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<sst xmlns="http://schemas.openxmlformats.org/spreadsheetml/2006/main" count="117" uniqueCount="76">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</sst>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5" sqref="I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58600729.764900014</v>
      </c>
      <c r="F3" s="25">
        <f>RA!I7</f>
        <v>5883892.7001999998</v>
      </c>
      <c r="G3" s="16">
        <f>SUM(G4:G40)</f>
        <v>52716837.064700007</v>
      </c>
      <c r="H3" s="27">
        <f>RA!J7</f>
        <v>10.040647486482801</v>
      </c>
      <c r="I3" s="20">
        <f>SUM(I4:I40)</f>
        <v>58600743.492183626</v>
      </c>
      <c r="J3" s="21">
        <f>SUM(J4:J40)</f>
        <v>52716837.015772052</v>
      </c>
      <c r="K3" s="22">
        <f>E3-I3</f>
        <v>-13.727283611893654</v>
      </c>
      <c r="L3" s="22">
        <f>G3-J3</f>
        <v>4.8927955329418182E-2</v>
      </c>
    </row>
    <row r="4" spans="1:13">
      <c r="A4" s="64">
        <f>RA!A8</f>
        <v>42403</v>
      </c>
      <c r="B4" s="12">
        <v>12</v>
      </c>
      <c r="C4" s="62" t="s">
        <v>6</v>
      </c>
      <c r="D4" s="62"/>
      <c r="E4" s="15">
        <f>VLOOKUP(C4,RA!B8:D36,3,0)</f>
        <v>2341361.6302</v>
      </c>
      <c r="F4" s="25">
        <f>VLOOKUP(C4,RA!B8:I39,8,0)</f>
        <v>505915.24320000003</v>
      </c>
      <c r="G4" s="16">
        <f t="shared" ref="G4:G40" si="0">E4-F4</f>
        <v>1835446.3870000001</v>
      </c>
      <c r="H4" s="27">
        <f>RA!J8</f>
        <v>21.607736142698499</v>
      </c>
      <c r="I4" s="20">
        <f>VLOOKUP(B4,RMS!B:D,3,FALSE)</f>
        <v>2341365.0611794898</v>
      </c>
      <c r="J4" s="21">
        <f>VLOOKUP(B4,RMS!B:E,4,FALSE)</f>
        <v>1835446.4210230799</v>
      </c>
      <c r="K4" s="22">
        <f t="shared" ref="K4:K40" si="1">E4-I4</f>
        <v>-3.4309794898144901</v>
      </c>
      <c r="L4" s="22">
        <f t="shared" ref="L4:L40" si="2">G4-J4</f>
        <v>-3.4023079788312316E-2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280881.87680000003</v>
      </c>
      <c r="F5" s="25">
        <f>VLOOKUP(C5,RA!B9:I40,8,0)</f>
        <v>54903.576200000003</v>
      </c>
      <c r="G5" s="16">
        <f t="shared" si="0"/>
        <v>225978.30060000002</v>
      </c>
      <c r="H5" s="27">
        <f>RA!J9</f>
        <v>19.5468560754077</v>
      </c>
      <c r="I5" s="20">
        <f>VLOOKUP(B5,RMS!B:D,3,FALSE)</f>
        <v>280882.16251282103</v>
      </c>
      <c r="J5" s="21">
        <f>VLOOKUP(B5,RMS!B:E,4,FALSE)</f>
        <v>225978.33912906001</v>
      </c>
      <c r="K5" s="22">
        <f t="shared" si="1"/>
        <v>-0.28571282100165263</v>
      </c>
      <c r="L5" s="22">
        <f t="shared" si="2"/>
        <v>-3.8529059995198622E-2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605725.31660000002</v>
      </c>
      <c r="F6" s="25">
        <f>VLOOKUP(C6,RA!B10:I41,8,0)</f>
        <v>139934.73879999999</v>
      </c>
      <c r="G6" s="16">
        <f t="shared" si="0"/>
        <v>465790.57780000003</v>
      </c>
      <c r="H6" s="27">
        <f>RA!J10</f>
        <v>23.102012573202099</v>
      </c>
      <c r="I6" s="20">
        <f>VLOOKUP(B6,RMS!B:D,3,FALSE)</f>
        <v>605725.61786730902</v>
      </c>
      <c r="J6" s="21">
        <f>VLOOKUP(B6,RMS!B:E,4,FALSE)</f>
        <v>465790.57572276797</v>
      </c>
      <c r="K6" s="22">
        <f>E6-I6</f>
        <v>-0.30126730899792165</v>
      </c>
      <c r="L6" s="22">
        <f t="shared" si="2"/>
        <v>2.0772320567630231E-3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188942.92499999999</v>
      </c>
      <c r="F7" s="25">
        <f>VLOOKUP(C7,RA!B11:I42,8,0)</f>
        <v>39376.584499999997</v>
      </c>
      <c r="G7" s="16">
        <f t="shared" si="0"/>
        <v>149566.34049999999</v>
      </c>
      <c r="H7" s="27">
        <f>RA!J11</f>
        <v>20.8404651828059</v>
      </c>
      <c r="I7" s="20">
        <f>VLOOKUP(B7,RMS!B:D,3,FALSE)</f>
        <v>188943.05284621401</v>
      </c>
      <c r="J7" s="21">
        <f>VLOOKUP(B7,RMS!B:E,4,FALSE)</f>
        <v>149566.34118654401</v>
      </c>
      <c r="K7" s="22">
        <f t="shared" si="1"/>
        <v>-0.12784621401806362</v>
      </c>
      <c r="L7" s="22">
        <f t="shared" si="2"/>
        <v>-6.8654402275569737E-4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531848.72840000002</v>
      </c>
      <c r="F8" s="25">
        <f>VLOOKUP(C8,RA!B12:I43,8,0)</f>
        <v>153488.6231</v>
      </c>
      <c r="G8" s="16">
        <f t="shared" si="0"/>
        <v>378360.10530000005</v>
      </c>
      <c r="H8" s="27">
        <f>RA!J12</f>
        <v>28.859450987454899</v>
      </c>
      <c r="I8" s="20">
        <f>VLOOKUP(B8,RMS!B:D,3,FALSE)</f>
        <v>531848.721471795</v>
      </c>
      <c r="J8" s="21">
        <f>VLOOKUP(B8,RMS!B:E,4,FALSE)</f>
        <v>378360.10351196601</v>
      </c>
      <c r="K8" s="22">
        <f t="shared" si="1"/>
        <v>6.9282050244510174E-3</v>
      </c>
      <c r="L8" s="22">
        <f t="shared" si="2"/>
        <v>1.7880340456031263E-3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826708.09299999999</v>
      </c>
      <c r="F9" s="25">
        <f>VLOOKUP(C9,RA!B13:I44,8,0)</f>
        <v>206165.6684</v>
      </c>
      <c r="G9" s="16">
        <f t="shared" si="0"/>
        <v>620542.42460000003</v>
      </c>
      <c r="H9" s="27">
        <f>RA!J13</f>
        <v>24.938145658143402</v>
      </c>
      <c r="I9" s="20">
        <f>VLOOKUP(B9,RMS!B:D,3,FALSE)</f>
        <v>826708.70735897403</v>
      </c>
      <c r="J9" s="21">
        <f>VLOOKUP(B9,RMS!B:E,4,FALSE)</f>
        <v>620542.42103504296</v>
      </c>
      <c r="K9" s="22">
        <f t="shared" si="1"/>
        <v>-0.61435897403862327</v>
      </c>
      <c r="L9" s="22">
        <f t="shared" si="2"/>
        <v>3.5649570636451244E-3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380951.48259999999</v>
      </c>
      <c r="F10" s="25">
        <f>VLOOKUP(C10,RA!B14:I44,8,0)</f>
        <v>78086.384099999996</v>
      </c>
      <c r="G10" s="16">
        <f t="shared" si="0"/>
        <v>302865.09849999996</v>
      </c>
      <c r="H10" s="27">
        <f>RA!J14</f>
        <v>20.4977241634707</v>
      </c>
      <c r="I10" s="20">
        <f>VLOOKUP(B10,RMS!B:D,3,FALSE)</f>
        <v>380951.492317094</v>
      </c>
      <c r="J10" s="21">
        <f>VLOOKUP(B10,RMS!B:E,4,FALSE)</f>
        <v>302865.10438119603</v>
      </c>
      <c r="K10" s="22">
        <f t="shared" si="1"/>
        <v>-9.7170940134674311E-3</v>
      </c>
      <c r="L10" s="22">
        <f t="shared" si="2"/>
        <v>-5.8811960625462234E-3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286808.97100000002</v>
      </c>
      <c r="F11" s="25">
        <f>VLOOKUP(C11,RA!B15:I45,8,0)</f>
        <v>77162.872000000003</v>
      </c>
      <c r="G11" s="16">
        <f t="shared" si="0"/>
        <v>209646.09900000002</v>
      </c>
      <c r="H11" s="27">
        <f>RA!J15</f>
        <v>26.903925540041801</v>
      </c>
      <c r="I11" s="20">
        <f>VLOOKUP(B11,RMS!B:D,3,FALSE)</f>
        <v>286809.24501111102</v>
      </c>
      <c r="J11" s="21">
        <f>VLOOKUP(B11,RMS!B:E,4,FALSE)</f>
        <v>209646.10219316199</v>
      </c>
      <c r="K11" s="22">
        <f t="shared" si="1"/>
        <v>-0.27401111100334674</v>
      </c>
      <c r="L11" s="22">
        <f t="shared" si="2"/>
        <v>-3.1931619741953909E-3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2923843.9950999999</v>
      </c>
      <c r="F12" s="25">
        <f>VLOOKUP(C12,RA!B16:I46,8,0)</f>
        <v>-73843.657300000006</v>
      </c>
      <c r="G12" s="16">
        <f t="shared" si="0"/>
        <v>2997687.6524</v>
      </c>
      <c r="H12" s="27">
        <f>RA!J16</f>
        <v>-2.5255676234352</v>
      </c>
      <c r="I12" s="20">
        <f>VLOOKUP(B12,RMS!B:D,3,FALSE)</f>
        <v>2923844.1023589699</v>
      </c>
      <c r="J12" s="21">
        <f>VLOOKUP(B12,RMS!B:E,4,FALSE)</f>
        <v>2997687.65304359</v>
      </c>
      <c r="K12" s="22">
        <f t="shared" si="1"/>
        <v>-0.10725896991789341</v>
      </c>
      <c r="L12" s="22">
        <f t="shared" si="2"/>
        <v>-6.4358999952673912E-4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4786428.0922999997</v>
      </c>
      <c r="F13" s="25">
        <f>VLOOKUP(C13,RA!B17:I47,8,0)</f>
        <v>368286.02990000002</v>
      </c>
      <c r="G13" s="16">
        <f t="shared" si="0"/>
        <v>4418142.0623999992</v>
      </c>
      <c r="H13" s="27">
        <f>RA!J17</f>
        <v>7.6943813381938702</v>
      </c>
      <c r="I13" s="20">
        <f>VLOOKUP(B13,RMS!B:D,3,FALSE)</f>
        <v>4786428.0049358997</v>
      </c>
      <c r="J13" s="21">
        <f>VLOOKUP(B13,RMS!B:E,4,FALSE)</f>
        <v>4418142.0634153802</v>
      </c>
      <c r="K13" s="22">
        <f t="shared" si="1"/>
        <v>8.736409991979599E-2</v>
      </c>
      <c r="L13" s="22">
        <f t="shared" si="2"/>
        <v>-1.0153809562325478E-3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11977908.783399999</v>
      </c>
      <c r="F14" s="25">
        <f>VLOOKUP(C14,RA!B18:I48,8,0)</f>
        <v>1353126.7148</v>
      </c>
      <c r="G14" s="16">
        <f t="shared" si="0"/>
        <v>10624782.068599999</v>
      </c>
      <c r="H14" s="27">
        <f>RA!J18</f>
        <v>11.296852725037301</v>
      </c>
      <c r="I14" s="20">
        <f>VLOOKUP(B14,RMS!B:D,3,FALSE)</f>
        <v>11977909.3367188</v>
      </c>
      <c r="J14" s="21">
        <f>VLOOKUP(B14,RMS!B:E,4,FALSE)</f>
        <v>10624781.955510199</v>
      </c>
      <c r="K14" s="22">
        <f t="shared" si="1"/>
        <v>-0.55331880040466785</v>
      </c>
      <c r="L14" s="22">
        <f t="shared" si="2"/>
        <v>0.11308979988098145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1786548.1366999999</v>
      </c>
      <c r="F15" s="25">
        <f>VLOOKUP(C15,RA!B19:I49,8,0)</f>
        <v>128518.9179</v>
      </c>
      <c r="G15" s="16">
        <f t="shared" si="0"/>
        <v>1658029.2187999999</v>
      </c>
      <c r="H15" s="27">
        <f>RA!J19</f>
        <v>7.1937002569319004</v>
      </c>
      <c r="I15" s="20">
        <f>VLOOKUP(B15,RMS!B:D,3,FALSE)</f>
        <v>1786548.2404923099</v>
      </c>
      <c r="J15" s="21">
        <f>VLOOKUP(B15,RMS!B:E,4,FALSE)</f>
        <v>1658029.22395556</v>
      </c>
      <c r="K15" s="22">
        <f t="shared" si="1"/>
        <v>-0.10379230999387801</v>
      </c>
      <c r="L15" s="22">
        <f t="shared" si="2"/>
        <v>-5.1555600948631763E-3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3172890.6823</v>
      </c>
      <c r="F16" s="25">
        <f>VLOOKUP(C16,RA!B20:I50,8,0)</f>
        <v>281884.55719999998</v>
      </c>
      <c r="G16" s="16">
        <f t="shared" si="0"/>
        <v>2891006.1250999998</v>
      </c>
      <c r="H16" s="27">
        <f>RA!J20</f>
        <v>8.8841559771502894</v>
      </c>
      <c r="I16" s="20">
        <f>VLOOKUP(B16,RMS!B:D,3,FALSE)</f>
        <v>3172890.8985734498</v>
      </c>
      <c r="J16" s="21">
        <f>VLOOKUP(B16,RMS!B:E,4,FALSE)</f>
        <v>2891006.1250300901</v>
      </c>
      <c r="K16" s="22">
        <f t="shared" si="1"/>
        <v>-0.2162734498269856</v>
      </c>
      <c r="L16" s="22">
        <f t="shared" si="2"/>
        <v>6.9909729063510895E-5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1190555.1401</v>
      </c>
      <c r="F17" s="25">
        <f>VLOOKUP(C17,RA!B21:I51,8,0)</f>
        <v>159770.24309999999</v>
      </c>
      <c r="G17" s="16">
        <f t="shared" si="0"/>
        <v>1030784.897</v>
      </c>
      <c r="H17" s="27">
        <f>RA!J21</f>
        <v>13.419810449651299</v>
      </c>
      <c r="I17" s="20">
        <f>VLOOKUP(B17,RMS!B:D,3,FALSE)</f>
        <v>1190554.6203864401</v>
      </c>
      <c r="J17" s="21">
        <f>VLOOKUP(B17,RMS!B:E,4,FALSE)</f>
        <v>1030784.89746483</v>
      </c>
      <c r="K17" s="22">
        <f t="shared" si="1"/>
        <v>0.51971355988644063</v>
      </c>
      <c r="L17" s="22">
        <f t="shared" si="2"/>
        <v>-4.6482996549457312E-4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3205938.4276000001</v>
      </c>
      <c r="F18" s="25">
        <f>VLOOKUP(C18,RA!B22:I52,8,0)</f>
        <v>124454.8072</v>
      </c>
      <c r="G18" s="16">
        <f t="shared" si="0"/>
        <v>3081483.6203999999</v>
      </c>
      <c r="H18" s="27">
        <f>RA!J22</f>
        <v>3.8820086539580898</v>
      </c>
      <c r="I18" s="20">
        <f>VLOOKUP(B18,RMS!B:D,3,FALSE)</f>
        <v>3205943.0318</v>
      </c>
      <c r="J18" s="21">
        <f>VLOOKUP(B18,RMS!B:E,4,FALSE)</f>
        <v>3081483.6126999999</v>
      </c>
      <c r="K18" s="22">
        <f t="shared" si="1"/>
        <v>-4.6041999999433756</v>
      </c>
      <c r="L18" s="22">
        <f t="shared" si="2"/>
        <v>7.6999999582767487E-3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5326205.2725</v>
      </c>
      <c r="F19" s="25">
        <f>VLOOKUP(C19,RA!B23:I53,8,0)</f>
        <v>632064.80350000004</v>
      </c>
      <c r="G19" s="16">
        <f t="shared" si="0"/>
        <v>4694140.4689999996</v>
      </c>
      <c r="H19" s="27">
        <f>RA!J23</f>
        <v>11.867075547453</v>
      </c>
      <c r="I19" s="20">
        <f>VLOOKUP(B19,RMS!B:D,3,FALSE)</f>
        <v>5326208.4929991504</v>
      </c>
      <c r="J19" s="21">
        <f>VLOOKUP(B19,RMS!B:E,4,FALSE)</f>
        <v>4694140.5241162404</v>
      </c>
      <c r="K19" s="22">
        <f t="shared" si="1"/>
        <v>-3.220499150454998</v>
      </c>
      <c r="L19" s="22">
        <f t="shared" si="2"/>
        <v>-5.5116240866482258E-2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941805.46660000004</v>
      </c>
      <c r="F20" s="25">
        <f>VLOOKUP(C20,RA!B24:I54,8,0)</f>
        <v>147203.84080000001</v>
      </c>
      <c r="G20" s="16">
        <f t="shared" si="0"/>
        <v>794601.62580000004</v>
      </c>
      <c r="H20" s="27">
        <f>RA!J24</f>
        <v>15.629962451950799</v>
      </c>
      <c r="I20" s="20">
        <f>VLOOKUP(B20,RMS!B:D,3,FALSE)</f>
        <v>941805.51195637998</v>
      </c>
      <c r="J20" s="21">
        <f>VLOOKUP(B20,RMS!B:E,4,FALSE)</f>
        <v>794601.63118286605</v>
      </c>
      <c r="K20" s="22">
        <f t="shared" si="1"/>
        <v>-4.5356379938311875E-2</v>
      </c>
      <c r="L20" s="22">
        <f t="shared" si="2"/>
        <v>-5.3828660165891051E-3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1037935.9429</v>
      </c>
      <c r="F21" s="25">
        <f>VLOOKUP(C21,RA!B25:I55,8,0)</f>
        <v>86732.819099999993</v>
      </c>
      <c r="G21" s="16">
        <f t="shared" si="0"/>
        <v>951203.12380000006</v>
      </c>
      <c r="H21" s="27">
        <f>RA!J25</f>
        <v>8.3562786020944504</v>
      </c>
      <c r="I21" s="20">
        <f>VLOOKUP(B21,RMS!B:D,3,FALSE)</f>
        <v>1037935.89519912</v>
      </c>
      <c r="J21" s="21">
        <f>VLOOKUP(B21,RMS!B:E,4,FALSE)</f>
        <v>951203.12320350297</v>
      </c>
      <c r="K21" s="22">
        <f t="shared" si="1"/>
        <v>4.7700879978947341E-2</v>
      </c>
      <c r="L21" s="22">
        <f t="shared" si="2"/>
        <v>5.9649709146469831E-4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2709824.9109999998</v>
      </c>
      <c r="F22" s="25">
        <f>VLOOKUP(C22,RA!B26:I56,8,0)</f>
        <v>447887.55290000001</v>
      </c>
      <c r="G22" s="16">
        <f t="shared" si="0"/>
        <v>2261937.3580999998</v>
      </c>
      <c r="H22" s="27">
        <f>RA!J26</f>
        <v>16.528283841582901</v>
      </c>
      <c r="I22" s="20">
        <f>VLOOKUP(B22,RMS!B:D,3,FALSE)</f>
        <v>2709824.7455680999</v>
      </c>
      <c r="J22" s="21">
        <f>VLOOKUP(B22,RMS!B:E,4,FALSE)</f>
        <v>2261937.3528374801</v>
      </c>
      <c r="K22" s="22">
        <f t="shared" si="1"/>
        <v>0.16543189994990826</v>
      </c>
      <c r="L22" s="22">
        <f t="shared" si="2"/>
        <v>5.2625196985900402E-3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580204.47939999995</v>
      </c>
      <c r="F23" s="25">
        <f>VLOOKUP(C23,RA!B27:I57,8,0)</f>
        <v>140985.79500000001</v>
      </c>
      <c r="G23" s="16">
        <f t="shared" si="0"/>
        <v>439218.68439999991</v>
      </c>
      <c r="H23" s="27">
        <f>RA!J27</f>
        <v>24.299328944477601</v>
      </c>
      <c r="I23" s="20">
        <f>VLOOKUP(B23,RMS!B:D,3,FALSE)</f>
        <v>580204.29129594599</v>
      </c>
      <c r="J23" s="21">
        <f>VLOOKUP(B23,RMS!B:E,4,FALSE)</f>
        <v>439218.70331206499</v>
      </c>
      <c r="K23" s="22">
        <f t="shared" si="1"/>
        <v>0.18810405395925045</v>
      </c>
      <c r="L23" s="22">
        <f t="shared" si="2"/>
        <v>-1.8912065075710416E-2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2170351.7639000001</v>
      </c>
      <c r="F24" s="25">
        <f>VLOOKUP(C24,RA!B28:I58,8,0)</f>
        <v>146335.08590000001</v>
      </c>
      <c r="G24" s="16">
        <f t="shared" si="0"/>
        <v>2024016.6780000001</v>
      </c>
      <c r="H24" s="27">
        <f>RA!J28</f>
        <v>6.7424593715188399</v>
      </c>
      <c r="I24" s="20">
        <f>VLOOKUP(B24,RMS!B:D,3,FALSE)</f>
        <v>2170351.7639000001</v>
      </c>
      <c r="J24" s="21">
        <f>VLOOKUP(B24,RMS!B:E,4,FALSE)</f>
        <v>2024016.6902000001</v>
      </c>
      <c r="K24" s="22">
        <f t="shared" si="1"/>
        <v>0</v>
      </c>
      <c r="L24" s="22">
        <f t="shared" si="2"/>
        <v>-1.2199999997392297E-2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1145368.0984</v>
      </c>
      <c r="F25" s="25">
        <f>VLOOKUP(C25,RA!B29:I59,8,0)</f>
        <v>249954.2316</v>
      </c>
      <c r="G25" s="16">
        <f t="shared" si="0"/>
        <v>895413.86679999996</v>
      </c>
      <c r="H25" s="27">
        <f>RA!J29</f>
        <v>21.823048149251601</v>
      </c>
      <c r="I25" s="20">
        <f>VLOOKUP(B25,RMS!B:D,3,FALSE)</f>
        <v>1145369.28843186</v>
      </c>
      <c r="J25" s="21">
        <f>VLOOKUP(B25,RMS!B:E,4,FALSE)</f>
        <v>895413.84705020394</v>
      </c>
      <c r="K25" s="22">
        <f t="shared" si="1"/>
        <v>-1.190031860023737</v>
      </c>
      <c r="L25" s="22">
        <f t="shared" si="2"/>
        <v>1.9749796018004417E-2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2682911.7489999998</v>
      </c>
      <c r="F26" s="25">
        <f>VLOOKUP(C26,RA!B30:I60,8,0)</f>
        <v>391888.79960000003</v>
      </c>
      <c r="G26" s="16">
        <f t="shared" si="0"/>
        <v>2291022.9493999998</v>
      </c>
      <c r="H26" s="27">
        <f>RA!J30</f>
        <v>14.606846451288201</v>
      </c>
      <c r="I26" s="20">
        <f>VLOOKUP(B26,RMS!B:D,3,FALSE)</f>
        <v>2682911.6418592902</v>
      </c>
      <c r="J26" s="21">
        <f>VLOOKUP(B26,RMS!B:E,4,FALSE)</f>
        <v>2291022.9492251198</v>
      </c>
      <c r="K26" s="22">
        <f t="shared" si="1"/>
        <v>0.10714070964604616</v>
      </c>
      <c r="L26" s="22">
        <f t="shared" si="2"/>
        <v>1.7488002777099609E-4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2087966.3925999999</v>
      </c>
      <c r="F27" s="25">
        <f>VLOOKUP(C27,RA!B31:I61,8,0)</f>
        <v>50540.986199999999</v>
      </c>
      <c r="G27" s="16">
        <f t="shared" si="0"/>
        <v>2037425.4064</v>
      </c>
      <c r="H27" s="27">
        <f>RA!J31</f>
        <v>2.4205842766015402</v>
      </c>
      <c r="I27" s="20">
        <f>VLOOKUP(B27,RMS!B:D,3,FALSE)</f>
        <v>2087966.3019584101</v>
      </c>
      <c r="J27" s="21">
        <f>VLOOKUP(B27,RMS!B:E,4,FALSE)</f>
        <v>2037425.36200796</v>
      </c>
      <c r="K27" s="22">
        <f t="shared" si="1"/>
        <v>9.064158983528614E-2</v>
      </c>
      <c r="L27" s="22">
        <f t="shared" si="2"/>
        <v>4.4392039999365807E-2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229950.64920000001</v>
      </c>
      <c r="F28" s="25">
        <f>VLOOKUP(C28,RA!B32:I62,8,0)</f>
        <v>56360.706200000001</v>
      </c>
      <c r="G28" s="16">
        <f t="shared" si="0"/>
        <v>173589.94300000003</v>
      </c>
      <c r="H28" s="27">
        <f>RA!J32</f>
        <v>24.5099139298277</v>
      </c>
      <c r="I28" s="20">
        <f>VLOOKUP(B28,RMS!B:D,3,FALSE)</f>
        <v>229950.54293224399</v>
      </c>
      <c r="J28" s="21">
        <f>VLOOKUP(B28,RMS!B:E,4,FALSE)</f>
        <v>173589.91117373001</v>
      </c>
      <c r="K28" s="22">
        <f t="shared" si="1"/>
        <v>0.10626775602577254</v>
      </c>
      <c r="L28" s="22">
        <f t="shared" si="2"/>
        <v>3.182627001660876E-2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2.5663999999999998</v>
      </c>
      <c r="F29" s="25">
        <f>VLOOKUP(C29,RA!B33:I63,8,0)</f>
        <v>3.2899999999999999E-2</v>
      </c>
      <c r="G29" s="16">
        <f t="shared" si="0"/>
        <v>2.5334999999999996</v>
      </c>
      <c r="H29" s="27">
        <f>RA!J33</f>
        <v>1.28195137157107</v>
      </c>
      <c r="I29" s="20">
        <f>VLOOKUP(B29,RMS!B:D,3,FALSE)</f>
        <v>2.5663999999999998</v>
      </c>
      <c r="J29" s="21">
        <f>VLOOKUP(B29,RMS!B:E,4,FALSE)</f>
        <v>2.5335000000000001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666896.46270000003</v>
      </c>
      <c r="F30" s="25">
        <f>VLOOKUP(C30,RA!B34:I65,8,0)</f>
        <v>93506.765899999999</v>
      </c>
      <c r="G30" s="16">
        <f t="shared" si="0"/>
        <v>573389.69680000003</v>
      </c>
      <c r="H30" s="27">
        <f>RA!J34</f>
        <v>14.0211818670365</v>
      </c>
      <c r="I30" s="20">
        <f>VLOOKUP(B30,RMS!B:D,3,FALSE)</f>
        <v>666896.45869999996</v>
      </c>
      <c r="J30" s="21">
        <f>VLOOKUP(B30,RMS!B:E,4,FALSE)</f>
        <v>573389.69689999998</v>
      </c>
      <c r="K30" s="22">
        <f t="shared" si="1"/>
        <v>4.0000000735744834E-3</v>
      </c>
      <c r="L30" s="22">
        <f t="shared" si="2"/>
        <v>-9.9999946542084217E-5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220861.7</v>
      </c>
      <c r="F31" s="25">
        <f>VLOOKUP(C31,RA!B35:I66,8,0)</f>
        <v>5745.74</v>
      </c>
      <c r="G31" s="16">
        <f t="shared" si="0"/>
        <v>215115.96000000002</v>
      </c>
      <c r="H31" s="27">
        <f>RA!J35</f>
        <v>2.6015103569337699</v>
      </c>
      <c r="I31" s="20">
        <f>VLOOKUP(B31,RMS!B:D,3,FALSE)</f>
        <v>220861.7</v>
      </c>
      <c r="J31" s="21">
        <f>VLOOKUP(B31,RMS!B:E,4,FALSE)</f>
        <v>215115.96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1116040.52</v>
      </c>
      <c r="F32" s="25">
        <f>VLOOKUP(C32,RA!B34:I66,8,0)</f>
        <v>-118381.39</v>
      </c>
      <c r="G32" s="16">
        <f t="shared" si="0"/>
        <v>1234421.9099999999</v>
      </c>
      <c r="H32" s="27">
        <f>RA!J35</f>
        <v>2.6015103569337699</v>
      </c>
      <c r="I32" s="20">
        <f>VLOOKUP(B32,RMS!B:D,3,FALSE)</f>
        <v>1116040.52</v>
      </c>
      <c r="J32" s="21">
        <f>VLOOKUP(B32,RMS!B:E,4,FALSE)</f>
        <v>1234421.9099999999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157417.1</v>
      </c>
      <c r="F33" s="25">
        <f>VLOOKUP(C33,RA!B34:I67,8,0)</f>
        <v>1716.26</v>
      </c>
      <c r="G33" s="16">
        <f t="shared" si="0"/>
        <v>155700.84</v>
      </c>
      <c r="H33" s="27">
        <f>RA!J34</f>
        <v>14.0211818670365</v>
      </c>
      <c r="I33" s="20">
        <f>VLOOKUP(B33,RMS!B:D,3,FALSE)</f>
        <v>157417.1</v>
      </c>
      <c r="J33" s="21">
        <f>VLOOKUP(B33,RMS!B:E,4,FALSE)</f>
        <v>155700.84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629478.09</v>
      </c>
      <c r="F34" s="25">
        <f>VLOOKUP(C34,RA!B35:I68,8,0)</f>
        <v>-83927.49</v>
      </c>
      <c r="G34" s="16">
        <f t="shared" si="0"/>
        <v>713405.58</v>
      </c>
      <c r="H34" s="27">
        <f>RA!J35</f>
        <v>2.6015103569337699</v>
      </c>
      <c r="I34" s="20">
        <f>VLOOKUP(B34,RMS!B:D,3,FALSE)</f>
        <v>629478.09</v>
      </c>
      <c r="J34" s="21">
        <f>VLOOKUP(B34,RMS!B:E,4,FALSE)</f>
        <v>713405.58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-10.6072663024816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218789.74309999999</v>
      </c>
      <c r="F36" s="25">
        <f>VLOOKUP(C36,RA!B8:I69,8,0)</f>
        <v>15953.821099999999</v>
      </c>
      <c r="G36" s="16">
        <f t="shared" si="0"/>
        <v>202835.92199999999</v>
      </c>
      <c r="H36" s="27">
        <f>RA!J36</f>
        <v>-10.6072663024816</v>
      </c>
      <c r="I36" s="20">
        <f>VLOOKUP(B36,RMS!B:D,3,FALSE)</f>
        <v>218789.743589744</v>
      </c>
      <c r="J36" s="21">
        <f>VLOOKUP(B36,RMS!B:E,4,FALSE)</f>
        <v>202835.92307692301</v>
      </c>
      <c r="K36" s="22">
        <f t="shared" si="1"/>
        <v>-4.8974400851875544E-4</v>
      </c>
      <c r="L36" s="22">
        <f t="shared" si="2"/>
        <v>-1.0769230138976127E-3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1412460.618</v>
      </c>
      <c r="F37" s="25">
        <f>VLOOKUP(C37,RA!B8:I70,8,0)</f>
        <v>37005.171999999999</v>
      </c>
      <c r="G37" s="16">
        <f t="shared" si="0"/>
        <v>1375455.446</v>
      </c>
      <c r="H37" s="27">
        <f>RA!J37</f>
        <v>1.0902627478209199</v>
      </c>
      <c r="I37" s="20">
        <f>VLOOKUP(B37,RMS!B:D,3,FALSE)</f>
        <v>1412460.58368205</v>
      </c>
      <c r="J37" s="21">
        <f>VLOOKUP(B37,RMS!B:E,4,FALSE)</f>
        <v>1375455.44501282</v>
      </c>
      <c r="K37" s="22">
        <f t="shared" si="1"/>
        <v>3.4317950019612908E-2</v>
      </c>
      <c r="L37" s="22">
        <f t="shared" si="2"/>
        <v>9.8718004301190376E-4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484962.55</v>
      </c>
      <c r="F38" s="25">
        <f>VLOOKUP(C38,RA!B9:I71,8,0)</f>
        <v>-46046.29</v>
      </c>
      <c r="G38" s="16">
        <f t="shared" si="0"/>
        <v>531008.84</v>
      </c>
      <c r="H38" s="27">
        <f>RA!J38</f>
        <v>-13.3328691392579</v>
      </c>
      <c r="I38" s="20">
        <f>VLOOKUP(B38,RMS!B:D,3,FALSE)</f>
        <v>484962.55</v>
      </c>
      <c r="J38" s="21">
        <f>VLOOKUP(B38,RMS!B:E,4,FALSE)</f>
        <v>531008.84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148801.79</v>
      </c>
      <c r="F39" s="25">
        <f>VLOOKUP(C39,RA!B10:I72,8,0)</f>
        <v>19710.21</v>
      </c>
      <c r="G39" s="16">
        <f t="shared" si="0"/>
        <v>129091.58000000002</v>
      </c>
      <c r="H39" s="27">
        <f>RA!J39</f>
        <v>0</v>
      </c>
      <c r="I39" s="20">
        <f>VLOOKUP(B39,RMS!B:D,3,FALSE)</f>
        <v>148801.79</v>
      </c>
      <c r="J39" s="21">
        <f>VLOOKUP(B39,RMS!B:E,4,FALSE)</f>
        <v>129091.58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145151.61809999999</v>
      </c>
      <c r="F40" s="25">
        <f>VLOOKUP(C40,RA!B8:I73,8,0)</f>
        <v>11423.9444</v>
      </c>
      <c r="G40" s="16">
        <f t="shared" si="0"/>
        <v>133727.67369999998</v>
      </c>
      <c r="H40" s="27">
        <f>RA!J40</f>
        <v>7.2918505565903802</v>
      </c>
      <c r="I40" s="20">
        <f>VLOOKUP(B40,RMS!B:D,3,FALSE)</f>
        <v>145151.61788064399</v>
      </c>
      <c r="J40" s="21">
        <f>VLOOKUP(B40,RMS!B:E,4,FALSE)</f>
        <v>133727.67367067499</v>
      </c>
      <c r="K40" s="22">
        <f t="shared" si="1"/>
        <v>2.1935600670985878E-4</v>
      </c>
      <c r="L40" s="22">
        <f t="shared" si="2"/>
        <v>2.9324990464374423E-5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58600729.764899999</v>
      </c>
      <c r="E7" s="49"/>
      <c r="F7" s="49"/>
      <c r="G7" s="48">
        <v>24793612.7322</v>
      </c>
      <c r="H7" s="50">
        <v>136.35413845435301</v>
      </c>
      <c r="I7" s="48">
        <v>5883892.7001999998</v>
      </c>
      <c r="J7" s="50">
        <v>10.040647486482801</v>
      </c>
      <c r="K7" s="48">
        <v>2540031.8270999999</v>
      </c>
      <c r="L7" s="50">
        <v>10.2447023535267</v>
      </c>
      <c r="M7" s="50">
        <v>1.31646416293836</v>
      </c>
      <c r="N7" s="48">
        <v>164867156.95699999</v>
      </c>
      <c r="O7" s="48">
        <v>1011427091.0962</v>
      </c>
      <c r="P7" s="48">
        <v>1539598</v>
      </c>
      <c r="Q7" s="48">
        <v>1512889</v>
      </c>
      <c r="R7" s="50">
        <v>1.7654302463697</v>
      </c>
      <c r="S7" s="48">
        <v>38.062357683564201</v>
      </c>
      <c r="T7" s="48">
        <v>37.405364866754901</v>
      </c>
      <c r="U7" s="51">
        <v>1.72609595619697</v>
      </c>
    </row>
    <row r="8" spans="1:23" ht="12" thickBot="1">
      <c r="A8" s="75">
        <v>42403</v>
      </c>
      <c r="B8" s="65" t="s">
        <v>6</v>
      </c>
      <c r="C8" s="66"/>
      <c r="D8" s="52">
        <v>2341361.6302</v>
      </c>
      <c r="E8" s="53"/>
      <c r="F8" s="53"/>
      <c r="G8" s="52">
        <v>1091674.0112999999</v>
      </c>
      <c r="H8" s="54">
        <v>114.474431557808</v>
      </c>
      <c r="I8" s="52">
        <v>505915.24320000003</v>
      </c>
      <c r="J8" s="54">
        <v>21.607736142698499</v>
      </c>
      <c r="K8" s="52">
        <v>244788.4498</v>
      </c>
      <c r="L8" s="54">
        <v>22.4232185859676</v>
      </c>
      <c r="M8" s="54">
        <v>1.06674474883659</v>
      </c>
      <c r="N8" s="52">
        <v>7117640.2801000001</v>
      </c>
      <c r="O8" s="52">
        <v>39581067.670199998</v>
      </c>
      <c r="P8" s="52">
        <v>64062</v>
      </c>
      <c r="Q8" s="52">
        <v>59977</v>
      </c>
      <c r="R8" s="54">
        <v>6.8109441952748604</v>
      </c>
      <c r="S8" s="52">
        <v>36.548369239174498</v>
      </c>
      <c r="T8" s="52">
        <v>42.502568294512898</v>
      </c>
      <c r="U8" s="55">
        <v>-16.291285163432999</v>
      </c>
    </row>
    <row r="9" spans="1:23" ht="12" thickBot="1">
      <c r="A9" s="76"/>
      <c r="B9" s="65" t="s">
        <v>7</v>
      </c>
      <c r="C9" s="66"/>
      <c r="D9" s="52">
        <v>280881.87680000003</v>
      </c>
      <c r="E9" s="53"/>
      <c r="F9" s="53"/>
      <c r="G9" s="52">
        <v>143110.39749999999</v>
      </c>
      <c r="H9" s="54">
        <v>96.269370854063894</v>
      </c>
      <c r="I9" s="52">
        <v>54903.576200000003</v>
      </c>
      <c r="J9" s="54">
        <v>19.5468560754077</v>
      </c>
      <c r="K9" s="52">
        <v>30368.294600000001</v>
      </c>
      <c r="L9" s="54">
        <v>21.220187443054201</v>
      </c>
      <c r="M9" s="54">
        <v>0.80792424873275603</v>
      </c>
      <c r="N9" s="52">
        <v>753604.63130000001</v>
      </c>
      <c r="O9" s="52">
        <v>4144562.1452000001</v>
      </c>
      <c r="P9" s="52">
        <v>13524</v>
      </c>
      <c r="Q9" s="52">
        <v>12702</v>
      </c>
      <c r="R9" s="54">
        <v>6.4714218233349099</v>
      </c>
      <c r="S9" s="52">
        <v>20.769142028985499</v>
      </c>
      <c r="T9" s="52">
        <v>20.270282916076201</v>
      </c>
      <c r="U9" s="55">
        <v>2.4019245099922202</v>
      </c>
    </row>
    <row r="10" spans="1:23" ht="12" thickBot="1">
      <c r="A10" s="76"/>
      <c r="B10" s="65" t="s">
        <v>8</v>
      </c>
      <c r="C10" s="66"/>
      <c r="D10" s="52">
        <v>605725.31660000002</v>
      </c>
      <c r="E10" s="53"/>
      <c r="F10" s="53"/>
      <c r="G10" s="52">
        <v>229299.2255</v>
      </c>
      <c r="H10" s="54">
        <v>164.163699323093</v>
      </c>
      <c r="I10" s="52">
        <v>139934.73879999999</v>
      </c>
      <c r="J10" s="54">
        <v>23.102012573202099</v>
      </c>
      <c r="K10" s="52">
        <v>48896.473400000003</v>
      </c>
      <c r="L10" s="54">
        <v>21.3243081364006</v>
      </c>
      <c r="M10" s="54">
        <v>1.86185749338724</v>
      </c>
      <c r="N10" s="52">
        <v>1583612.635</v>
      </c>
      <c r="O10" s="52">
        <v>7704622.2927000001</v>
      </c>
      <c r="P10" s="52">
        <v>161225</v>
      </c>
      <c r="Q10" s="52">
        <v>155317</v>
      </c>
      <c r="R10" s="54">
        <v>3.8038334502984199</v>
      </c>
      <c r="S10" s="52">
        <v>3.75701855543495</v>
      </c>
      <c r="T10" s="52">
        <v>3.54497628141156</v>
      </c>
      <c r="U10" s="55">
        <v>5.6438974387455101</v>
      </c>
    </row>
    <row r="11" spans="1:23" ht="12" thickBot="1">
      <c r="A11" s="76"/>
      <c r="B11" s="65" t="s">
        <v>9</v>
      </c>
      <c r="C11" s="66"/>
      <c r="D11" s="52">
        <v>188942.92499999999</v>
      </c>
      <c r="E11" s="53"/>
      <c r="F11" s="53"/>
      <c r="G11" s="52">
        <v>123991.78419999999</v>
      </c>
      <c r="H11" s="54">
        <v>52.383422997795698</v>
      </c>
      <c r="I11" s="52">
        <v>39376.584499999997</v>
      </c>
      <c r="J11" s="54">
        <v>20.8404651828059</v>
      </c>
      <c r="K11" s="52">
        <v>24906.864000000001</v>
      </c>
      <c r="L11" s="54">
        <v>20.087511572399801</v>
      </c>
      <c r="M11" s="54">
        <v>0.58095312601377702</v>
      </c>
      <c r="N11" s="52">
        <v>532150.326</v>
      </c>
      <c r="O11" s="52">
        <v>3320221.7363</v>
      </c>
      <c r="P11" s="52">
        <v>7546</v>
      </c>
      <c r="Q11" s="52">
        <v>7247</v>
      </c>
      <c r="R11" s="54">
        <v>4.1258451773147602</v>
      </c>
      <c r="S11" s="52">
        <v>25.0388185793798</v>
      </c>
      <c r="T11" s="52">
        <v>24.569123264799199</v>
      </c>
      <c r="U11" s="55">
        <v>1.8758685162861</v>
      </c>
    </row>
    <row r="12" spans="1:23" ht="12" thickBot="1">
      <c r="A12" s="76"/>
      <c r="B12" s="65" t="s">
        <v>10</v>
      </c>
      <c r="C12" s="66"/>
      <c r="D12" s="52">
        <v>531848.72840000002</v>
      </c>
      <c r="E12" s="53"/>
      <c r="F12" s="53"/>
      <c r="G12" s="52">
        <v>403201.67959999997</v>
      </c>
      <c r="H12" s="54">
        <v>31.906377207462398</v>
      </c>
      <c r="I12" s="52">
        <v>153488.6231</v>
      </c>
      <c r="J12" s="54">
        <v>28.859450987454899</v>
      </c>
      <c r="K12" s="52">
        <v>38104.706299999998</v>
      </c>
      <c r="L12" s="54">
        <v>9.4505326311641706</v>
      </c>
      <c r="M12" s="54">
        <v>3.0280752170500298</v>
      </c>
      <c r="N12" s="52">
        <v>1652210.0808000001</v>
      </c>
      <c r="O12" s="52">
        <v>12521439.841600001</v>
      </c>
      <c r="P12" s="52">
        <v>3512</v>
      </c>
      <c r="Q12" s="52">
        <v>3340</v>
      </c>
      <c r="R12" s="54">
        <v>5.1497005988023998</v>
      </c>
      <c r="S12" s="52">
        <v>151.43756503416901</v>
      </c>
      <c r="T12" s="52">
        <v>167.93628724550899</v>
      </c>
      <c r="U12" s="55">
        <v>-10.894735535148</v>
      </c>
    </row>
    <row r="13" spans="1:23" ht="12" thickBot="1">
      <c r="A13" s="76"/>
      <c r="B13" s="65" t="s">
        <v>11</v>
      </c>
      <c r="C13" s="66"/>
      <c r="D13" s="52">
        <v>826708.09299999999</v>
      </c>
      <c r="E13" s="53"/>
      <c r="F13" s="53"/>
      <c r="G13" s="52">
        <v>452078.56140000001</v>
      </c>
      <c r="H13" s="54">
        <v>82.868236538323103</v>
      </c>
      <c r="I13" s="52">
        <v>206165.6684</v>
      </c>
      <c r="J13" s="54">
        <v>24.938145658143402</v>
      </c>
      <c r="K13" s="52">
        <v>80378.981400000004</v>
      </c>
      <c r="L13" s="54">
        <v>17.7798701958089</v>
      </c>
      <c r="M13" s="54">
        <v>1.5649201421704</v>
      </c>
      <c r="N13" s="52">
        <v>2441810.8092</v>
      </c>
      <c r="O13" s="52">
        <v>14575088.6601</v>
      </c>
      <c r="P13" s="52">
        <v>20167</v>
      </c>
      <c r="Q13" s="52">
        <v>19150</v>
      </c>
      <c r="R13" s="54">
        <v>5.3107049608355004</v>
      </c>
      <c r="S13" s="52">
        <v>40.993112163435299</v>
      </c>
      <c r="T13" s="52">
        <v>41.5681868511749</v>
      </c>
      <c r="U13" s="55">
        <v>-1.40285686396986</v>
      </c>
    </row>
    <row r="14" spans="1:23" ht="12" thickBot="1">
      <c r="A14" s="76"/>
      <c r="B14" s="65" t="s">
        <v>12</v>
      </c>
      <c r="C14" s="66"/>
      <c r="D14" s="52">
        <v>380951.48259999999</v>
      </c>
      <c r="E14" s="53"/>
      <c r="F14" s="53"/>
      <c r="G14" s="52">
        <v>251271.51439999999</v>
      </c>
      <c r="H14" s="54">
        <v>51.609498398438497</v>
      </c>
      <c r="I14" s="52">
        <v>78086.384099999996</v>
      </c>
      <c r="J14" s="54">
        <v>20.4977241634707</v>
      </c>
      <c r="K14" s="52">
        <v>40154.548999999999</v>
      </c>
      <c r="L14" s="54">
        <v>15.9805416447158</v>
      </c>
      <c r="M14" s="54">
        <v>0.94464602503691397</v>
      </c>
      <c r="N14" s="52">
        <v>1124331.0077</v>
      </c>
      <c r="O14" s="52">
        <v>7949901.909</v>
      </c>
      <c r="P14" s="52">
        <v>4559</v>
      </c>
      <c r="Q14" s="52">
        <v>4472</v>
      </c>
      <c r="R14" s="54">
        <v>1.94543828264759</v>
      </c>
      <c r="S14" s="52">
        <v>83.560316429041507</v>
      </c>
      <c r="T14" s="52">
        <v>78.196822115384606</v>
      </c>
      <c r="U14" s="55">
        <v>6.4187099126311598</v>
      </c>
    </row>
    <row r="15" spans="1:23" ht="12" thickBot="1">
      <c r="A15" s="76"/>
      <c r="B15" s="65" t="s">
        <v>13</v>
      </c>
      <c r="C15" s="66"/>
      <c r="D15" s="52">
        <v>286808.97100000002</v>
      </c>
      <c r="E15" s="53"/>
      <c r="F15" s="53"/>
      <c r="G15" s="52">
        <v>236881.21530000001</v>
      </c>
      <c r="H15" s="54">
        <v>21.077127469465498</v>
      </c>
      <c r="I15" s="52">
        <v>77162.872000000003</v>
      </c>
      <c r="J15" s="54">
        <v>26.903925540041801</v>
      </c>
      <c r="K15" s="52">
        <v>7875.4022999999997</v>
      </c>
      <c r="L15" s="54">
        <v>3.32462086114601</v>
      </c>
      <c r="M15" s="54">
        <v>8.7979594007534097</v>
      </c>
      <c r="N15" s="52">
        <v>871218.08770000003</v>
      </c>
      <c r="O15" s="52">
        <v>5791898.5835999995</v>
      </c>
      <c r="P15" s="52">
        <v>7605</v>
      </c>
      <c r="Q15" s="52">
        <v>7546</v>
      </c>
      <c r="R15" s="54">
        <v>0.78187119003445604</v>
      </c>
      <c r="S15" s="52">
        <v>37.7132111768573</v>
      </c>
      <c r="T15" s="52">
        <v>38.015854969520298</v>
      </c>
      <c r="U15" s="55">
        <v>-0.80248746584766595</v>
      </c>
    </row>
    <row r="16" spans="1:23" ht="12" thickBot="1">
      <c r="A16" s="76"/>
      <c r="B16" s="65" t="s">
        <v>14</v>
      </c>
      <c r="C16" s="66"/>
      <c r="D16" s="52">
        <v>2923843.9950999999</v>
      </c>
      <c r="E16" s="53"/>
      <c r="F16" s="53"/>
      <c r="G16" s="52">
        <v>744133.76100000006</v>
      </c>
      <c r="H16" s="54">
        <v>292.919142812551</v>
      </c>
      <c r="I16" s="52">
        <v>-73843.657300000006</v>
      </c>
      <c r="J16" s="54">
        <v>-2.5255676234352</v>
      </c>
      <c r="K16" s="52">
        <v>39335.029000000002</v>
      </c>
      <c r="L16" s="54">
        <v>5.2860159102497697</v>
      </c>
      <c r="M16" s="54">
        <v>-2.8773001870673598</v>
      </c>
      <c r="N16" s="52">
        <v>8087745.0208000001</v>
      </c>
      <c r="O16" s="52">
        <v>37726217.389399998</v>
      </c>
      <c r="P16" s="52">
        <v>86505</v>
      </c>
      <c r="Q16" s="52">
        <v>85802</v>
      </c>
      <c r="R16" s="54">
        <v>0.81932822078738499</v>
      </c>
      <c r="S16" s="52">
        <v>33.799710942720097</v>
      </c>
      <c r="T16" s="52">
        <v>32.634286770704698</v>
      </c>
      <c r="U16" s="55">
        <v>3.4480299964412602</v>
      </c>
    </row>
    <row r="17" spans="1:21" ht="12" thickBot="1">
      <c r="A17" s="76"/>
      <c r="B17" s="65" t="s">
        <v>15</v>
      </c>
      <c r="C17" s="66"/>
      <c r="D17" s="52">
        <v>4786428.0922999997</v>
      </c>
      <c r="E17" s="53"/>
      <c r="F17" s="53"/>
      <c r="G17" s="52">
        <v>907883.255</v>
      </c>
      <c r="H17" s="54">
        <v>427.20744280056101</v>
      </c>
      <c r="I17" s="52">
        <v>368286.02990000002</v>
      </c>
      <c r="J17" s="54">
        <v>7.6943813381938702</v>
      </c>
      <c r="K17" s="52">
        <v>76603.829299999998</v>
      </c>
      <c r="L17" s="54">
        <v>8.4376299351396202</v>
      </c>
      <c r="M17" s="54">
        <v>3.8076712778639101</v>
      </c>
      <c r="N17" s="52">
        <v>12783951.623199999</v>
      </c>
      <c r="O17" s="52">
        <v>48365440.536499999</v>
      </c>
      <c r="P17" s="52">
        <v>27676</v>
      </c>
      <c r="Q17" s="52">
        <v>25764</v>
      </c>
      <c r="R17" s="54">
        <v>7.4212078869740701</v>
      </c>
      <c r="S17" s="52">
        <v>172.94508210362801</v>
      </c>
      <c r="T17" s="52">
        <v>200.31869163949699</v>
      </c>
      <c r="U17" s="55">
        <v>-15.8279201714838</v>
      </c>
    </row>
    <row r="18" spans="1:21" ht="12" thickBot="1">
      <c r="A18" s="76"/>
      <c r="B18" s="65" t="s">
        <v>16</v>
      </c>
      <c r="C18" s="66"/>
      <c r="D18" s="52">
        <v>11977908.783399999</v>
      </c>
      <c r="E18" s="53"/>
      <c r="F18" s="53"/>
      <c r="G18" s="52">
        <v>3410302.8294000002</v>
      </c>
      <c r="H18" s="54">
        <v>251.22713092043401</v>
      </c>
      <c r="I18" s="52">
        <v>1353126.7148</v>
      </c>
      <c r="J18" s="54">
        <v>11.296852725037301</v>
      </c>
      <c r="K18" s="52">
        <v>476873.40389999998</v>
      </c>
      <c r="L18" s="54">
        <v>13.983315492949901</v>
      </c>
      <c r="M18" s="54">
        <v>1.83749671030878</v>
      </c>
      <c r="N18" s="52">
        <v>31579545.023499999</v>
      </c>
      <c r="O18" s="52">
        <v>130105572.82709999</v>
      </c>
      <c r="P18" s="52">
        <v>180482</v>
      </c>
      <c r="Q18" s="52">
        <v>169619</v>
      </c>
      <c r="R18" s="54">
        <v>6.4043532858936798</v>
      </c>
      <c r="S18" s="52">
        <v>66.366223686572596</v>
      </c>
      <c r="T18" s="52">
        <v>62.505919485435001</v>
      </c>
      <c r="U18" s="55">
        <v>5.8166699665912303</v>
      </c>
    </row>
    <row r="19" spans="1:21" ht="12" thickBot="1">
      <c r="A19" s="76"/>
      <c r="B19" s="65" t="s">
        <v>17</v>
      </c>
      <c r="C19" s="66"/>
      <c r="D19" s="52">
        <v>1786548.1366999999</v>
      </c>
      <c r="E19" s="53"/>
      <c r="F19" s="53"/>
      <c r="G19" s="52">
        <v>637192.90630000003</v>
      </c>
      <c r="H19" s="54">
        <v>180.37790738663199</v>
      </c>
      <c r="I19" s="52">
        <v>128518.9179</v>
      </c>
      <c r="J19" s="54">
        <v>7.1937002569319004</v>
      </c>
      <c r="K19" s="52">
        <v>66047.530100000004</v>
      </c>
      <c r="L19" s="54">
        <v>10.365390048599201</v>
      </c>
      <c r="M19" s="54">
        <v>0.94585501843012898</v>
      </c>
      <c r="N19" s="52">
        <v>4798260.2885999996</v>
      </c>
      <c r="O19" s="52">
        <v>29974731.278200001</v>
      </c>
      <c r="P19" s="52">
        <v>25332</v>
      </c>
      <c r="Q19" s="52">
        <v>23354</v>
      </c>
      <c r="R19" s="54">
        <v>8.4696411749593192</v>
      </c>
      <c r="S19" s="52">
        <v>70.525348835464996</v>
      </c>
      <c r="T19" s="52">
        <v>70.566951695640995</v>
      </c>
      <c r="U19" s="55">
        <v>-5.8989938884307001E-2</v>
      </c>
    </row>
    <row r="20" spans="1:21" ht="12" thickBot="1">
      <c r="A20" s="76"/>
      <c r="B20" s="65" t="s">
        <v>18</v>
      </c>
      <c r="C20" s="66"/>
      <c r="D20" s="52">
        <v>3172890.6823</v>
      </c>
      <c r="E20" s="53"/>
      <c r="F20" s="53"/>
      <c r="G20" s="52">
        <v>1614653.3918000001</v>
      </c>
      <c r="H20" s="54">
        <v>96.505993076501198</v>
      </c>
      <c r="I20" s="52">
        <v>281884.55719999998</v>
      </c>
      <c r="J20" s="54">
        <v>8.8841559771502894</v>
      </c>
      <c r="K20" s="52">
        <v>137857.35389999999</v>
      </c>
      <c r="L20" s="54">
        <v>8.5378914508901502</v>
      </c>
      <c r="M20" s="54">
        <v>1.04475531573365</v>
      </c>
      <c r="N20" s="52">
        <v>9428771.1561999992</v>
      </c>
      <c r="O20" s="52">
        <v>59064919.130599998</v>
      </c>
      <c r="P20" s="52">
        <v>77414</v>
      </c>
      <c r="Q20" s="52">
        <v>77394</v>
      </c>
      <c r="R20" s="54">
        <v>2.5841796521696998E-2</v>
      </c>
      <c r="S20" s="52">
        <v>40.986006178468998</v>
      </c>
      <c r="T20" s="52">
        <v>40.918839176163502</v>
      </c>
      <c r="U20" s="55">
        <v>0.16387789045123699</v>
      </c>
    </row>
    <row r="21" spans="1:21" ht="12" thickBot="1">
      <c r="A21" s="76"/>
      <c r="B21" s="65" t="s">
        <v>19</v>
      </c>
      <c r="C21" s="66"/>
      <c r="D21" s="52">
        <v>1190555.1401</v>
      </c>
      <c r="E21" s="53"/>
      <c r="F21" s="53"/>
      <c r="G21" s="52">
        <v>528554.52009999997</v>
      </c>
      <c r="H21" s="54">
        <v>125.247367078566</v>
      </c>
      <c r="I21" s="52">
        <v>159770.24309999999</v>
      </c>
      <c r="J21" s="54">
        <v>13.419810449651299</v>
      </c>
      <c r="K21" s="52">
        <v>71349.402600000001</v>
      </c>
      <c r="L21" s="54">
        <v>13.4989674454966</v>
      </c>
      <c r="M21" s="54">
        <v>1.2392653235753901</v>
      </c>
      <c r="N21" s="52">
        <v>3407670.7653999999</v>
      </c>
      <c r="O21" s="52">
        <v>18246443.834100001</v>
      </c>
      <c r="P21" s="52">
        <v>50138</v>
      </c>
      <c r="Q21" s="52">
        <v>48831</v>
      </c>
      <c r="R21" s="54">
        <v>2.6765784030636302</v>
      </c>
      <c r="S21" s="52">
        <v>23.745565042482699</v>
      </c>
      <c r="T21" s="52">
        <v>24.0388143576826</v>
      </c>
      <c r="U21" s="55">
        <v>-1.23496456991116</v>
      </c>
    </row>
    <row r="22" spans="1:21" ht="12" thickBot="1">
      <c r="A22" s="76"/>
      <c r="B22" s="65" t="s">
        <v>20</v>
      </c>
      <c r="C22" s="66"/>
      <c r="D22" s="52">
        <v>3205938.4276000001</v>
      </c>
      <c r="E22" s="53"/>
      <c r="F22" s="53"/>
      <c r="G22" s="52">
        <v>1479107.5338999999</v>
      </c>
      <c r="H22" s="54">
        <v>116.748164289774</v>
      </c>
      <c r="I22" s="52">
        <v>124454.8072</v>
      </c>
      <c r="J22" s="54">
        <v>3.8820086539580898</v>
      </c>
      <c r="K22" s="52">
        <v>203843.17449999999</v>
      </c>
      <c r="L22" s="54">
        <v>13.781497952520199</v>
      </c>
      <c r="M22" s="54">
        <v>-0.38945806007353001</v>
      </c>
      <c r="N22" s="52">
        <v>8946589.5101999994</v>
      </c>
      <c r="O22" s="52">
        <v>52953257.015100002</v>
      </c>
      <c r="P22" s="52">
        <v>124127</v>
      </c>
      <c r="Q22" s="52">
        <v>120817</v>
      </c>
      <c r="R22" s="54">
        <v>2.7396806740773298</v>
      </c>
      <c r="S22" s="52">
        <v>25.8278894003722</v>
      </c>
      <c r="T22" s="52">
        <v>25.3294813097495</v>
      </c>
      <c r="U22" s="55">
        <v>1.9297282983392401</v>
      </c>
    </row>
    <row r="23" spans="1:21" ht="12" thickBot="1">
      <c r="A23" s="76"/>
      <c r="B23" s="65" t="s">
        <v>21</v>
      </c>
      <c r="C23" s="66"/>
      <c r="D23" s="52">
        <v>5326205.2725</v>
      </c>
      <c r="E23" s="53"/>
      <c r="F23" s="53"/>
      <c r="G23" s="52">
        <v>2921112.7982000001</v>
      </c>
      <c r="H23" s="54">
        <v>82.334803222320801</v>
      </c>
      <c r="I23" s="52">
        <v>632064.80350000004</v>
      </c>
      <c r="J23" s="54">
        <v>11.867075547453</v>
      </c>
      <c r="K23" s="52">
        <v>183912.5282</v>
      </c>
      <c r="L23" s="54">
        <v>6.29597488715011</v>
      </c>
      <c r="M23" s="54">
        <v>2.43676860780602</v>
      </c>
      <c r="N23" s="52">
        <v>15714073.7031</v>
      </c>
      <c r="O23" s="52">
        <v>117387898.81209999</v>
      </c>
      <c r="P23" s="52">
        <v>128400</v>
      </c>
      <c r="Q23" s="52">
        <v>121609</v>
      </c>
      <c r="R23" s="54">
        <v>5.5842906363838196</v>
      </c>
      <c r="S23" s="52">
        <v>41.481349474299101</v>
      </c>
      <c r="T23" s="52">
        <v>43.965356059173203</v>
      </c>
      <c r="U23" s="55">
        <v>-5.9882492164658601</v>
      </c>
    </row>
    <row r="24" spans="1:21" ht="12" thickBot="1">
      <c r="A24" s="76"/>
      <c r="B24" s="65" t="s">
        <v>22</v>
      </c>
      <c r="C24" s="66"/>
      <c r="D24" s="52">
        <v>941805.46660000004</v>
      </c>
      <c r="E24" s="53"/>
      <c r="F24" s="53"/>
      <c r="G24" s="52">
        <v>346613.63339999999</v>
      </c>
      <c r="H24" s="54">
        <v>171.71622113119099</v>
      </c>
      <c r="I24" s="52">
        <v>147203.84080000001</v>
      </c>
      <c r="J24" s="54">
        <v>15.629962451950799</v>
      </c>
      <c r="K24" s="52">
        <v>65005.803399999997</v>
      </c>
      <c r="L24" s="54">
        <v>18.754543138521601</v>
      </c>
      <c r="M24" s="54">
        <v>1.2644722947920699</v>
      </c>
      <c r="N24" s="52">
        <v>2726065.2206999999</v>
      </c>
      <c r="O24" s="52">
        <v>14458236.1885</v>
      </c>
      <c r="P24" s="52">
        <v>44265</v>
      </c>
      <c r="Q24" s="52">
        <v>46570</v>
      </c>
      <c r="R24" s="54">
        <v>-4.94953832939661</v>
      </c>
      <c r="S24" s="52">
        <v>21.276526976166299</v>
      </c>
      <c r="T24" s="52">
        <v>19.9229365084819</v>
      </c>
      <c r="U24" s="55">
        <v>6.3618957605284399</v>
      </c>
    </row>
    <row r="25" spans="1:21" ht="12" thickBot="1">
      <c r="A25" s="76"/>
      <c r="B25" s="65" t="s">
        <v>23</v>
      </c>
      <c r="C25" s="66"/>
      <c r="D25" s="52">
        <v>1037935.9429</v>
      </c>
      <c r="E25" s="53"/>
      <c r="F25" s="53"/>
      <c r="G25" s="52">
        <v>391049.27590000001</v>
      </c>
      <c r="H25" s="54">
        <v>165.423312832172</v>
      </c>
      <c r="I25" s="52">
        <v>86732.819099999993</v>
      </c>
      <c r="J25" s="54">
        <v>8.3562786020944504</v>
      </c>
      <c r="K25" s="52">
        <v>44237.566299999999</v>
      </c>
      <c r="L25" s="54">
        <v>11.312529910249101</v>
      </c>
      <c r="M25" s="54">
        <v>0.96061461681267901</v>
      </c>
      <c r="N25" s="52">
        <v>3104950.7557999999</v>
      </c>
      <c r="O25" s="52">
        <v>23373575.486099999</v>
      </c>
      <c r="P25" s="52">
        <v>37458</v>
      </c>
      <c r="Q25" s="52">
        <v>41655</v>
      </c>
      <c r="R25" s="54">
        <v>-10.075621173928701</v>
      </c>
      <c r="S25" s="52">
        <v>27.709326256073499</v>
      </c>
      <c r="T25" s="52">
        <v>25.785639116552598</v>
      </c>
      <c r="U25" s="55">
        <v>6.9423814990781096</v>
      </c>
    </row>
    <row r="26" spans="1:21" ht="12" thickBot="1">
      <c r="A26" s="76"/>
      <c r="B26" s="65" t="s">
        <v>24</v>
      </c>
      <c r="C26" s="66"/>
      <c r="D26" s="52">
        <v>2709824.9109999998</v>
      </c>
      <c r="E26" s="53"/>
      <c r="F26" s="53"/>
      <c r="G26" s="52">
        <v>1051335.2863</v>
      </c>
      <c r="H26" s="54">
        <v>157.75078096510799</v>
      </c>
      <c r="I26" s="52">
        <v>447887.55290000001</v>
      </c>
      <c r="J26" s="54">
        <v>16.528283841582901</v>
      </c>
      <c r="K26" s="52">
        <v>219358.9529</v>
      </c>
      <c r="L26" s="54">
        <v>20.8647950619062</v>
      </c>
      <c r="M26" s="54">
        <v>1.0418020189227499</v>
      </c>
      <c r="N26" s="52">
        <v>7736829.6463000001</v>
      </c>
      <c r="O26" s="52">
        <v>38490226.863899998</v>
      </c>
      <c r="P26" s="52">
        <v>103341</v>
      </c>
      <c r="Q26" s="52">
        <v>102188</v>
      </c>
      <c r="R26" s="54">
        <v>1.1283125220182399</v>
      </c>
      <c r="S26" s="52">
        <v>26.222166526354499</v>
      </c>
      <c r="T26" s="52">
        <v>25.357337287157002</v>
      </c>
      <c r="U26" s="55">
        <v>3.2980846122241498</v>
      </c>
    </row>
    <row r="27" spans="1:21" ht="12" thickBot="1">
      <c r="A27" s="76"/>
      <c r="B27" s="65" t="s">
        <v>25</v>
      </c>
      <c r="C27" s="66"/>
      <c r="D27" s="52">
        <v>580204.47939999995</v>
      </c>
      <c r="E27" s="53"/>
      <c r="F27" s="53"/>
      <c r="G27" s="52">
        <v>346834.67749999999</v>
      </c>
      <c r="H27" s="54">
        <v>67.285602345803497</v>
      </c>
      <c r="I27" s="52">
        <v>140985.79500000001</v>
      </c>
      <c r="J27" s="54">
        <v>24.299328944477601</v>
      </c>
      <c r="K27" s="52">
        <v>86811.448699999994</v>
      </c>
      <c r="L27" s="54">
        <v>25.029633520425602</v>
      </c>
      <c r="M27" s="54">
        <v>0.62404610349510303</v>
      </c>
      <c r="N27" s="52">
        <v>1625202.8962000001</v>
      </c>
      <c r="O27" s="52">
        <v>10651052.839400001</v>
      </c>
      <c r="P27" s="52">
        <v>45220</v>
      </c>
      <c r="Q27" s="52">
        <v>43793</v>
      </c>
      <c r="R27" s="54">
        <v>3.25851163427946</v>
      </c>
      <c r="S27" s="52">
        <v>12.8307049845201</v>
      </c>
      <c r="T27" s="52">
        <v>12.3171382663896</v>
      </c>
      <c r="U27" s="55">
        <v>4.0026383487900397</v>
      </c>
    </row>
    <row r="28" spans="1:21" ht="12" thickBot="1">
      <c r="A28" s="76"/>
      <c r="B28" s="65" t="s">
        <v>26</v>
      </c>
      <c r="C28" s="66"/>
      <c r="D28" s="52">
        <v>2170351.7639000001</v>
      </c>
      <c r="E28" s="53"/>
      <c r="F28" s="53"/>
      <c r="G28" s="52">
        <v>1074164.3008999999</v>
      </c>
      <c r="H28" s="54">
        <v>102.050260102812</v>
      </c>
      <c r="I28" s="52">
        <v>146335.08590000001</v>
      </c>
      <c r="J28" s="54">
        <v>6.7424593715188399</v>
      </c>
      <c r="K28" s="52">
        <v>64133.786699999997</v>
      </c>
      <c r="L28" s="54">
        <v>5.9705751388558399</v>
      </c>
      <c r="M28" s="54">
        <v>1.28171597888824</v>
      </c>
      <c r="N28" s="52">
        <v>6649593.2751000002</v>
      </c>
      <c r="O28" s="52">
        <v>58713494.540799998</v>
      </c>
      <c r="P28" s="52">
        <v>47842</v>
      </c>
      <c r="Q28" s="52">
        <v>53211</v>
      </c>
      <c r="R28" s="54">
        <v>-10.090018981037799</v>
      </c>
      <c r="S28" s="52">
        <v>45.364988167300702</v>
      </c>
      <c r="T28" s="52">
        <v>41.938887222566798</v>
      </c>
      <c r="U28" s="55">
        <v>7.55230207952195</v>
      </c>
    </row>
    <row r="29" spans="1:21" ht="12" thickBot="1">
      <c r="A29" s="76"/>
      <c r="B29" s="65" t="s">
        <v>27</v>
      </c>
      <c r="C29" s="66"/>
      <c r="D29" s="52">
        <v>1145368.0984</v>
      </c>
      <c r="E29" s="53"/>
      <c r="F29" s="53"/>
      <c r="G29" s="52">
        <v>786059.99739999999</v>
      </c>
      <c r="H29" s="54">
        <v>45.710009692448502</v>
      </c>
      <c r="I29" s="52">
        <v>249954.2316</v>
      </c>
      <c r="J29" s="54">
        <v>21.823048149251601</v>
      </c>
      <c r="K29" s="52">
        <v>141524.87820000001</v>
      </c>
      <c r="L29" s="54">
        <v>18.004335377466401</v>
      </c>
      <c r="M29" s="54">
        <v>0.76615048024821397</v>
      </c>
      <c r="N29" s="52">
        <v>3596547.9123</v>
      </c>
      <c r="O29" s="52">
        <v>28633456.824999999</v>
      </c>
      <c r="P29" s="52">
        <v>99443</v>
      </c>
      <c r="Q29" s="52">
        <v>104298</v>
      </c>
      <c r="R29" s="54">
        <v>-4.65493106291588</v>
      </c>
      <c r="S29" s="52">
        <v>11.517835326770101</v>
      </c>
      <c r="T29" s="52">
        <v>10.846065755815101</v>
      </c>
      <c r="U29" s="55">
        <v>5.83242902764629</v>
      </c>
    </row>
    <row r="30" spans="1:21" ht="12" thickBot="1">
      <c r="A30" s="76"/>
      <c r="B30" s="65" t="s">
        <v>28</v>
      </c>
      <c r="C30" s="66"/>
      <c r="D30" s="52">
        <v>2682911.7489999998</v>
      </c>
      <c r="E30" s="53"/>
      <c r="F30" s="53"/>
      <c r="G30" s="52">
        <v>1002893.9399</v>
      </c>
      <c r="H30" s="54">
        <v>167.516996789064</v>
      </c>
      <c r="I30" s="52">
        <v>391888.79960000003</v>
      </c>
      <c r="J30" s="54">
        <v>14.606846451288201</v>
      </c>
      <c r="K30" s="52">
        <v>160127.6876</v>
      </c>
      <c r="L30" s="54">
        <v>15.966562487750901</v>
      </c>
      <c r="M30" s="54">
        <v>1.44735189443902</v>
      </c>
      <c r="N30" s="52">
        <v>7056817.0584000004</v>
      </c>
      <c r="O30" s="52">
        <v>39676969.340599999</v>
      </c>
      <c r="P30" s="52">
        <v>87670</v>
      </c>
      <c r="Q30" s="52">
        <v>85204</v>
      </c>
      <c r="R30" s="54">
        <v>2.8942303178254498</v>
      </c>
      <c r="S30" s="52">
        <v>30.6023924831755</v>
      </c>
      <c r="T30" s="52">
        <v>27.355608170977899</v>
      </c>
      <c r="U30" s="55">
        <v>10.6095767315665</v>
      </c>
    </row>
    <row r="31" spans="1:21" ht="12" thickBot="1">
      <c r="A31" s="76"/>
      <c r="B31" s="65" t="s">
        <v>29</v>
      </c>
      <c r="C31" s="66"/>
      <c r="D31" s="52">
        <v>2087966.3925999999</v>
      </c>
      <c r="E31" s="53"/>
      <c r="F31" s="53"/>
      <c r="G31" s="52">
        <v>1445101.1654999999</v>
      </c>
      <c r="H31" s="54">
        <v>44.485828566719803</v>
      </c>
      <c r="I31" s="52">
        <v>50540.986199999999</v>
      </c>
      <c r="J31" s="54">
        <v>2.4205842766015402</v>
      </c>
      <c r="K31" s="52">
        <v>-14128.767</v>
      </c>
      <c r="L31" s="54">
        <v>-0.97770089301059404</v>
      </c>
      <c r="M31" s="54">
        <v>-4.5771689206850104</v>
      </c>
      <c r="N31" s="52">
        <v>6303783.5822999999</v>
      </c>
      <c r="O31" s="52">
        <v>74829800.500200003</v>
      </c>
      <c r="P31" s="52">
        <v>33399</v>
      </c>
      <c r="Q31" s="52">
        <v>34797</v>
      </c>
      <c r="R31" s="54">
        <v>-4.0175877230795702</v>
      </c>
      <c r="S31" s="52">
        <v>62.515835581903602</v>
      </c>
      <c r="T31" s="52">
        <v>72.718939451676903</v>
      </c>
      <c r="U31" s="55">
        <v>-16.320830993942099</v>
      </c>
    </row>
    <row r="32" spans="1:21" ht="12" thickBot="1">
      <c r="A32" s="76"/>
      <c r="B32" s="65" t="s">
        <v>30</v>
      </c>
      <c r="C32" s="66"/>
      <c r="D32" s="52">
        <v>229950.64920000001</v>
      </c>
      <c r="E32" s="53"/>
      <c r="F32" s="53"/>
      <c r="G32" s="52">
        <v>140695.93909999999</v>
      </c>
      <c r="H32" s="54">
        <v>63.438014395399101</v>
      </c>
      <c r="I32" s="52">
        <v>56360.706200000001</v>
      </c>
      <c r="J32" s="54">
        <v>24.5099139298277</v>
      </c>
      <c r="K32" s="52">
        <v>40069.268600000003</v>
      </c>
      <c r="L32" s="54">
        <v>28.479335548924901</v>
      </c>
      <c r="M32" s="54">
        <v>0.40658185610106201</v>
      </c>
      <c r="N32" s="52">
        <v>649638.87060000002</v>
      </c>
      <c r="O32" s="52">
        <v>4372425.6621000003</v>
      </c>
      <c r="P32" s="52">
        <v>28706</v>
      </c>
      <c r="Q32" s="52">
        <v>27677</v>
      </c>
      <c r="R32" s="54">
        <v>3.7178884994760999</v>
      </c>
      <c r="S32" s="52">
        <v>8.01054306416777</v>
      </c>
      <c r="T32" s="52">
        <v>7.6694077067601301</v>
      </c>
      <c r="U32" s="55">
        <v>4.2585796577711097</v>
      </c>
    </row>
    <row r="33" spans="1:21" ht="12" thickBot="1">
      <c r="A33" s="76"/>
      <c r="B33" s="65" t="s">
        <v>75</v>
      </c>
      <c r="C33" s="66"/>
      <c r="D33" s="52">
        <v>2.5663999999999998</v>
      </c>
      <c r="E33" s="53"/>
      <c r="F33" s="53"/>
      <c r="G33" s="53"/>
      <c r="H33" s="53"/>
      <c r="I33" s="52">
        <v>3.2899999999999999E-2</v>
      </c>
      <c r="J33" s="54">
        <v>1.28195137157107</v>
      </c>
      <c r="K33" s="53"/>
      <c r="L33" s="53"/>
      <c r="M33" s="53"/>
      <c r="N33" s="52">
        <v>2.5663999999999998</v>
      </c>
      <c r="O33" s="52">
        <v>31.999400000000001</v>
      </c>
      <c r="P33" s="52">
        <v>1</v>
      </c>
      <c r="Q33" s="53"/>
      <c r="R33" s="53"/>
      <c r="S33" s="52">
        <v>2.5663999999999998</v>
      </c>
      <c r="T33" s="53"/>
      <c r="U33" s="56"/>
    </row>
    <row r="34" spans="1:21" ht="12" thickBot="1">
      <c r="A34" s="76"/>
      <c r="B34" s="65" t="s">
        <v>31</v>
      </c>
      <c r="C34" s="66"/>
      <c r="D34" s="52">
        <v>666896.46270000003</v>
      </c>
      <c r="E34" s="53"/>
      <c r="F34" s="53"/>
      <c r="G34" s="52">
        <v>300165.4915</v>
      </c>
      <c r="H34" s="54">
        <v>122.17625995825</v>
      </c>
      <c r="I34" s="52">
        <v>93506.765899999999</v>
      </c>
      <c r="J34" s="54">
        <v>14.0211818670365</v>
      </c>
      <c r="K34" s="52">
        <v>39358.1198</v>
      </c>
      <c r="L34" s="54">
        <v>13.1121401075513</v>
      </c>
      <c r="M34" s="54">
        <v>1.3757935179617</v>
      </c>
      <c r="N34" s="52">
        <v>2029592.3099</v>
      </c>
      <c r="O34" s="52">
        <v>12926921.9636</v>
      </c>
      <c r="P34" s="52">
        <v>21777</v>
      </c>
      <c r="Q34" s="52">
        <v>22951</v>
      </c>
      <c r="R34" s="54">
        <v>-5.1152455230708904</v>
      </c>
      <c r="S34" s="52">
        <v>30.6238904670065</v>
      </c>
      <c r="T34" s="52">
        <v>29.203739044050401</v>
      </c>
      <c r="U34" s="55">
        <v>4.63739714745304</v>
      </c>
    </row>
    <row r="35" spans="1:21" ht="12" thickBot="1">
      <c r="A35" s="76"/>
      <c r="B35" s="65" t="s">
        <v>68</v>
      </c>
      <c r="C35" s="66"/>
      <c r="D35" s="52">
        <v>220861.7</v>
      </c>
      <c r="E35" s="53"/>
      <c r="F35" s="53"/>
      <c r="G35" s="52">
        <v>4444.4399999999996</v>
      </c>
      <c r="H35" s="54">
        <v>4869.3932193932196</v>
      </c>
      <c r="I35" s="52">
        <v>5745.74</v>
      </c>
      <c r="J35" s="54">
        <v>2.6015103569337699</v>
      </c>
      <c r="K35" s="52">
        <v>-115.39</v>
      </c>
      <c r="L35" s="54">
        <v>-2.5962775962775999</v>
      </c>
      <c r="M35" s="54">
        <v>-50.794089609151598</v>
      </c>
      <c r="N35" s="52">
        <v>574055.14</v>
      </c>
      <c r="O35" s="52">
        <v>8685725.6999999993</v>
      </c>
      <c r="P35" s="52">
        <v>113</v>
      </c>
      <c r="Q35" s="52">
        <v>140</v>
      </c>
      <c r="R35" s="54">
        <v>-19.285714285714299</v>
      </c>
      <c r="S35" s="52">
        <v>1954.5283185840699</v>
      </c>
      <c r="T35" s="52">
        <v>1456.5519285714299</v>
      </c>
      <c r="U35" s="55">
        <v>25.4780851869874</v>
      </c>
    </row>
    <row r="36" spans="1:21" ht="12" thickBot="1">
      <c r="A36" s="76"/>
      <c r="B36" s="65" t="s">
        <v>35</v>
      </c>
      <c r="C36" s="66"/>
      <c r="D36" s="52">
        <v>1116040.52</v>
      </c>
      <c r="E36" s="53"/>
      <c r="F36" s="53"/>
      <c r="G36" s="52">
        <v>687875.34</v>
      </c>
      <c r="H36" s="54">
        <v>62.244589259443401</v>
      </c>
      <c r="I36" s="52">
        <v>-118381.39</v>
      </c>
      <c r="J36" s="54">
        <v>-10.6072663024816</v>
      </c>
      <c r="K36" s="52">
        <v>-77560.53</v>
      </c>
      <c r="L36" s="54">
        <v>-11.275375855165899</v>
      </c>
      <c r="M36" s="54">
        <v>0.52630970933282695</v>
      </c>
      <c r="N36" s="52">
        <v>3246667.77</v>
      </c>
      <c r="O36" s="52">
        <v>32698899.859999999</v>
      </c>
      <c r="P36" s="52">
        <v>465</v>
      </c>
      <c r="Q36" s="52">
        <v>428</v>
      </c>
      <c r="R36" s="54">
        <v>8.6448598130841194</v>
      </c>
      <c r="S36" s="52">
        <v>2400.0871397849501</v>
      </c>
      <c r="T36" s="52">
        <v>2396.8276635513998</v>
      </c>
      <c r="U36" s="55">
        <v>0.135806578832668</v>
      </c>
    </row>
    <row r="37" spans="1:21" ht="12" thickBot="1">
      <c r="A37" s="76"/>
      <c r="B37" s="65" t="s">
        <v>36</v>
      </c>
      <c r="C37" s="66"/>
      <c r="D37" s="52">
        <v>157417.1</v>
      </c>
      <c r="E37" s="53"/>
      <c r="F37" s="53"/>
      <c r="G37" s="52">
        <v>220540.21</v>
      </c>
      <c r="H37" s="54">
        <v>-28.6220413048487</v>
      </c>
      <c r="I37" s="52">
        <v>1716.26</v>
      </c>
      <c r="J37" s="54">
        <v>1.0902627478209199</v>
      </c>
      <c r="K37" s="52">
        <v>-3497.43</v>
      </c>
      <c r="L37" s="54">
        <v>-1.58584686212097</v>
      </c>
      <c r="M37" s="54">
        <v>-1.4907203289272399</v>
      </c>
      <c r="N37" s="52">
        <v>456217.95</v>
      </c>
      <c r="O37" s="52">
        <v>10411641.67</v>
      </c>
      <c r="P37" s="52">
        <v>40</v>
      </c>
      <c r="Q37" s="52">
        <v>45</v>
      </c>
      <c r="R37" s="54">
        <v>-11.1111111111111</v>
      </c>
      <c r="S37" s="52">
        <v>3935.4274999999998</v>
      </c>
      <c r="T37" s="52">
        <v>2740.7215555555599</v>
      </c>
      <c r="U37" s="55">
        <v>30.3577170318712</v>
      </c>
    </row>
    <row r="38" spans="1:21" ht="12" thickBot="1">
      <c r="A38" s="76"/>
      <c r="B38" s="65" t="s">
        <v>37</v>
      </c>
      <c r="C38" s="66"/>
      <c r="D38" s="52">
        <v>629478.09</v>
      </c>
      <c r="E38" s="53"/>
      <c r="F38" s="53"/>
      <c r="G38" s="52">
        <v>354758.41</v>
      </c>
      <c r="H38" s="54">
        <v>77.438524995080499</v>
      </c>
      <c r="I38" s="52">
        <v>-83927.49</v>
      </c>
      <c r="J38" s="54">
        <v>-13.3328691392579</v>
      </c>
      <c r="K38" s="52">
        <v>-48594.51</v>
      </c>
      <c r="L38" s="54">
        <v>-13.6979162805471</v>
      </c>
      <c r="M38" s="54">
        <v>0.72709818454800801</v>
      </c>
      <c r="N38" s="52">
        <v>1653794.96</v>
      </c>
      <c r="O38" s="52">
        <v>15619419.5</v>
      </c>
      <c r="P38" s="52">
        <v>347</v>
      </c>
      <c r="Q38" s="52">
        <v>256</v>
      </c>
      <c r="R38" s="54">
        <v>35.546875</v>
      </c>
      <c r="S38" s="52">
        <v>1814.0578962535999</v>
      </c>
      <c r="T38" s="52">
        <v>1891.4976562500001</v>
      </c>
      <c r="U38" s="55">
        <v>-4.2688692657674698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0.54</v>
      </c>
      <c r="H39" s="53"/>
      <c r="I39" s="53"/>
      <c r="J39" s="53"/>
      <c r="K39" s="52">
        <v>0.43</v>
      </c>
      <c r="L39" s="54">
        <v>79.629629629629605</v>
      </c>
      <c r="M39" s="53"/>
      <c r="N39" s="52">
        <v>104.7</v>
      </c>
      <c r="O39" s="52">
        <v>571.97</v>
      </c>
      <c r="P39" s="53"/>
      <c r="Q39" s="52">
        <v>7</v>
      </c>
      <c r="R39" s="53"/>
      <c r="S39" s="53"/>
      <c r="T39" s="52">
        <v>14.9571428571429</v>
      </c>
      <c r="U39" s="56"/>
    </row>
    <row r="40" spans="1:21" ht="12" thickBot="1">
      <c r="A40" s="76"/>
      <c r="B40" s="65" t="s">
        <v>32</v>
      </c>
      <c r="C40" s="66"/>
      <c r="D40" s="52">
        <v>218789.74309999999</v>
      </c>
      <c r="E40" s="53"/>
      <c r="F40" s="53"/>
      <c r="G40" s="52">
        <v>211794.01569999999</v>
      </c>
      <c r="H40" s="54">
        <v>3.3030807678292802</v>
      </c>
      <c r="I40" s="52">
        <v>15953.821099999999</v>
      </c>
      <c r="J40" s="54">
        <v>7.2918505565903802</v>
      </c>
      <c r="K40" s="52">
        <v>12833.4712</v>
      </c>
      <c r="L40" s="54">
        <v>6.05941162104327</v>
      </c>
      <c r="M40" s="54">
        <v>0.24314153601716099</v>
      </c>
      <c r="N40" s="52">
        <v>558033.75879999995</v>
      </c>
      <c r="O40" s="52">
        <v>3651976.3207999999</v>
      </c>
      <c r="P40" s="52">
        <v>341</v>
      </c>
      <c r="Q40" s="52">
        <v>279</v>
      </c>
      <c r="R40" s="54">
        <v>22.2222222222222</v>
      </c>
      <c r="S40" s="52">
        <v>641.61214985337199</v>
      </c>
      <c r="T40" s="52">
        <v>544.80133261648803</v>
      </c>
      <c r="U40" s="55">
        <v>15.088682042416</v>
      </c>
    </row>
    <row r="41" spans="1:21" ht="12" thickBot="1">
      <c r="A41" s="76"/>
      <c r="B41" s="65" t="s">
        <v>33</v>
      </c>
      <c r="C41" s="66"/>
      <c r="D41" s="52">
        <v>1412460.618</v>
      </c>
      <c r="E41" s="53"/>
      <c r="F41" s="53"/>
      <c r="G41" s="52">
        <v>753099.14720000001</v>
      </c>
      <c r="H41" s="54">
        <v>87.553076278400496</v>
      </c>
      <c r="I41" s="52">
        <v>37005.171999999999</v>
      </c>
      <c r="J41" s="54">
        <v>2.61990823166441</v>
      </c>
      <c r="K41" s="52">
        <v>48060.770600000003</v>
      </c>
      <c r="L41" s="54">
        <v>6.3817321767908703</v>
      </c>
      <c r="M41" s="54">
        <v>-0.23003373566382199</v>
      </c>
      <c r="N41" s="52">
        <v>4001898.3330000001</v>
      </c>
      <c r="O41" s="52">
        <v>25276998.403999999</v>
      </c>
      <c r="P41" s="52">
        <v>6403</v>
      </c>
      <c r="Q41" s="52">
        <v>6028</v>
      </c>
      <c r="R41" s="54">
        <v>6.22096881220968</v>
      </c>
      <c r="S41" s="52">
        <v>220.59356832734699</v>
      </c>
      <c r="T41" s="52">
        <v>222.276704412741</v>
      </c>
      <c r="U41" s="55">
        <v>-0.76300324536040798</v>
      </c>
    </row>
    <row r="42" spans="1:21" ht="12" thickBot="1">
      <c r="A42" s="76"/>
      <c r="B42" s="65" t="s">
        <v>38</v>
      </c>
      <c r="C42" s="66"/>
      <c r="D42" s="52">
        <v>484962.55</v>
      </c>
      <c r="E42" s="53"/>
      <c r="F42" s="53"/>
      <c r="G42" s="52">
        <v>315508.61</v>
      </c>
      <c r="H42" s="54">
        <v>53.708182480345002</v>
      </c>
      <c r="I42" s="52">
        <v>-46046.29</v>
      </c>
      <c r="J42" s="54">
        <v>-9.4948135685941093</v>
      </c>
      <c r="K42" s="52">
        <v>-33276.97</v>
      </c>
      <c r="L42" s="54">
        <v>-10.5470877641025</v>
      </c>
      <c r="M42" s="54">
        <v>0.38372844643006898</v>
      </c>
      <c r="N42" s="52">
        <v>1331092.57</v>
      </c>
      <c r="O42" s="52">
        <v>13196703.539999999</v>
      </c>
      <c r="P42" s="52">
        <v>305</v>
      </c>
      <c r="Q42" s="52">
        <v>231</v>
      </c>
      <c r="R42" s="54">
        <v>32.034632034631997</v>
      </c>
      <c r="S42" s="52">
        <v>1590.0411475409801</v>
      </c>
      <c r="T42" s="52">
        <v>1542.5392640692601</v>
      </c>
      <c r="U42" s="55">
        <v>2.9874625285755401</v>
      </c>
    </row>
    <row r="43" spans="1:21" ht="12" thickBot="1">
      <c r="A43" s="76"/>
      <c r="B43" s="65" t="s">
        <v>39</v>
      </c>
      <c r="C43" s="66"/>
      <c r="D43" s="52">
        <v>148801.79</v>
      </c>
      <c r="E43" s="53"/>
      <c r="F43" s="53"/>
      <c r="G43" s="52">
        <v>138069.34</v>
      </c>
      <c r="H43" s="54">
        <v>7.7732319137615997</v>
      </c>
      <c r="I43" s="52">
        <v>19710.21</v>
      </c>
      <c r="J43" s="54">
        <v>13.245949527892099</v>
      </c>
      <c r="K43" s="52">
        <v>19020.32</v>
      </c>
      <c r="L43" s="54">
        <v>13.7759186797011</v>
      </c>
      <c r="M43" s="54">
        <v>3.6271208896591002E-2</v>
      </c>
      <c r="N43" s="52">
        <v>482129.41</v>
      </c>
      <c r="O43" s="52">
        <v>4889467.62</v>
      </c>
      <c r="P43" s="52">
        <v>150</v>
      </c>
      <c r="Q43" s="52">
        <v>148</v>
      </c>
      <c r="R43" s="54">
        <v>1.35135135135136</v>
      </c>
      <c r="S43" s="52">
        <v>992.01193333333299</v>
      </c>
      <c r="T43" s="52">
        <v>881.39391891891898</v>
      </c>
      <c r="U43" s="55">
        <v>11.150875377347401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>
        <v>-3233.3332999999998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145151.61809999999</v>
      </c>
      <c r="E45" s="58"/>
      <c r="F45" s="58"/>
      <c r="G45" s="57">
        <v>48159.587</v>
      </c>
      <c r="H45" s="59">
        <v>201.39714051119299</v>
      </c>
      <c r="I45" s="57">
        <v>11423.9444</v>
      </c>
      <c r="J45" s="59">
        <v>7.8703527728706701</v>
      </c>
      <c r="K45" s="57">
        <v>5366.9477999999999</v>
      </c>
      <c r="L45" s="59">
        <v>11.144090168381201</v>
      </c>
      <c r="M45" s="59">
        <v>1.1285737863893499</v>
      </c>
      <c r="N45" s="57">
        <v>260953.3224</v>
      </c>
      <c r="O45" s="57">
        <v>1459443.9733</v>
      </c>
      <c r="P45" s="57">
        <v>38</v>
      </c>
      <c r="Q45" s="57">
        <v>42</v>
      </c>
      <c r="R45" s="59">
        <v>-9.5238095238095202</v>
      </c>
      <c r="S45" s="57">
        <v>3819.7794236842101</v>
      </c>
      <c r="T45" s="57">
        <v>1127.5762119047599</v>
      </c>
      <c r="U45" s="60">
        <v>70.480593593616405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J7" sqref="J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259664</v>
      </c>
      <c r="D2" s="37">
        <v>2341365.0611794898</v>
      </c>
      <c r="E2" s="37">
        <v>1835446.4210230799</v>
      </c>
      <c r="F2" s="37">
        <v>505918.64015640999</v>
      </c>
      <c r="G2" s="37">
        <v>1835446.4210230799</v>
      </c>
      <c r="H2" s="37">
        <v>0.216078495636878</v>
      </c>
    </row>
    <row r="3" spans="1:8">
      <c r="A3" s="37">
        <v>2</v>
      </c>
      <c r="B3" s="37">
        <v>13</v>
      </c>
      <c r="C3" s="37">
        <v>30093</v>
      </c>
      <c r="D3" s="37">
        <v>280882.16251282103</v>
      </c>
      <c r="E3" s="37">
        <v>225978.33912906001</v>
      </c>
      <c r="F3" s="37">
        <v>54903.823383760697</v>
      </c>
      <c r="G3" s="37">
        <v>225978.33912906001</v>
      </c>
      <c r="H3" s="37">
        <v>0.195469241950366</v>
      </c>
    </row>
    <row r="4" spans="1:8">
      <c r="A4" s="37">
        <v>3</v>
      </c>
      <c r="B4" s="37">
        <v>14</v>
      </c>
      <c r="C4" s="37">
        <v>238477</v>
      </c>
      <c r="D4" s="37">
        <v>605725.61786730902</v>
      </c>
      <c r="E4" s="37">
        <v>465790.57572276797</v>
      </c>
      <c r="F4" s="37">
        <v>139935.04214454099</v>
      </c>
      <c r="G4" s="37">
        <v>465790.57572276797</v>
      </c>
      <c r="H4" s="37">
        <v>0.231020511625769</v>
      </c>
    </row>
    <row r="5" spans="1:8">
      <c r="A5" s="37">
        <v>4</v>
      </c>
      <c r="B5" s="37">
        <v>15</v>
      </c>
      <c r="C5" s="37">
        <v>10112</v>
      </c>
      <c r="D5" s="37">
        <v>188943.05284621401</v>
      </c>
      <c r="E5" s="37">
        <v>149566.34118654401</v>
      </c>
      <c r="F5" s="37">
        <v>39376.711659670204</v>
      </c>
      <c r="G5" s="37">
        <v>149566.34118654401</v>
      </c>
      <c r="H5" s="37">
        <v>0.20840518381864001</v>
      </c>
    </row>
    <row r="6" spans="1:8">
      <c r="A6" s="37">
        <v>5</v>
      </c>
      <c r="B6" s="37">
        <v>16</v>
      </c>
      <c r="C6" s="37">
        <v>5161</v>
      </c>
      <c r="D6" s="37">
        <v>531848.721471795</v>
      </c>
      <c r="E6" s="37">
        <v>378360.10351196601</v>
      </c>
      <c r="F6" s="37">
        <v>153488.61795982899</v>
      </c>
      <c r="G6" s="37">
        <v>378360.10351196601</v>
      </c>
      <c r="H6" s="37">
        <v>0.28859450396924402</v>
      </c>
    </row>
    <row r="7" spans="1:8">
      <c r="A7" s="37">
        <v>6</v>
      </c>
      <c r="B7" s="37">
        <v>17</v>
      </c>
      <c r="C7" s="37">
        <v>43289</v>
      </c>
      <c r="D7" s="37">
        <v>826708.70735897403</v>
      </c>
      <c r="E7" s="37">
        <v>620542.42103504296</v>
      </c>
      <c r="F7" s="37">
        <v>206166.286323932</v>
      </c>
      <c r="G7" s="37">
        <v>620542.42103504296</v>
      </c>
      <c r="H7" s="37">
        <v>0.24938201870711599</v>
      </c>
    </row>
    <row r="8" spans="1:8">
      <c r="A8" s="37">
        <v>7</v>
      </c>
      <c r="B8" s="37">
        <v>18</v>
      </c>
      <c r="C8" s="37">
        <v>227074</v>
      </c>
      <c r="D8" s="37">
        <v>380951.492317094</v>
      </c>
      <c r="E8" s="37">
        <v>302865.10438119603</v>
      </c>
      <c r="F8" s="37">
        <v>78086.387935897394</v>
      </c>
      <c r="G8" s="37">
        <v>302865.10438119603</v>
      </c>
      <c r="H8" s="37">
        <v>0.20497724647551799</v>
      </c>
    </row>
    <row r="9" spans="1:8">
      <c r="A9" s="37">
        <v>8</v>
      </c>
      <c r="B9" s="37">
        <v>19</v>
      </c>
      <c r="C9" s="37">
        <v>42367</v>
      </c>
      <c r="D9" s="37">
        <v>286809.24501111102</v>
      </c>
      <c r="E9" s="37">
        <v>209646.10219316199</v>
      </c>
      <c r="F9" s="37">
        <v>77163.142817948697</v>
      </c>
      <c r="G9" s="37">
        <v>209646.10219316199</v>
      </c>
      <c r="H9" s="37">
        <v>0.26903994261049502</v>
      </c>
    </row>
    <row r="10" spans="1:8">
      <c r="A10" s="37">
        <v>9</v>
      </c>
      <c r="B10" s="37">
        <v>21</v>
      </c>
      <c r="C10" s="37">
        <v>574968</v>
      </c>
      <c r="D10" s="37">
        <v>2923844.1023589699</v>
      </c>
      <c r="E10" s="37">
        <v>2997687.65304359</v>
      </c>
      <c r="F10" s="37">
        <v>-73843.550684615402</v>
      </c>
      <c r="G10" s="37">
        <v>2997687.65304359</v>
      </c>
      <c r="H10" s="37">
        <v>-2.5255638843752998E-2</v>
      </c>
    </row>
    <row r="11" spans="1:8">
      <c r="A11" s="37">
        <v>10</v>
      </c>
      <c r="B11" s="37">
        <v>22</v>
      </c>
      <c r="C11" s="37">
        <v>191287</v>
      </c>
      <c r="D11" s="37">
        <v>4786428.0049358997</v>
      </c>
      <c r="E11" s="37">
        <v>4418142.0634153802</v>
      </c>
      <c r="F11" s="37">
        <v>368285.94152051298</v>
      </c>
      <c r="G11" s="37">
        <v>4418142.0634153802</v>
      </c>
      <c r="H11" s="37">
        <v>7.6943796321750996E-2</v>
      </c>
    </row>
    <row r="12" spans="1:8">
      <c r="A12" s="37">
        <v>11</v>
      </c>
      <c r="B12" s="37">
        <v>23</v>
      </c>
      <c r="C12" s="37">
        <v>595477.51800000004</v>
      </c>
      <c r="D12" s="37">
        <v>11977909.3367188</v>
      </c>
      <c r="E12" s="37">
        <v>10624781.955510199</v>
      </c>
      <c r="F12" s="37">
        <v>1353127.38120855</v>
      </c>
      <c r="G12" s="37">
        <v>10624781.955510199</v>
      </c>
      <c r="H12" s="37">
        <v>0.112968577668264</v>
      </c>
    </row>
    <row r="13" spans="1:8">
      <c r="A13" s="37">
        <v>12</v>
      </c>
      <c r="B13" s="37">
        <v>24</v>
      </c>
      <c r="C13" s="37">
        <v>58205</v>
      </c>
      <c r="D13" s="37">
        <v>1786548.2404923099</v>
      </c>
      <c r="E13" s="37">
        <v>1658029.22395556</v>
      </c>
      <c r="F13" s="37">
        <v>128519.01653675199</v>
      </c>
      <c r="G13" s="37">
        <v>1658029.22395556</v>
      </c>
      <c r="H13" s="37">
        <v>7.1937053600823503E-2</v>
      </c>
    </row>
    <row r="14" spans="1:8">
      <c r="A14" s="37">
        <v>13</v>
      </c>
      <c r="B14" s="37">
        <v>25</v>
      </c>
      <c r="C14" s="37">
        <v>207102</v>
      </c>
      <c r="D14" s="37">
        <v>3172890.8985734498</v>
      </c>
      <c r="E14" s="37">
        <v>2891006.1250300901</v>
      </c>
      <c r="F14" s="37">
        <v>281884.77354336297</v>
      </c>
      <c r="G14" s="37">
        <v>2891006.1250300901</v>
      </c>
      <c r="H14" s="37">
        <v>8.8841621900740297E-2</v>
      </c>
    </row>
    <row r="15" spans="1:8">
      <c r="A15" s="37">
        <v>14</v>
      </c>
      <c r="B15" s="37">
        <v>26</v>
      </c>
      <c r="C15" s="37">
        <v>124272</v>
      </c>
      <c r="D15" s="37">
        <v>1190554.6203864401</v>
      </c>
      <c r="E15" s="37">
        <v>1030784.89746483</v>
      </c>
      <c r="F15" s="37">
        <v>159769.72292160999</v>
      </c>
      <c r="G15" s="37">
        <v>1030784.89746483</v>
      </c>
      <c r="H15" s="37">
        <v>0.13419772615703299</v>
      </c>
    </row>
    <row r="16" spans="1:8">
      <c r="A16" s="37">
        <v>15</v>
      </c>
      <c r="B16" s="37">
        <v>27</v>
      </c>
      <c r="C16" s="37">
        <v>319213.35600000003</v>
      </c>
      <c r="D16" s="37">
        <v>3205943.0318</v>
      </c>
      <c r="E16" s="37">
        <v>3081483.6126999999</v>
      </c>
      <c r="F16" s="37">
        <v>124459.4191</v>
      </c>
      <c r="G16" s="37">
        <v>3081483.6126999999</v>
      </c>
      <c r="H16" s="37">
        <v>3.8821469335380297E-2</v>
      </c>
    </row>
    <row r="17" spans="1:8">
      <c r="A17" s="37">
        <v>16</v>
      </c>
      <c r="B17" s="37">
        <v>29</v>
      </c>
      <c r="C17" s="37">
        <v>369187</v>
      </c>
      <c r="D17" s="37">
        <v>5326208.4929991504</v>
      </c>
      <c r="E17" s="37">
        <v>4694140.5241162404</v>
      </c>
      <c r="F17" s="37">
        <v>632067.96888290602</v>
      </c>
      <c r="G17" s="37">
        <v>4694140.5241162404</v>
      </c>
      <c r="H17" s="37">
        <v>0.118671278023327</v>
      </c>
    </row>
    <row r="18" spans="1:8">
      <c r="A18" s="37">
        <v>17</v>
      </c>
      <c r="B18" s="37">
        <v>31</v>
      </c>
      <c r="C18" s="37">
        <v>56796.737000000001</v>
      </c>
      <c r="D18" s="37">
        <v>941805.51195637998</v>
      </c>
      <c r="E18" s="37">
        <v>794601.63118286605</v>
      </c>
      <c r="F18" s="37">
        <v>147203.88077351401</v>
      </c>
      <c r="G18" s="37">
        <v>794601.63118286605</v>
      </c>
      <c r="H18" s="37">
        <v>0.15629965943577101</v>
      </c>
    </row>
    <row r="19" spans="1:8">
      <c r="A19" s="37">
        <v>18</v>
      </c>
      <c r="B19" s="37">
        <v>32</v>
      </c>
      <c r="C19" s="37">
        <v>45978.894</v>
      </c>
      <c r="D19" s="37">
        <v>1037935.89519912</v>
      </c>
      <c r="E19" s="37">
        <v>951203.12320350297</v>
      </c>
      <c r="F19" s="37">
        <v>86732.771995619303</v>
      </c>
      <c r="G19" s="37">
        <v>951203.12320350297</v>
      </c>
      <c r="H19" s="37">
        <v>8.3562744478530696E-2</v>
      </c>
    </row>
    <row r="20" spans="1:8">
      <c r="A20" s="37">
        <v>19</v>
      </c>
      <c r="B20" s="37">
        <v>33</v>
      </c>
      <c r="C20" s="37">
        <v>127831.185</v>
      </c>
      <c r="D20" s="37">
        <v>2709824.7455680999</v>
      </c>
      <c r="E20" s="37">
        <v>2261937.3528374801</v>
      </c>
      <c r="F20" s="37">
        <v>447887.39273062698</v>
      </c>
      <c r="G20" s="37">
        <v>2261937.3528374801</v>
      </c>
      <c r="H20" s="37">
        <v>0.165282789399257</v>
      </c>
    </row>
    <row r="21" spans="1:8">
      <c r="A21" s="37">
        <v>20</v>
      </c>
      <c r="B21" s="37">
        <v>34</v>
      </c>
      <c r="C21" s="37">
        <v>56349.692999999999</v>
      </c>
      <c r="D21" s="37">
        <v>580204.29129594599</v>
      </c>
      <c r="E21" s="37">
        <v>439218.70331206499</v>
      </c>
      <c r="F21" s="37">
        <v>140985.58798388101</v>
      </c>
      <c r="G21" s="37">
        <v>439218.70331206499</v>
      </c>
      <c r="H21" s="37">
        <v>0.242993011425295</v>
      </c>
    </row>
    <row r="22" spans="1:8">
      <c r="A22" s="37">
        <v>21</v>
      </c>
      <c r="B22" s="37">
        <v>35</v>
      </c>
      <c r="C22" s="37">
        <v>66128.856</v>
      </c>
      <c r="D22" s="37">
        <v>2170351.7639000001</v>
      </c>
      <c r="E22" s="37">
        <v>2024016.6902000001</v>
      </c>
      <c r="F22" s="37">
        <v>146335.07370000001</v>
      </c>
      <c r="G22" s="37">
        <v>2024016.6902000001</v>
      </c>
      <c r="H22" s="37">
        <v>6.7424588093979804E-2</v>
      </c>
    </row>
    <row r="23" spans="1:8">
      <c r="A23" s="37">
        <v>22</v>
      </c>
      <c r="B23" s="37">
        <v>36</v>
      </c>
      <c r="C23" s="37">
        <v>167889.32399999999</v>
      </c>
      <c r="D23" s="37">
        <v>1145369.28843186</v>
      </c>
      <c r="E23" s="37">
        <v>895413.84705020394</v>
      </c>
      <c r="F23" s="37">
        <v>249955.441381654</v>
      </c>
      <c r="G23" s="37">
        <v>895413.84705020394</v>
      </c>
      <c r="H23" s="37">
        <v>0.21823131098955101</v>
      </c>
    </row>
    <row r="24" spans="1:8">
      <c r="A24" s="37">
        <v>23</v>
      </c>
      <c r="B24" s="37">
        <v>37</v>
      </c>
      <c r="C24" s="37">
        <v>237726.299</v>
      </c>
      <c r="D24" s="37">
        <v>2682911.6418592902</v>
      </c>
      <c r="E24" s="37">
        <v>2291022.9492251198</v>
      </c>
      <c r="F24" s="37">
        <v>391888.69263417402</v>
      </c>
      <c r="G24" s="37">
        <v>2291022.9492251198</v>
      </c>
      <c r="H24" s="37">
        <v>0.146068430476745</v>
      </c>
    </row>
    <row r="25" spans="1:8">
      <c r="A25" s="37">
        <v>24</v>
      </c>
      <c r="B25" s="37">
        <v>38</v>
      </c>
      <c r="C25" s="37">
        <v>274163.06800000003</v>
      </c>
      <c r="D25" s="37">
        <v>2087966.3019584101</v>
      </c>
      <c r="E25" s="37">
        <v>2037425.36200796</v>
      </c>
      <c r="F25" s="37">
        <v>50540.939950442502</v>
      </c>
      <c r="G25" s="37">
        <v>2037425.36200796</v>
      </c>
      <c r="H25" s="37">
        <v>2.4205821666296801E-2</v>
      </c>
    </row>
    <row r="26" spans="1:8">
      <c r="A26" s="37">
        <v>25</v>
      </c>
      <c r="B26" s="37">
        <v>39</v>
      </c>
      <c r="C26" s="37">
        <v>101147.424</v>
      </c>
      <c r="D26" s="37">
        <v>229950.54293224399</v>
      </c>
      <c r="E26" s="37">
        <v>173589.91117373001</v>
      </c>
      <c r="F26" s="37">
        <v>56360.631758514399</v>
      </c>
      <c r="G26" s="37">
        <v>173589.91117373001</v>
      </c>
      <c r="H26" s="37">
        <v>0.24509892883845599</v>
      </c>
    </row>
    <row r="27" spans="1:8">
      <c r="A27" s="37">
        <v>26</v>
      </c>
      <c r="B27" s="37">
        <v>40</v>
      </c>
      <c r="C27" s="37">
        <v>0.36399999999999999</v>
      </c>
      <c r="D27" s="37">
        <v>2.5663999999999998</v>
      </c>
      <c r="E27" s="37">
        <v>2.5335000000000001</v>
      </c>
      <c r="F27" s="37">
        <v>3.2899999999999999E-2</v>
      </c>
      <c r="G27" s="37">
        <v>2.5335000000000001</v>
      </c>
      <c r="H27" s="37">
        <v>1.28195137157107E-2</v>
      </c>
    </row>
    <row r="28" spans="1:8">
      <c r="A28" s="37">
        <v>27</v>
      </c>
      <c r="B28" s="37">
        <v>42</v>
      </c>
      <c r="C28" s="37">
        <v>25374.775000000001</v>
      </c>
      <c r="D28" s="37">
        <v>666896.45869999996</v>
      </c>
      <c r="E28" s="37">
        <v>573389.69689999998</v>
      </c>
      <c r="F28" s="37">
        <v>93506.761799999993</v>
      </c>
      <c r="G28" s="37">
        <v>573389.69689999998</v>
      </c>
      <c r="H28" s="37">
        <v>0.140211813363465</v>
      </c>
    </row>
    <row r="29" spans="1:8">
      <c r="A29" s="37">
        <v>28</v>
      </c>
      <c r="B29" s="37">
        <v>75</v>
      </c>
      <c r="C29" s="37">
        <v>355</v>
      </c>
      <c r="D29" s="37">
        <v>218789.743589744</v>
      </c>
      <c r="E29" s="37">
        <v>202835.92307692301</v>
      </c>
      <c r="F29" s="37">
        <v>15953.820512820501</v>
      </c>
      <c r="G29" s="37">
        <v>202835.92307692301</v>
      </c>
      <c r="H29" s="37">
        <v>7.2918502718919906E-2</v>
      </c>
    </row>
    <row r="30" spans="1:8">
      <c r="A30" s="37">
        <v>29</v>
      </c>
      <c r="B30" s="37">
        <v>76</v>
      </c>
      <c r="C30" s="37">
        <v>6785</v>
      </c>
      <c r="D30" s="37">
        <v>1412460.58368205</v>
      </c>
      <c r="E30" s="37">
        <v>1375455.44501282</v>
      </c>
      <c r="F30" s="37">
        <v>37005.138669230801</v>
      </c>
      <c r="G30" s="37">
        <v>1375455.44501282</v>
      </c>
      <c r="H30" s="37">
        <v>2.61990593555287E-2</v>
      </c>
    </row>
    <row r="31" spans="1:8">
      <c r="A31" s="30">
        <v>30</v>
      </c>
      <c r="B31" s="31">
        <v>99</v>
      </c>
      <c r="C31" s="30">
        <v>38</v>
      </c>
      <c r="D31" s="30">
        <v>145151.61788064399</v>
      </c>
      <c r="E31" s="30">
        <v>133727.67367067499</v>
      </c>
      <c r="F31" s="30">
        <v>11423.944209969</v>
      </c>
      <c r="G31" s="30">
        <v>133727.67367067499</v>
      </c>
      <c r="H31" s="30">
        <v>7.8703526538455096E-2</v>
      </c>
    </row>
    <row r="32" spans="1:8">
      <c r="A32" s="30"/>
      <c r="B32" s="33">
        <v>70</v>
      </c>
      <c r="C32" s="34">
        <v>162</v>
      </c>
      <c r="D32" s="34">
        <v>220861.7</v>
      </c>
      <c r="E32" s="34">
        <v>215115.96</v>
      </c>
      <c r="F32" s="30"/>
      <c r="G32" s="30"/>
      <c r="H32" s="30"/>
    </row>
    <row r="33" spans="1:8">
      <c r="A33" s="30"/>
      <c r="B33" s="33">
        <v>71</v>
      </c>
      <c r="C33" s="34">
        <v>427</v>
      </c>
      <c r="D33" s="34">
        <v>1116040.52</v>
      </c>
      <c r="E33" s="34">
        <v>1234421.9099999999</v>
      </c>
      <c r="F33" s="30"/>
      <c r="G33" s="30"/>
      <c r="H33" s="30"/>
    </row>
    <row r="34" spans="1:8">
      <c r="A34" s="30"/>
      <c r="B34" s="33">
        <v>72</v>
      </c>
      <c r="C34" s="34">
        <v>40</v>
      </c>
      <c r="D34" s="34">
        <v>157417.1</v>
      </c>
      <c r="E34" s="34">
        <v>155700.84</v>
      </c>
      <c r="F34" s="30"/>
      <c r="G34" s="30"/>
      <c r="H34" s="30"/>
    </row>
    <row r="35" spans="1:8">
      <c r="A35" s="30"/>
      <c r="B35" s="33">
        <v>73</v>
      </c>
      <c r="C35" s="34">
        <v>321</v>
      </c>
      <c r="D35" s="34">
        <v>629478.09</v>
      </c>
      <c r="E35" s="34">
        <v>713405.58</v>
      </c>
      <c r="F35" s="30"/>
      <c r="G35" s="30"/>
      <c r="H35" s="30"/>
    </row>
    <row r="36" spans="1:8">
      <c r="A36" s="30"/>
      <c r="B36" s="33">
        <v>77</v>
      </c>
      <c r="C36" s="34">
        <v>291</v>
      </c>
      <c r="D36" s="34">
        <v>484962.55</v>
      </c>
      <c r="E36" s="34">
        <v>531008.84</v>
      </c>
      <c r="F36" s="30"/>
      <c r="G36" s="30"/>
      <c r="H36" s="30"/>
    </row>
    <row r="37" spans="1:8">
      <c r="A37" s="30"/>
      <c r="B37" s="33">
        <v>78</v>
      </c>
      <c r="C37" s="34">
        <v>138</v>
      </c>
      <c r="D37" s="34">
        <v>148801.79</v>
      </c>
      <c r="E37" s="34">
        <v>129091.58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2016-02-04T00:44:31Z</dcterms:modified>
</cp:coreProperties>
</file>