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<sst xmlns="http://schemas.openxmlformats.org/spreadsheetml/2006/main" count="119" uniqueCount="79">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</sst>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19404927.342799999</v>
      </c>
      <c r="F3" s="25">
        <f>RA!I7</f>
        <v>1055033.2392</v>
      </c>
      <c r="G3" s="16">
        <f>SUM(G4:G42)</f>
        <v>18349894.103600003</v>
      </c>
      <c r="H3" s="27">
        <f>RA!J7</f>
        <v>5.4369347566326196</v>
      </c>
      <c r="I3" s="20">
        <f>SUM(I4:I42)</f>
        <v>19404933.357316434</v>
      </c>
      <c r="J3" s="21">
        <f>SUM(J4:J42)</f>
        <v>18349894.105132319</v>
      </c>
      <c r="K3" s="22">
        <f>E3-I3</f>
        <v>-6.0145164355635643</v>
      </c>
      <c r="L3" s="22">
        <f>G3-J3</f>
        <v>-1.5323162078857422E-3</v>
      </c>
    </row>
    <row r="4" spans="1:13">
      <c r="A4" s="69">
        <f>RA!A8</f>
        <v>42713</v>
      </c>
      <c r="B4" s="12">
        <v>12</v>
      </c>
      <c r="C4" s="67" t="s">
        <v>6</v>
      </c>
      <c r="D4" s="67"/>
      <c r="E4" s="15">
        <f>IFERROR(VLOOKUP(C4,RA!B8:D35,3,0),0)</f>
        <v>539887.35160000005</v>
      </c>
      <c r="F4" s="25">
        <f>VLOOKUP(C4,RA!B8:I38,8,0)</f>
        <v>137829.8131</v>
      </c>
      <c r="G4" s="16">
        <f t="shared" ref="G4:G42" si="0">E4-F4</f>
        <v>402057.53850000002</v>
      </c>
      <c r="H4" s="27">
        <f>RA!J8</f>
        <v>25.529365096539198</v>
      </c>
      <c r="I4" s="20">
        <f>IFERROR(VLOOKUP(B4,RMS!C:E,3,FALSE),0)</f>
        <v>539888.00729316205</v>
      </c>
      <c r="J4" s="21">
        <f>IFERROR(VLOOKUP(B4,RMS!C:F,4,FALSE),0)</f>
        <v>402057.551789744</v>
      </c>
      <c r="K4" s="22">
        <f t="shared" ref="K4:K42" si="1">E4-I4</f>
        <v>-0.65569316199980676</v>
      </c>
      <c r="L4" s="22">
        <f t="shared" ref="L4:L42" si="2">G4-J4</f>
        <v>-1.3289743976201862E-2</v>
      </c>
    </row>
    <row r="5" spans="1:13">
      <c r="A5" s="69"/>
      <c r="B5" s="12">
        <v>13</v>
      </c>
      <c r="C5" s="67" t="s">
        <v>7</v>
      </c>
      <c r="D5" s="67"/>
      <c r="E5" s="15">
        <f>IFERROR(VLOOKUP(C5,RA!B9:D36,3,0),0)</f>
        <v>76916.796700000006</v>
      </c>
      <c r="F5" s="25">
        <f>VLOOKUP(C5,RA!B9:I39,8,0)</f>
        <v>18460.604299999999</v>
      </c>
      <c r="G5" s="16">
        <f t="shared" si="0"/>
        <v>58456.192400000007</v>
      </c>
      <c r="H5" s="27">
        <f>RA!J9</f>
        <v>24.000745080430502</v>
      </c>
      <c r="I5" s="20">
        <f>IFERROR(VLOOKUP(B5,RMS!C:E,3,FALSE),0)</f>
        <v>76916.839640170903</v>
      </c>
      <c r="J5" s="21">
        <f>IFERROR(VLOOKUP(B5,RMS!C:F,4,FALSE),0)</f>
        <v>58456.194226495703</v>
      </c>
      <c r="K5" s="22">
        <f t="shared" si="1"/>
        <v>-4.2940170897054486E-2</v>
      </c>
      <c r="L5" s="22">
        <f t="shared" si="2"/>
        <v>-1.8264956961502321E-3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IFERROR(VLOOKUP(C6,RA!B10:D37,3,0),0)</f>
        <v>97502.768500000006</v>
      </c>
      <c r="F6" s="25">
        <f>VLOOKUP(C6,RA!B10:I40,8,0)</f>
        <v>30910.6433</v>
      </c>
      <c r="G6" s="16">
        <f t="shared" si="0"/>
        <v>66592.125200000009</v>
      </c>
      <c r="H6" s="27">
        <f>RA!J10</f>
        <v>31.702323714018402</v>
      </c>
      <c r="I6" s="20">
        <f>IFERROR(VLOOKUP(B6,RMS!C:E,3,FALSE),0)</f>
        <v>97504.779211580098</v>
      </c>
      <c r="J6" s="21">
        <f>IFERROR(VLOOKUP(B6,RMS!C:F,4,FALSE),0)</f>
        <v>66592.126598734802</v>
      </c>
      <c r="K6" s="22">
        <f>E6-I6</f>
        <v>-2.0107115800929023</v>
      </c>
      <c r="L6" s="22">
        <f t="shared" si="2"/>
        <v>-1.3987347920192406E-3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IFERROR(VLOOKUP(C7,RA!B11:D38,3,0),0)</f>
        <v>48089.083599999998</v>
      </c>
      <c r="F7" s="25">
        <f>VLOOKUP(C7,RA!B11:I41,8,0)</f>
        <v>10701.686799999999</v>
      </c>
      <c r="G7" s="16">
        <f t="shared" si="0"/>
        <v>37387.396800000002</v>
      </c>
      <c r="H7" s="27">
        <f>RA!J11</f>
        <v>22.2538796726</v>
      </c>
      <c r="I7" s="20">
        <f>IFERROR(VLOOKUP(B7,RMS!C:E,3,FALSE),0)</f>
        <v>48089.109834407398</v>
      </c>
      <c r="J7" s="21">
        <f>IFERROR(VLOOKUP(B7,RMS!C:F,4,FALSE),0)</f>
        <v>37387.397662438503</v>
      </c>
      <c r="K7" s="22">
        <f t="shared" si="1"/>
        <v>-2.6234407399897464E-2</v>
      </c>
      <c r="L7" s="22">
        <f t="shared" si="2"/>
        <v>-8.6243850091705099E-4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IFERROR(VLOOKUP(C8,RA!B12:D39,3,0),0)</f>
        <v>196797.60310000001</v>
      </c>
      <c r="F8" s="25">
        <f>VLOOKUP(C8,RA!B12:I42,8,0)</f>
        <v>29510.118200000001</v>
      </c>
      <c r="G8" s="16">
        <f t="shared" si="0"/>
        <v>167287.48490000001</v>
      </c>
      <c r="H8" s="27">
        <f>RA!J12</f>
        <v>14.995161391780201</v>
      </c>
      <c r="I8" s="20">
        <f>IFERROR(VLOOKUP(B8,RMS!C:E,3,FALSE),0)</f>
        <v>196797.602772649</v>
      </c>
      <c r="J8" s="21">
        <f>IFERROR(VLOOKUP(B8,RMS!C:F,4,FALSE),0)</f>
        <v>167287.480102564</v>
      </c>
      <c r="K8" s="22">
        <f t="shared" si="1"/>
        <v>3.2735100830905139E-4</v>
      </c>
      <c r="L8" s="22">
        <f t="shared" si="2"/>
        <v>4.7974360059015453E-3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IFERROR(VLOOKUP(C9,RA!B13:D40,3,0),0)</f>
        <v>189205.47070000001</v>
      </c>
      <c r="F9" s="25">
        <f>VLOOKUP(C9,RA!B13:I43,8,0)</f>
        <v>57790.031600000002</v>
      </c>
      <c r="G9" s="16">
        <f t="shared" si="0"/>
        <v>131415.43910000002</v>
      </c>
      <c r="H9" s="27">
        <f>RA!J13</f>
        <v>30.5435310016118</v>
      </c>
      <c r="I9" s="20">
        <f>IFERROR(VLOOKUP(B9,RMS!C:E,3,FALSE),0)</f>
        <v>189205.57312735001</v>
      </c>
      <c r="J9" s="21">
        <f>IFERROR(VLOOKUP(B9,RMS!C:F,4,FALSE),0)</f>
        <v>131415.43781880301</v>
      </c>
      <c r="K9" s="22">
        <f t="shared" si="1"/>
        <v>-0.10242735000792891</v>
      </c>
      <c r="L9" s="22">
        <f t="shared" si="2"/>
        <v>1.2811970082111657E-3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IFERROR(VLOOKUP(C10,RA!B14:D41,3,0),0)</f>
        <v>70496.302800000005</v>
      </c>
      <c r="F10" s="25">
        <f>VLOOKUP(C10,RA!B14:I43,8,0)</f>
        <v>13910.916499999999</v>
      </c>
      <c r="G10" s="16">
        <f t="shared" si="0"/>
        <v>56585.386300000006</v>
      </c>
      <c r="H10" s="27">
        <f>RA!J14</f>
        <v>19.732831293955499</v>
      </c>
      <c r="I10" s="20">
        <f>IFERROR(VLOOKUP(B10,RMS!C:E,3,FALSE),0)</f>
        <v>70496.308879487202</v>
      </c>
      <c r="J10" s="21">
        <f>IFERROR(VLOOKUP(B10,RMS!C:F,4,FALSE),0)</f>
        <v>56585.387124786299</v>
      </c>
      <c r="K10" s="22">
        <f t="shared" si="1"/>
        <v>-6.0794871969847009E-3</v>
      </c>
      <c r="L10" s="22">
        <f t="shared" si="2"/>
        <v>-8.2478629337856546E-4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IFERROR(VLOOKUP(C11,RA!B15:D42,3,0),0)</f>
        <v>60222.205199999997</v>
      </c>
      <c r="F11" s="25">
        <f>VLOOKUP(C11,RA!B15:I44,8,0)</f>
        <v>9594.5059000000001</v>
      </c>
      <c r="G11" s="16">
        <f t="shared" si="0"/>
        <v>50627.699299999993</v>
      </c>
      <c r="H11" s="27">
        <f>RA!J15</f>
        <v>15.931840868557201</v>
      </c>
      <c r="I11" s="20">
        <f>IFERROR(VLOOKUP(B11,RMS!C:E,3,FALSE),0)</f>
        <v>60222.271878632499</v>
      </c>
      <c r="J11" s="21">
        <f>IFERROR(VLOOKUP(B11,RMS!C:F,4,FALSE),0)</f>
        <v>50627.698856410301</v>
      </c>
      <c r="K11" s="22">
        <f t="shared" si="1"/>
        <v>-6.6678632501862012E-2</v>
      </c>
      <c r="L11" s="22">
        <f t="shared" si="2"/>
        <v>4.4358969171298668E-4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IFERROR(VLOOKUP(C12,RA!B16:D43,3,0),0)</f>
        <v>834230.69709999999</v>
      </c>
      <c r="F12" s="25">
        <f>VLOOKUP(C12,RA!B16:I45,8,0)</f>
        <v>-79593.175399999993</v>
      </c>
      <c r="G12" s="16">
        <f t="shared" si="0"/>
        <v>913823.87249999994</v>
      </c>
      <c r="H12" s="27">
        <f>RA!J16</f>
        <v>-9.5409070508537202</v>
      </c>
      <c r="I12" s="20">
        <f>IFERROR(VLOOKUP(B12,RMS!C:E,3,FALSE),0)</f>
        <v>834230.60783272795</v>
      </c>
      <c r="J12" s="21">
        <f>IFERROR(VLOOKUP(B12,RMS!C:F,4,FALSE),0)</f>
        <v>913823.87263333297</v>
      </c>
      <c r="K12" s="22">
        <f t="shared" si="1"/>
        <v>8.9267272036522627E-2</v>
      </c>
      <c r="L12" s="22">
        <f t="shared" si="2"/>
        <v>-1.3333302922546864E-4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IFERROR(VLOOKUP(C13,RA!B17:D44,3,0),0)</f>
        <v>543046.52960000001</v>
      </c>
      <c r="F13" s="25">
        <f>VLOOKUP(C13,RA!B17:I46,8,0)</f>
        <v>78951.279500000004</v>
      </c>
      <c r="G13" s="16">
        <f t="shared" si="0"/>
        <v>464095.2501</v>
      </c>
      <c r="H13" s="27">
        <f>RA!J17</f>
        <v>14.5385846693753</v>
      </c>
      <c r="I13" s="20">
        <f>IFERROR(VLOOKUP(B13,RMS!C:E,3,FALSE),0)</f>
        <v>543046.48114102602</v>
      </c>
      <c r="J13" s="21">
        <f>IFERROR(VLOOKUP(B13,RMS!C:F,4,FALSE),0)</f>
        <v>464095.2475</v>
      </c>
      <c r="K13" s="22">
        <f t="shared" si="1"/>
        <v>4.8458973993547261E-2</v>
      </c>
      <c r="L13" s="22">
        <f t="shared" si="2"/>
        <v>2.6000000070780516E-3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IFERROR(VLOOKUP(C14,RA!B18:D45,3,0),0)</f>
        <v>1559110.1403000001</v>
      </c>
      <c r="F14" s="25">
        <f>VLOOKUP(C14,RA!B18:I47,8,0)</f>
        <v>168789.18799999999</v>
      </c>
      <c r="G14" s="16">
        <f t="shared" si="0"/>
        <v>1390320.9523</v>
      </c>
      <c r="H14" s="27">
        <f>RA!J18</f>
        <v>10.8259951389657</v>
      </c>
      <c r="I14" s="20">
        <f>IFERROR(VLOOKUP(B14,RMS!C:E,3,FALSE),0)</f>
        <v>1559110.5283743599</v>
      </c>
      <c r="J14" s="21">
        <f>IFERROR(VLOOKUP(B14,RMS!C:F,4,FALSE),0)</f>
        <v>1390320.9422564099</v>
      </c>
      <c r="K14" s="22">
        <f t="shared" si="1"/>
        <v>-0.38807435985654593</v>
      </c>
      <c r="L14" s="22">
        <f t="shared" si="2"/>
        <v>1.0043590096756816E-2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IFERROR(VLOOKUP(C15,RA!B19:D46,3,0),0)</f>
        <v>619469.89780000004</v>
      </c>
      <c r="F15" s="25">
        <f>VLOOKUP(C15,RA!B19:I48,8,0)</f>
        <v>23869.678899999999</v>
      </c>
      <c r="G15" s="16">
        <f t="shared" si="0"/>
        <v>595600.21889999998</v>
      </c>
      <c r="H15" s="27">
        <f>RA!J19</f>
        <v>3.8532427458979601</v>
      </c>
      <c r="I15" s="20">
        <f>IFERROR(VLOOKUP(B15,RMS!C:E,3,FALSE),0)</f>
        <v>619469.89144529903</v>
      </c>
      <c r="J15" s="21">
        <f>IFERROR(VLOOKUP(B15,RMS!C:F,4,FALSE),0)</f>
        <v>595600.21799999999</v>
      </c>
      <c r="K15" s="22">
        <f t="shared" si="1"/>
        <v>6.3547010067850351E-3</v>
      </c>
      <c r="L15" s="22">
        <f t="shared" si="2"/>
        <v>8.9999998454004526E-4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IFERROR(VLOOKUP(C16,RA!B20:D47,3,0),0)</f>
        <v>1220543.2501000001</v>
      </c>
      <c r="F16" s="25">
        <f>VLOOKUP(C16,RA!B20:I49,8,0)</f>
        <v>50904.642500000002</v>
      </c>
      <c r="G16" s="16">
        <f t="shared" si="0"/>
        <v>1169638.6076</v>
      </c>
      <c r="H16" s="27">
        <f>RA!J20</f>
        <v>4.1706545422154697</v>
      </c>
      <c r="I16" s="20">
        <f>IFERROR(VLOOKUP(B16,RMS!C:E,3,FALSE),0)</f>
        <v>1220543.44491209</v>
      </c>
      <c r="J16" s="21">
        <f>IFERROR(VLOOKUP(B16,RMS!C:F,4,FALSE),0)</f>
        <v>1169638.6076</v>
      </c>
      <c r="K16" s="22">
        <f t="shared" si="1"/>
        <v>-0.19481208990328014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IFERROR(VLOOKUP(C17,RA!B21:D48,3,0),0)</f>
        <v>335613.08010000002</v>
      </c>
      <c r="F17" s="25">
        <f>VLOOKUP(C17,RA!B21:I50,8,0)</f>
        <v>37324.974900000001</v>
      </c>
      <c r="G17" s="16">
        <f t="shared" si="0"/>
        <v>298288.10519999999</v>
      </c>
      <c r="H17" s="27">
        <f>RA!J21</f>
        <v>11.1214303354561</v>
      </c>
      <c r="I17" s="20">
        <f>IFERROR(VLOOKUP(B17,RMS!C:E,3,FALSE),0)</f>
        <v>335612.90422108799</v>
      </c>
      <c r="J17" s="21">
        <f>IFERROR(VLOOKUP(B17,RMS!C:F,4,FALSE),0)</f>
        <v>298288.10510052199</v>
      </c>
      <c r="K17" s="22">
        <f t="shared" si="1"/>
        <v>0.17587891203584149</v>
      </c>
      <c r="L17" s="22">
        <f t="shared" si="2"/>
        <v>9.9477998446673155E-5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IFERROR(VLOOKUP(C18,RA!B22:D49,3,0),0)</f>
        <v>1063274.3332</v>
      </c>
      <c r="F18" s="25">
        <f>VLOOKUP(C18,RA!B22:I51,8,0)</f>
        <v>60003.650300000001</v>
      </c>
      <c r="G18" s="16">
        <f t="shared" si="0"/>
        <v>1003270.6829</v>
      </c>
      <c r="H18" s="27">
        <f>RA!J22</f>
        <v>5.6432896409165396</v>
      </c>
      <c r="I18" s="20">
        <f>IFERROR(VLOOKUP(B18,RMS!C:E,3,FALSE),0)</f>
        <v>1063275.66243689</v>
      </c>
      <c r="J18" s="21">
        <f>IFERROR(VLOOKUP(B18,RMS!C:F,4,FALSE),0)</f>
        <v>1003270.686174</v>
      </c>
      <c r="K18" s="22">
        <f t="shared" si="1"/>
        <v>-1.329236889956519</v>
      </c>
      <c r="L18" s="22">
        <f t="shared" si="2"/>
        <v>-3.2740000169724226E-3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IFERROR(VLOOKUP(C19,RA!B23:D50,3,0),0)</f>
        <v>2044718.8954</v>
      </c>
      <c r="F19" s="25">
        <f>VLOOKUP(C19,RA!B23:I52,8,0)</f>
        <v>190061.1679</v>
      </c>
      <c r="G19" s="16">
        <f t="shared" si="0"/>
        <v>1854657.7275</v>
      </c>
      <c r="H19" s="27">
        <f>RA!J23</f>
        <v>9.2952223568521006</v>
      </c>
      <c r="I19" s="20">
        <f>IFERROR(VLOOKUP(B19,RMS!C:E,3,FALSE),0)</f>
        <v>2044720.6861837599</v>
      </c>
      <c r="J19" s="21">
        <f>IFERROR(VLOOKUP(B19,RMS!C:F,4,FALSE),0)</f>
        <v>1854657.7440905999</v>
      </c>
      <c r="K19" s="22">
        <f t="shared" si="1"/>
        <v>-1.7907837599050254</v>
      </c>
      <c r="L19" s="22">
        <f t="shared" si="2"/>
        <v>-1.6590599901974201E-2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IFERROR(VLOOKUP(C20,RA!B24:D51,3,0),0)</f>
        <v>294100.39789999998</v>
      </c>
      <c r="F20" s="25">
        <f>VLOOKUP(C20,RA!B24:I53,8,0)</f>
        <v>37321.934699999998</v>
      </c>
      <c r="G20" s="16">
        <f t="shared" si="0"/>
        <v>256778.4632</v>
      </c>
      <c r="H20" s="27">
        <f>RA!J24</f>
        <v>12.6902020420558</v>
      </c>
      <c r="I20" s="20">
        <f>IFERROR(VLOOKUP(B20,RMS!C:E,3,FALSE),0)</f>
        <v>294100.499972619</v>
      </c>
      <c r="J20" s="21">
        <f>IFERROR(VLOOKUP(B20,RMS!C:F,4,FALSE),0)</f>
        <v>256778.45943572299</v>
      </c>
      <c r="K20" s="22">
        <f t="shared" si="1"/>
        <v>-0.10207261901814491</v>
      </c>
      <c r="L20" s="22">
        <f t="shared" si="2"/>
        <v>3.7642770039383322E-3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IFERROR(VLOOKUP(C21,RA!B25:D52,3,0),0)</f>
        <v>561150.81169999996</v>
      </c>
      <c r="F21" s="25">
        <f>VLOOKUP(C21,RA!B25:I54,8,0)</f>
        <v>11532.786599999999</v>
      </c>
      <c r="G21" s="16">
        <f t="shared" si="0"/>
        <v>549618.02509999997</v>
      </c>
      <c r="H21" s="27">
        <f>RA!J25</f>
        <v>2.05520269409601</v>
      </c>
      <c r="I21" s="20">
        <f>IFERROR(VLOOKUP(B21,RMS!C:E,3,FALSE),0)</f>
        <v>561150.80109090102</v>
      </c>
      <c r="J21" s="21">
        <f>IFERROR(VLOOKUP(B21,RMS!C:F,4,FALSE),0)</f>
        <v>549618.03815718403</v>
      </c>
      <c r="K21" s="22">
        <f t="shared" si="1"/>
        <v>1.0609098942950368E-2</v>
      </c>
      <c r="L21" s="22">
        <f t="shared" si="2"/>
        <v>-1.3057184056378901E-2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IFERROR(VLOOKUP(C22,RA!B26:D53,3,0),0)</f>
        <v>730471.04579999996</v>
      </c>
      <c r="F22" s="25">
        <f>VLOOKUP(C22,RA!B26:I55,8,0)</f>
        <v>144518.59109999999</v>
      </c>
      <c r="G22" s="16">
        <f t="shared" si="0"/>
        <v>585952.4547</v>
      </c>
      <c r="H22" s="27">
        <f>RA!J26</f>
        <v>19.784301093238501</v>
      </c>
      <c r="I22" s="20">
        <f>IFERROR(VLOOKUP(B22,RMS!C:E,3,FALSE),0)</f>
        <v>730471.07489031798</v>
      </c>
      <c r="J22" s="21">
        <f>IFERROR(VLOOKUP(B22,RMS!C:F,4,FALSE),0)</f>
        <v>585952.38108564296</v>
      </c>
      <c r="K22" s="22">
        <f t="shared" si="1"/>
        <v>-2.9090318013913929E-2</v>
      </c>
      <c r="L22" s="22">
        <f t="shared" si="2"/>
        <v>7.361435703933239E-2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IFERROR(VLOOKUP(C23,RA!B27:D54,3,0),0)</f>
        <v>237839.65909999999</v>
      </c>
      <c r="F23" s="25">
        <f>VLOOKUP(C23,RA!B27:I56,8,0)</f>
        <v>56957.042999999998</v>
      </c>
      <c r="G23" s="16">
        <f t="shared" si="0"/>
        <v>180882.61609999998</v>
      </c>
      <c r="H23" s="27">
        <f>RA!J27</f>
        <v>23.947664243856099</v>
      </c>
      <c r="I23" s="20">
        <f>IFERROR(VLOOKUP(B23,RMS!C:E,3,FALSE),0)</f>
        <v>237839.44268075799</v>
      </c>
      <c r="J23" s="21">
        <f>IFERROR(VLOOKUP(B23,RMS!C:F,4,FALSE),0)</f>
        <v>180882.60736664501</v>
      </c>
      <c r="K23" s="22">
        <f t="shared" si="1"/>
        <v>0.21641924200230278</v>
      </c>
      <c r="L23" s="22">
        <f t="shared" si="2"/>
        <v>8.7333549745380878E-3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IFERROR(VLOOKUP(C24,RA!B28:D55,3,0),0)</f>
        <v>2027880.0484</v>
      </c>
      <c r="F24" s="25">
        <f>VLOOKUP(C24,RA!B28:I57,8,0)</f>
        <v>-74443.560400000002</v>
      </c>
      <c r="G24" s="16">
        <f t="shared" si="0"/>
        <v>2102323.6088</v>
      </c>
      <c r="H24" s="27">
        <f>RA!J28</f>
        <v>-3.67100413354015</v>
      </c>
      <c r="I24" s="20">
        <f>IFERROR(VLOOKUP(B24,RMS!C:E,3,FALSE),0)</f>
        <v>2027880.04813097</v>
      </c>
      <c r="J24" s="21">
        <f>IFERROR(VLOOKUP(B24,RMS!C:F,4,FALSE),0)</f>
        <v>2102323.5999769899</v>
      </c>
      <c r="K24" s="22">
        <f t="shared" si="1"/>
        <v>2.6902998797595501E-4</v>
      </c>
      <c r="L24" s="22">
        <f t="shared" si="2"/>
        <v>8.8230101391673088E-3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IFERROR(VLOOKUP(C25,RA!B29:D56,3,0),0)</f>
        <v>788638.12069999997</v>
      </c>
      <c r="F25" s="25">
        <f>VLOOKUP(C25,RA!B29:I58,8,0)</f>
        <v>96502.659700000004</v>
      </c>
      <c r="G25" s="16">
        <f t="shared" si="0"/>
        <v>692135.46100000001</v>
      </c>
      <c r="H25" s="27">
        <f>RA!J29</f>
        <v>12.236621229309</v>
      </c>
      <c r="I25" s="20">
        <f>IFERROR(VLOOKUP(B25,RMS!C:E,3,FALSE),0)</f>
        <v>788638.13876902603</v>
      </c>
      <c r="J25" s="21">
        <f>IFERROR(VLOOKUP(B25,RMS!C:F,4,FALSE),0)</f>
        <v>692135.45834788994</v>
      </c>
      <c r="K25" s="22">
        <f t="shared" si="1"/>
        <v>-1.8069026060402393E-2</v>
      </c>
      <c r="L25" s="22">
        <f t="shared" si="2"/>
        <v>2.6521100662648678E-3</v>
      </c>
      <c r="M25" s="32"/>
    </row>
    <row r="26" spans="1:13">
      <c r="A26" s="69"/>
      <c r="B26" s="12">
        <v>37</v>
      </c>
      <c r="C26" s="67" t="s">
        <v>64</v>
      </c>
      <c r="D26" s="67"/>
      <c r="E26" s="15">
        <f>IFERROR(VLOOKUP(C26,RA!B30:D57,3,0),0)</f>
        <v>965067.76690000005</v>
      </c>
      <c r="F26" s="25">
        <f>VLOOKUP(C26,RA!B30:I59,8,0)</f>
        <v>102748.0903</v>
      </c>
      <c r="G26" s="16">
        <f t="shared" si="0"/>
        <v>862319.67660000001</v>
      </c>
      <c r="H26" s="27">
        <f>RA!J30</f>
        <v>10.6467228337807</v>
      </c>
      <c r="I26" s="20">
        <f>IFERROR(VLOOKUP(B26,RMS!C:E,3,FALSE),0)</f>
        <v>965067.75411611795</v>
      </c>
      <c r="J26" s="21">
        <f>IFERROR(VLOOKUP(B26,RMS!C:F,4,FALSE),0)</f>
        <v>862319.68236791401</v>
      </c>
      <c r="K26" s="22">
        <f t="shared" si="1"/>
        <v>1.2783882091753185E-2</v>
      </c>
      <c r="L26" s="22">
        <f t="shared" si="2"/>
        <v>-5.7679140008985996E-3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IFERROR(VLOOKUP(C27,RA!B31:D58,3,0),0)</f>
        <v>913209.94920000003</v>
      </c>
      <c r="F27" s="25">
        <f>VLOOKUP(C27,RA!B31:I60,8,0)</f>
        <v>19006.553899999999</v>
      </c>
      <c r="G27" s="16">
        <f t="shared" si="0"/>
        <v>894203.39529999997</v>
      </c>
      <c r="H27" s="27">
        <f>RA!J31</f>
        <v>2.08129071706351</v>
      </c>
      <c r="I27" s="20">
        <f>IFERROR(VLOOKUP(B27,RMS!C:E,3,FALSE),0)</f>
        <v>913209.92780619499</v>
      </c>
      <c r="J27" s="21">
        <f>IFERROR(VLOOKUP(B27,RMS!C:F,4,FALSE),0)</f>
        <v>894203.43562123901</v>
      </c>
      <c r="K27" s="22">
        <f t="shared" si="1"/>
        <v>2.1393805043771863E-2</v>
      </c>
      <c r="L27" s="22">
        <f t="shared" si="2"/>
        <v>-4.0321239037439227E-2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IFERROR(VLOOKUP(C28,RA!B32:D59,3,0),0)</f>
        <v>126525.2216</v>
      </c>
      <c r="F28" s="25">
        <f>VLOOKUP(C28,RA!B32:I61,8,0)</f>
        <v>27110.7395</v>
      </c>
      <c r="G28" s="16">
        <f t="shared" si="0"/>
        <v>99414.482100000008</v>
      </c>
      <c r="H28" s="27">
        <f>RA!J32</f>
        <v>21.427142475757599</v>
      </c>
      <c r="I28" s="20">
        <f>IFERROR(VLOOKUP(B28,RMS!C:E,3,FALSE),0)</f>
        <v>126525.064762439</v>
      </c>
      <c r="J28" s="21">
        <f>IFERROR(VLOOKUP(B28,RMS!C:F,4,FALSE),0)</f>
        <v>99414.515738857794</v>
      </c>
      <c r="K28" s="22">
        <f t="shared" si="1"/>
        <v>0.15683756100770552</v>
      </c>
      <c r="L28" s="22">
        <f t="shared" si="2"/>
        <v>-3.3638857785263099E-2</v>
      </c>
      <c r="M28" s="32"/>
    </row>
    <row r="29" spans="1:13">
      <c r="A29" s="69"/>
      <c r="B29" s="12">
        <v>40</v>
      </c>
      <c r="C29" s="67" t="s">
        <v>65</v>
      </c>
      <c r="D29" s="67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IFERROR(VLOOKUP(C30,RA!B34:D61,3,0),0)</f>
        <v>332622.05440000002</v>
      </c>
      <c r="F30" s="25">
        <f>VLOOKUP(C30,RA!B34:I64,8,0)</f>
        <v>21699.4012</v>
      </c>
      <c r="G30" s="16">
        <f t="shared" si="0"/>
        <v>310922.6532</v>
      </c>
      <c r="H30" s="27">
        <f>RA!J34</f>
        <v>0</v>
      </c>
      <c r="I30" s="20">
        <f>IFERROR(VLOOKUP(B30,RMS!C:E,3,FALSE),0)</f>
        <v>332622.05414040497</v>
      </c>
      <c r="J30" s="21">
        <f>IFERROR(VLOOKUP(B30,RMS!C:F,4,FALSE),0)</f>
        <v>310922.64659999998</v>
      </c>
      <c r="K30" s="22">
        <f t="shared" si="1"/>
        <v>2.5959505001083016E-4</v>
      </c>
      <c r="L30" s="22">
        <f t="shared" si="2"/>
        <v>6.600000022444874E-3</v>
      </c>
      <c r="M30" s="32"/>
    </row>
    <row r="31" spans="1:13" s="36" customFormat="1" ht="12" thickBot="1">
      <c r="A31" s="69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6.52374095853098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61</v>
      </c>
      <c r="D32" s="71"/>
      <c r="E32" s="15">
        <f>IFERROR(VLOOKUP(C32,RA!B36:D63,3,0),0)</f>
        <v>222338.83</v>
      </c>
      <c r="F32" s="25">
        <f>VLOOKUP(C32,RA!B34:I65,8,0)</f>
        <v>16718.2</v>
      </c>
      <c r="G32" s="16">
        <f t="shared" si="0"/>
        <v>205620.62999999998</v>
      </c>
      <c r="H32" s="27">
        <f>RA!J34</f>
        <v>0</v>
      </c>
      <c r="I32" s="20">
        <f>IFERROR(VLOOKUP(B32,RMS!C:E,3,FALSE),0)</f>
        <v>222338.83</v>
      </c>
      <c r="J32" s="21">
        <f>IFERROR(VLOOKUP(B32,RMS!C:F,4,FALSE),0)</f>
        <v>205620.63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IFERROR(VLOOKUP(C33,RA!B37:D64,3,0),0)</f>
        <v>828685.39</v>
      </c>
      <c r="F33" s="25">
        <f>VLOOKUP(C33,RA!B34:I65,8,0)</f>
        <v>-133591.42000000001</v>
      </c>
      <c r="G33" s="16">
        <f t="shared" si="0"/>
        <v>962276.81</v>
      </c>
      <c r="H33" s="27">
        <f>RA!J34</f>
        <v>0</v>
      </c>
      <c r="I33" s="20">
        <f>IFERROR(VLOOKUP(B33,RMS!C:E,3,FALSE),0)</f>
        <v>828685.39</v>
      </c>
      <c r="J33" s="21">
        <f>IFERROR(VLOOKUP(B33,RMS!C:F,4,FALSE),0)</f>
        <v>962276.81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IFERROR(VLOOKUP(C34,RA!B38:D65,3,0),0)</f>
        <v>344642.88</v>
      </c>
      <c r="F34" s="25">
        <f>VLOOKUP(C34,RA!B34:I66,8,0)</f>
        <v>6804.19</v>
      </c>
      <c r="G34" s="16">
        <f t="shared" si="0"/>
        <v>337838.69</v>
      </c>
      <c r="H34" s="27">
        <f>RA!J35</f>
        <v>6.52374095853098</v>
      </c>
      <c r="I34" s="20">
        <f>IFERROR(VLOOKUP(B34,RMS!C:E,3,FALSE),0)</f>
        <v>344642.88</v>
      </c>
      <c r="J34" s="21">
        <f>IFERROR(VLOOKUP(B34,RMS!C:F,4,FALSE),0)</f>
        <v>337838.69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IFERROR(VLOOKUP(C35,RA!B39:D66,3,0),0)</f>
        <v>388685.77</v>
      </c>
      <c r="F35" s="25">
        <f>VLOOKUP(C35,RA!B34:I67,8,0)</f>
        <v>-67665.94</v>
      </c>
      <c r="G35" s="16">
        <f t="shared" si="0"/>
        <v>456351.71</v>
      </c>
      <c r="H35" s="27">
        <f>RA!J34</f>
        <v>0</v>
      </c>
      <c r="I35" s="20">
        <f>IFERROR(VLOOKUP(B35,RMS!C:E,3,FALSE),0)</f>
        <v>388685.77</v>
      </c>
      <c r="J35" s="21">
        <f>IFERROR(VLOOKUP(B35,RMS!C:F,4,FALSE),0)</f>
        <v>456351.71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62</v>
      </c>
      <c r="D36" s="67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6.52374095853098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IFERROR(VLOOKUP(C37,RA!B41:D68,3,0),0)</f>
        <v>8161.5384000000004</v>
      </c>
      <c r="F37" s="25">
        <f>VLOOKUP(C37,RA!B8:I68,8,0)</f>
        <v>671.51239999999996</v>
      </c>
      <c r="G37" s="16">
        <f t="shared" si="0"/>
        <v>7490.0260000000007</v>
      </c>
      <c r="H37" s="27">
        <f>RA!J35</f>
        <v>6.52374095853098</v>
      </c>
      <c r="I37" s="20">
        <f>IFERROR(VLOOKUP(B37,RMS!C:E,3,FALSE),0)</f>
        <v>8161.5384615384601</v>
      </c>
      <c r="J37" s="21">
        <f>IFERROR(VLOOKUP(B37,RMS!C:F,4,FALSE),0)</f>
        <v>7490.0256410256397</v>
      </c>
      <c r="K37" s="22">
        <f t="shared" si="1"/>
        <v>-6.1538459704024717E-5</v>
      </c>
      <c r="L37" s="22">
        <f t="shared" si="2"/>
        <v>3.5897436100640334E-4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IFERROR(VLOOKUP(C38,RA!B42:D69,3,0),0)</f>
        <v>452327.29100000003</v>
      </c>
      <c r="F38" s="25">
        <f>VLOOKUP(C38,RA!B8:I69,8,0)</f>
        <v>23525.747500000001</v>
      </c>
      <c r="G38" s="16">
        <f t="shared" si="0"/>
        <v>428801.54350000003</v>
      </c>
      <c r="H38" s="27">
        <f>RA!J36</f>
        <v>0</v>
      </c>
      <c r="I38" s="20">
        <f>IFERROR(VLOOKUP(B38,RMS!C:E,3,FALSE),0)</f>
        <v>452327.28130683798</v>
      </c>
      <c r="J38" s="21">
        <f>IFERROR(VLOOKUP(B38,RMS!C:F,4,FALSE),0)</f>
        <v>428801.539364103</v>
      </c>
      <c r="K38" s="22">
        <f t="shared" si="1"/>
        <v>9.6931620500981808E-3</v>
      </c>
      <c r="L38" s="22">
        <f t="shared" si="2"/>
        <v>4.1358970338478684E-3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IFERROR(VLOOKUP(C39,RA!B43:D70,3,0),0)</f>
        <v>423426.65</v>
      </c>
      <c r="F39" s="25">
        <f>VLOOKUP(C39,RA!B9:I70,8,0)</f>
        <v>-104567.73</v>
      </c>
      <c r="G39" s="16">
        <f t="shared" si="0"/>
        <v>527994.38</v>
      </c>
      <c r="H39" s="27">
        <f>RA!J37</f>
        <v>7.5192443892953804</v>
      </c>
      <c r="I39" s="20">
        <f>IFERROR(VLOOKUP(B39,RMS!C:E,3,FALSE),0)</f>
        <v>423426.65</v>
      </c>
      <c r="J39" s="21">
        <f>IFERROR(VLOOKUP(B39,RMS!C:F,4,FALSE),0)</f>
        <v>527994.38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IFERROR(VLOOKUP(C40,RA!B44:D71,3,0),0)</f>
        <v>248654.2</v>
      </c>
      <c r="F40" s="25">
        <f>VLOOKUP(C40,RA!B10:I71,8,0)</f>
        <v>30170.240000000002</v>
      </c>
      <c r="G40" s="16">
        <f t="shared" si="0"/>
        <v>218483.96000000002</v>
      </c>
      <c r="H40" s="27">
        <f>RA!J38</f>
        <v>-16.1208851528081</v>
      </c>
      <c r="I40" s="20">
        <f>IFERROR(VLOOKUP(B40,RMS!C:E,3,FALSE),0)</f>
        <v>248654.2</v>
      </c>
      <c r="J40" s="21">
        <f>IFERROR(VLOOKUP(B40,RMS!C:F,4,FALSE),0)</f>
        <v>218483.96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67</v>
      </c>
      <c r="D41" s="73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1.9742726151777701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IFERROR(VLOOKUP(C42,RA!B46:D73,3,0),0)</f>
        <v>11375.311900000001</v>
      </c>
      <c r="F42" s="25">
        <f>VLOOKUP(C42,RA!B8:I72,8,0)</f>
        <v>994.47339999999997</v>
      </c>
      <c r="G42" s="16">
        <f t="shared" si="0"/>
        <v>10380.8385</v>
      </c>
      <c r="H42" s="27">
        <f>RA!J39</f>
        <v>1.9742726151777701</v>
      </c>
      <c r="I42" s="20">
        <f>VLOOKUP(B42,RMS!C:E,3,FALSE)</f>
        <v>11375.312003630601</v>
      </c>
      <c r="J42" s="21">
        <f>IFERROR(VLOOKUP(B42,RMS!C:F,4,FALSE),0)</f>
        <v>10380.837894259101</v>
      </c>
      <c r="K42" s="22">
        <f t="shared" si="1"/>
        <v>-1.0363060027884785E-4</v>
      </c>
      <c r="L42" s="22">
        <f t="shared" si="2"/>
        <v>6.0574089911824558E-4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19404927.342799999</v>
      </c>
      <c r="E7" s="64"/>
      <c r="F7" s="64"/>
      <c r="G7" s="52">
        <v>13259648.682600001</v>
      </c>
      <c r="H7" s="53">
        <v>46.345712524526803</v>
      </c>
      <c r="I7" s="52">
        <v>1055033.2392</v>
      </c>
      <c r="J7" s="53">
        <v>5.4369347566326196</v>
      </c>
      <c r="K7" s="52">
        <v>1785238.0079000001</v>
      </c>
      <c r="L7" s="53">
        <v>13.4636901069836</v>
      </c>
      <c r="M7" s="53">
        <v>-0.40902376348067399</v>
      </c>
      <c r="N7" s="52">
        <v>149738155.90700001</v>
      </c>
      <c r="O7" s="52">
        <v>7572881972.9982996</v>
      </c>
      <c r="P7" s="52">
        <v>899474</v>
      </c>
      <c r="Q7" s="52">
        <v>785671</v>
      </c>
      <c r="R7" s="53">
        <v>14.4848161635087</v>
      </c>
      <c r="S7" s="52">
        <v>21.5736389743339</v>
      </c>
      <c r="T7" s="52">
        <v>18.5349437865213</v>
      </c>
      <c r="U7" s="54">
        <v>14.085223134713999</v>
      </c>
    </row>
    <row r="8" spans="1:23" ht="12" thickBot="1">
      <c r="A8" s="74">
        <v>42713</v>
      </c>
      <c r="B8" s="70" t="s">
        <v>6</v>
      </c>
      <c r="C8" s="71"/>
      <c r="D8" s="55">
        <v>539887.35160000005</v>
      </c>
      <c r="E8" s="58"/>
      <c r="F8" s="58"/>
      <c r="G8" s="55">
        <v>495268.50099999999</v>
      </c>
      <c r="H8" s="56">
        <v>9.0090224817265003</v>
      </c>
      <c r="I8" s="55">
        <v>137829.8131</v>
      </c>
      <c r="J8" s="56">
        <v>25.529365096539198</v>
      </c>
      <c r="K8" s="55">
        <v>132750.54209999999</v>
      </c>
      <c r="L8" s="56">
        <v>26.8037522741629</v>
      </c>
      <c r="M8" s="56">
        <v>3.8261772190532999E-2</v>
      </c>
      <c r="N8" s="55">
        <v>5205482.2987000002</v>
      </c>
      <c r="O8" s="55">
        <v>282500572.74159998</v>
      </c>
      <c r="P8" s="55">
        <v>20005</v>
      </c>
      <c r="Q8" s="55">
        <v>18744</v>
      </c>
      <c r="R8" s="56">
        <v>6.7274861288945802</v>
      </c>
      <c r="S8" s="55">
        <v>26.987620674831302</v>
      </c>
      <c r="T8" s="55">
        <v>27.4480490930431</v>
      </c>
      <c r="U8" s="57">
        <v>-1.7060726610894601</v>
      </c>
    </row>
    <row r="9" spans="1:23" ht="12" thickBot="1">
      <c r="A9" s="75"/>
      <c r="B9" s="70" t="s">
        <v>7</v>
      </c>
      <c r="C9" s="71"/>
      <c r="D9" s="55">
        <v>76916.796700000006</v>
      </c>
      <c r="E9" s="58"/>
      <c r="F9" s="58"/>
      <c r="G9" s="55">
        <v>62948.7071</v>
      </c>
      <c r="H9" s="56">
        <v>22.189636997326001</v>
      </c>
      <c r="I9" s="55">
        <v>18460.604299999999</v>
      </c>
      <c r="J9" s="56">
        <v>24.000745080430502</v>
      </c>
      <c r="K9" s="55">
        <v>14796.924999999999</v>
      </c>
      <c r="L9" s="56">
        <v>23.5063207517411</v>
      </c>
      <c r="M9" s="56">
        <v>0.247597342015317</v>
      </c>
      <c r="N9" s="55">
        <v>728332.14989999996</v>
      </c>
      <c r="O9" s="55">
        <v>38473522.5044</v>
      </c>
      <c r="P9" s="55">
        <v>4746</v>
      </c>
      <c r="Q9" s="55">
        <v>3557</v>
      </c>
      <c r="R9" s="56">
        <v>33.427045262862002</v>
      </c>
      <c r="S9" s="55">
        <v>16.2066575431943</v>
      </c>
      <c r="T9" s="55">
        <v>16.511215350014101</v>
      </c>
      <c r="U9" s="57">
        <v>-1.8792141810121601</v>
      </c>
    </row>
    <row r="10" spans="1:23" ht="12" thickBot="1">
      <c r="A10" s="75"/>
      <c r="B10" s="70" t="s">
        <v>8</v>
      </c>
      <c r="C10" s="71"/>
      <c r="D10" s="55">
        <v>97502.768500000006</v>
      </c>
      <c r="E10" s="58"/>
      <c r="F10" s="58"/>
      <c r="G10" s="55">
        <v>80852.408500000005</v>
      </c>
      <c r="H10" s="56">
        <v>20.593523815682001</v>
      </c>
      <c r="I10" s="55">
        <v>30910.6433</v>
      </c>
      <c r="J10" s="56">
        <v>31.702323714018402</v>
      </c>
      <c r="K10" s="55">
        <v>24172.6996</v>
      </c>
      <c r="L10" s="56">
        <v>29.8973154275299</v>
      </c>
      <c r="M10" s="56">
        <v>0.278741878710146</v>
      </c>
      <c r="N10" s="55">
        <v>891690.10160000005</v>
      </c>
      <c r="O10" s="55">
        <v>61532800.745300002</v>
      </c>
      <c r="P10" s="55">
        <v>89566</v>
      </c>
      <c r="Q10" s="55">
        <v>76570</v>
      </c>
      <c r="R10" s="56">
        <v>16.972704714640201</v>
      </c>
      <c r="S10" s="55">
        <v>1.0886136312886601</v>
      </c>
      <c r="T10" s="55">
        <v>0.96076634843933695</v>
      </c>
      <c r="U10" s="57">
        <v>11.744045745411199</v>
      </c>
    </row>
    <row r="11" spans="1:23" ht="12" thickBot="1">
      <c r="A11" s="75"/>
      <c r="B11" s="70" t="s">
        <v>9</v>
      </c>
      <c r="C11" s="71"/>
      <c r="D11" s="55">
        <v>48089.083599999998</v>
      </c>
      <c r="E11" s="58"/>
      <c r="F11" s="58"/>
      <c r="G11" s="55">
        <v>72878.769400000005</v>
      </c>
      <c r="H11" s="56">
        <v>-34.0149621132324</v>
      </c>
      <c r="I11" s="55">
        <v>10701.686799999999</v>
      </c>
      <c r="J11" s="56">
        <v>22.2538796726</v>
      </c>
      <c r="K11" s="55">
        <v>18639.3099</v>
      </c>
      <c r="L11" s="56">
        <v>25.575774746822201</v>
      </c>
      <c r="M11" s="56">
        <v>-0.42585391533191902</v>
      </c>
      <c r="N11" s="55">
        <v>530660.92469999997</v>
      </c>
      <c r="O11" s="55">
        <v>23041353.4452</v>
      </c>
      <c r="P11" s="55">
        <v>2185</v>
      </c>
      <c r="Q11" s="55">
        <v>2022</v>
      </c>
      <c r="R11" s="56">
        <v>8.06132542037588</v>
      </c>
      <c r="S11" s="55">
        <v>22.0087339130435</v>
      </c>
      <c r="T11" s="55">
        <v>22.682240158259098</v>
      </c>
      <c r="U11" s="57">
        <v>-3.0601771454764002</v>
      </c>
    </row>
    <row r="12" spans="1:23" ht="12" thickBot="1">
      <c r="A12" s="75"/>
      <c r="B12" s="70" t="s">
        <v>10</v>
      </c>
      <c r="C12" s="71"/>
      <c r="D12" s="55">
        <v>196797.60310000001</v>
      </c>
      <c r="E12" s="58"/>
      <c r="F12" s="58"/>
      <c r="G12" s="55">
        <v>192506.42310000001</v>
      </c>
      <c r="H12" s="56">
        <v>2.2291100374198298</v>
      </c>
      <c r="I12" s="55">
        <v>29510.118200000001</v>
      </c>
      <c r="J12" s="56">
        <v>14.995161391780201</v>
      </c>
      <c r="K12" s="55">
        <v>38387.161599999999</v>
      </c>
      <c r="L12" s="56">
        <v>19.940717292357199</v>
      </c>
      <c r="M12" s="56">
        <v>-0.23125031989861899</v>
      </c>
      <c r="N12" s="55">
        <v>1850903.0601999999</v>
      </c>
      <c r="O12" s="55">
        <v>88931557.745100006</v>
      </c>
      <c r="P12" s="55">
        <v>1740</v>
      </c>
      <c r="Q12" s="55">
        <v>1530</v>
      </c>
      <c r="R12" s="56">
        <v>13.7254901960784</v>
      </c>
      <c r="S12" s="55">
        <v>113.10207074712601</v>
      </c>
      <c r="T12" s="55">
        <v>104.18756372548999</v>
      </c>
      <c r="U12" s="57">
        <v>7.8818247647890596</v>
      </c>
    </row>
    <row r="13" spans="1:23" ht="12" thickBot="1">
      <c r="A13" s="75"/>
      <c r="B13" s="70" t="s">
        <v>11</v>
      </c>
      <c r="C13" s="71"/>
      <c r="D13" s="55">
        <v>189205.47070000001</v>
      </c>
      <c r="E13" s="58"/>
      <c r="F13" s="58"/>
      <c r="G13" s="55">
        <v>261049.09909999999</v>
      </c>
      <c r="H13" s="56">
        <v>-27.5211171567686</v>
      </c>
      <c r="I13" s="55">
        <v>57790.031600000002</v>
      </c>
      <c r="J13" s="56">
        <v>30.5435310016118</v>
      </c>
      <c r="K13" s="55">
        <v>77939.3989</v>
      </c>
      <c r="L13" s="56">
        <v>29.856222131662602</v>
      </c>
      <c r="M13" s="56">
        <v>-0.25852608031853802</v>
      </c>
      <c r="N13" s="55">
        <v>2021944.9780999999</v>
      </c>
      <c r="O13" s="55">
        <v>121745174.4384</v>
      </c>
      <c r="P13" s="55">
        <v>6150</v>
      </c>
      <c r="Q13" s="55">
        <v>5680</v>
      </c>
      <c r="R13" s="56">
        <v>8.2746478873239493</v>
      </c>
      <c r="S13" s="55">
        <v>30.765117186991901</v>
      </c>
      <c r="T13" s="55">
        <v>30.862952112676101</v>
      </c>
      <c r="U13" s="57">
        <v>-0.31800602315130999</v>
      </c>
    </row>
    <row r="14" spans="1:23" ht="12" thickBot="1">
      <c r="A14" s="75"/>
      <c r="B14" s="70" t="s">
        <v>12</v>
      </c>
      <c r="C14" s="71"/>
      <c r="D14" s="55">
        <v>70496.302800000005</v>
      </c>
      <c r="E14" s="58"/>
      <c r="F14" s="58"/>
      <c r="G14" s="55">
        <v>197602.4817</v>
      </c>
      <c r="H14" s="56">
        <v>-64.324181460925402</v>
      </c>
      <c r="I14" s="55">
        <v>13910.916499999999</v>
      </c>
      <c r="J14" s="56">
        <v>19.732831293955499</v>
      </c>
      <c r="K14" s="55">
        <v>36659.210299999999</v>
      </c>
      <c r="L14" s="56">
        <v>18.551998934738101</v>
      </c>
      <c r="M14" s="56">
        <v>-0.62053420174192897</v>
      </c>
      <c r="N14" s="55">
        <v>923611.09160000004</v>
      </c>
      <c r="O14" s="55">
        <v>49349634.090499997</v>
      </c>
      <c r="P14" s="55">
        <v>1185</v>
      </c>
      <c r="Q14" s="55">
        <v>1206</v>
      </c>
      <c r="R14" s="56">
        <v>-1.7412935323383101</v>
      </c>
      <c r="S14" s="55">
        <v>59.490550886075901</v>
      </c>
      <c r="T14" s="55">
        <v>62.364780016583801</v>
      </c>
      <c r="U14" s="57">
        <v>-4.8314044628901502</v>
      </c>
    </row>
    <row r="15" spans="1:23" ht="12" thickBot="1">
      <c r="A15" s="75"/>
      <c r="B15" s="70" t="s">
        <v>13</v>
      </c>
      <c r="C15" s="71"/>
      <c r="D15" s="55">
        <v>60222.205199999997</v>
      </c>
      <c r="E15" s="58"/>
      <c r="F15" s="58"/>
      <c r="G15" s="55">
        <v>83785.643700000001</v>
      </c>
      <c r="H15" s="56">
        <v>-28.123479703003099</v>
      </c>
      <c r="I15" s="55">
        <v>9594.5059000000001</v>
      </c>
      <c r="J15" s="56">
        <v>15.931840868557201</v>
      </c>
      <c r="K15" s="55">
        <v>24575.0929</v>
      </c>
      <c r="L15" s="56">
        <v>29.3309113766467</v>
      </c>
      <c r="M15" s="56">
        <v>-0.60958414525464499</v>
      </c>
      <c r="N15" s="55">
        <v>656802.92279999994</v>
      </c>
      <c r="O15" s="55">
        <v>44836561.543700002</v>
      </c>
      <c r="P15" s="55">
        <v>2004</v>
      </c>
      <c r="Q15" s="55">
        <v>1990</v>
      </c>
      <c r="R15" s="56">
        <v>0.70351758793969499</v>
      </c>
      <c r="S15" s="55">
        <v>30.0510005988024</v>
      </c>
      <c r="T15" s="55">
        <v>28.8239149246231</v>
      </c>
      <c r="U15" s="57">
        <v>4.0833438146088898</v>
      </c>
    </row>
    <row r="16" spans="1:23" ht="12" thickBot="1">
      <c r="A16" s="75"/>
      <c r="B16" s="70" t="s">
        <v>14</v>
      </c>
      <c r="C16" s="71"/>
      <c r="D16" s="55">
        <v>834230.69709999999</v>
      </c>
      <c r="E16" s="58"/>
      <c r="F16" s="58"/>
      <c r="G16" s="55">
        <v>434648.07179999998</v>
      </c>
      <c r="H16" s="56">
        <v>91.932450924081195</v>
      </c>
      <c r="I16" s="55">
        <v>-79593.175399999993</v>
      </c>
      <c r="J16" s="56">
        <v>-9.5409070508537202</v>
      </c>
      <c r="K16" s="55">
        <v>39400.315499999997</v>
      </c>
      <c r="L16" s="56">
        <v>9.0648775541168796</v>
      </c>
      <c r="M16" s="56">
        <v>-3.0201151790269298</v>
      </c>
      <c r="N16" s="55">
        <v>6185658.0440999996</v>
      </c>
      <c r="O16" s="55">
        <v>385092417.78680003</v>
      </c>
      <c r="P16" s="55">
        <v>37516</v>
      </c>
      <c r="Q16" s="55">
        <v>26679</v>
      </c>
      <c r="R16" s="56">
        <v>40.619963266988997</v>
      </c>
      <c r="S16" s="55">
        <v>22.236664279240902</v>
      </c>
      <c r="T16" s="55">
        <v>18.625128048277698</v>
      </c>
      <c r="U16" s="57">
        <v>16.241357901575</v>
      </c>
    </row>
    <row r="17" spans="1:21" ht="12" thickBot="1">
      <c r="A17" s="75"/>
      <c r="B17" s="70" t="s">
        <v>15</v>
      </c>
      <c r="C17" s="71"/>
      <c r="D17" s="55">
        <v>543046.52960000001</v>
      </c>
      <c r="E17" s="58"/>
      <c r="F17" s="58"/>
      <c r="G17" s="55">
        <v>397143.25410000002</v>
      </c>
      <c r="H17" s="56">
        <v>36.738198117111097</v>
      </c>
      <c r="I17" s="55">
        <v>78951.279500000004</v>
      </c>
      <c r="J17" s="56">
        <v>14.5385846693753</v>
      </c>
      <c r="K17" s="55">
        <v>46796.292600000001</v>
      </c>
      <c r="L17" s="56">
        <v>11.783227366167701</v>
      </c>
      <c r="M17" s="56">
        <v>0.68712680243391799</v>
      </c>
      <c r="N17" s="55">
        <v>4596701.2016000003</v>
      </c>
      <c r="O17" s="55">
        <v>379866954.42290002</v>
      </c>
      <c r="P17" s="55">
        <v>9326</v>
      </c>
      <c r="Q17" s="55">
        <v>8533</v>
      </c>
      <c r="R17" s="56">
        <v>9.2933317707722907</v>
      </c>
      <c r="S17" s="55">
        <v>58.229308342268901</v>
      </c>
      <c r="T17" s="55">
        <v>52.510634384155601</v>
      </c>
      <c r="U17" s="57">
        <v>9.8209546376529406</v>
      </c>
    </row>
    <row r="18" spans="1:21" ht="12" customHeight="1" thickBot="1">
      <c r="A18" s="75"/>
      <c r="B18" s="70" t="s">
        <v>16</v>
      </c>
      <c r="C18" s="71"/>
      <c r="D18" s="55">
        <v>1559110.1403000001</v>
      </c>
      <c r="E18" s="58"/>
      <c r="F18" s="58"/>
      <c r="G18" s="55">
        <v>1111082.2072999999</v>
      </c>
      <c r="H18" s="56">
        <v>40.323562924181502</v>
      </c>
      <c r="I18" s="55">
        <v>168789.18799999999</v>
      </c>
      <c r="J18" s="56">
        <v>10.8259951389657</v>
      </c>
      <c r="K18" s="55">
        <v>195377.5477</v>
      </c>
      <c r="L18" s="56">
        <v>17.5844367245138</v>
      </c>
      <c r="M18" s="56">
        <v>-0.13608707864849501</v>
      </c>
      <c r="N18" s="55">
        <v>13281572.5713</v>
      </c>
      <c r="O18" s="55">
        <v>733987498.39069998</v>
      </c>
      <c r="P18" s="55">
        <v>66050</v>
      </c>
      <c r="Q18" s="55">
        <v>51179</v>
      </c>
      <c r="R18" s="56">
        <v>29.0568397194162</v>
      </c>
      <c r="S18" s="55">
        <v>23.604998339137001</v>
      </c>
      <c r="T18" s="55">
        <v>21.6752632954923</v>
      </c>
      <c r="U18" s="57">
        <v>8.1751119653553506</v>
      </c>
    </row>
    <row r="19" spans="1:21" ht="12" customHeight="1" thickBot="1">
      <c r="A19" s="75"/>
      <c r="B19" s="70" t="s">
        <v>17</v>
      </c>
      <c r="C19" s="71"/>
      <c r="D19" s="55">
        <v>619469.89780000004</v>
      </c>
      <c r="E19" s="58"/>
      <c r="F19" s="58"/>
      <c r="G19" s="55">
        <v>622858.62600000005</v>
      </c>
      <c r="H19" s="56">
        <v>-0.54406057145943698</v>
      </c>
      <c r="I19" s="55">
        <v>23869.678899999999</v>
      </c>
      <c r="J19" s="56">
        <v>3.8532427458979601</v>
      </c>
      <c r="K19" s="55">
        <v>40469.836300000003</v>
      </c>
      <c r="L19" s="56">
        <v>6.4974353104648204</v>
      </c>
      <c r="M19" s="56">
        <v>-0.41018592901993001</v>
      </c>
      <c r="N19" s="55">
        <v>5143429.2487000003</v>
      </c>
      <c r="O19" s="55">
        <v>226935243.53650001</v>
      </c>
      <c r="P19" s="55">
        <v>13082</v>
      </c>
      <c r="Q19" s="55">
        <v>9638</v>
      </c>
      <c r="R19" s="56">
        <v>35.733554679394103</v>
      </c>
      <c r="S19" s="55">
        <v>47.352843433725702</v>
      </c>
      <c r="T19" s="55">
        <v>48.899444656567802</v>
      </c>
      <c r="U19" s="57">
        <v>-3.26612112534833</v>
      </c>
    </row>
    <row r="20" spans="1:21" ht="12" thickBot="1">
      <c r="A20" s="75"/>
      <c r="B20" s="70" t="s">
        <v>18</v>
      </c>
      <c r="C20" s="71"/>
      <c r="D20" s="55">
        <v>1220543.2501000001</v>
      </c>
      <c r="E20" s="58"/>
      <c r="F20" s="58"/>
      <c r="G20" s="55">
        <v>776340.56409999996</v>
      </c>
      <c r="H20" s="56">
        <v>57.217503057431699</v>
      </c>
      <c r="I20" s="55">
        <v>50904.642500000002</v>
      </c>
      <c r="J20" s="56">
        <v>4.1706545422154697</v>
      </c>
      <c r="K20" s="55">
        <v>89504.153399999996</v>
      </c>
      <c r="L20" s="56">
        <v>11.528980648300999</v>
      </c>
      <c r="M20" s="56">
        <v>-0.43125943806759698</v>
      </c>
      <c r="N20" s="55">
        <v>10307859.6219</v>
      </c>
      <c r="O20" s="55">
        <v>456433488.55199999</v>
      </c>
      <c r="P20" s="55">
        <v>42952</v>
      </c>
      <c r="Q20" s="55">
        <v>36858</v>
      </c>
      <c r="R20" s="56">
        <v>16.533724021922001</v>
      </c>
      <c r="S20" s="55">
        <v>28.416447432017101</v>
      </c>
      <c r="T20" s="55">
        <v>31.144653011557899</v>
      </c>
      <c r="U20" s="57">
        <v>-9.6007975172393696</v>
      </c>
    </row>
    <row r="21" spans="1:21" ht="12" customHeight="1" thickBot="1">
      <c r="A21" s="75"/>
      <c r="B21" s="70" t="s">
        <v>19</v>
      </c>
      <c r="C21" s="71"/>
      <c r="D21" s="55">
        <v>335613.08010000002</v>
      </c>
      <c r="E21" s="58"/>
      <c r="F21" s="58"/>
      <c r="G21" s="55">
        <v>264711.20110000001</v>
      </c>
      <c r="H21" s="56">
        <v>26.7846161044071</v>
      </c>
      <c r="I21" s="55">
        <v>37324.974900000001</v>
      </c>
      <c r="J21" s="56">
        <v>11.1214303354561</v>
      </c>
      <c r="K21" s="55">
        <v>45565.489099999999</v>
      </c>
      <c r="L21" s="56">
        <v>17.213283348288201</v>
      </c>
      <c r="M21" s="56">
        <v>-0.18084990115907701</v>
      </c>
      <c r="N21" s="55">
        <v>3207101.6754000001</v>
      </c>
      <c r="O21" s="55">
        <v>142449993.6561</v>
      </c>
      <c r="P21" s="55">
        <v>28678</v>
      </c>
      <c r="Q21" s="55">
        <v>25424</v>
      </c>
      <c r="R21" s="56">
        <v>12.7989301447451</v>
      </c>
      <c r="S21" s="55">
        <v>11.7028063358672</v>
      </c>
      <c r="T21" s="55">
        <v>11.4983425424795</v>
      </c>
      <c r="U21" s="57">
        <v>1.7471347258051999</v>
      </c>
    </row>
    <row r="22" spans="1:21" ht="12" customHeight="1" thickBot="1">
      <c r="A22" s="75"/>
      <c r="B22" s="70" t="s">
        <v>20</v>
      </c>
      <c r="C22" s="71"/>
      <c r="D22" s="55">
        <v>1063274.3332</v>
      </c>
      <c r="E22" s="58"/>
      <c r="F22" s="58"/>
      <c r="G22" s="55">
        <v>822891.79760000005</v>
      </c>
      <c r="H22" s="56">
        <v>29.2119251037726</v>
      </c>
      <c r="I22" s="55">
        <v>60003.650300000001</v>
      </c>
      <c r="J22" s="56">
        <v>5.6432896409165396</v>
      </c>
      <c r="K22" s="55">
        <v>108663.2818</v>
      </c>
      <c r="L22" s="56">
        <v>13.2050510306363</v>
      </c>
      <c r="M22" s="56">
        <v>-0.44780196855788301</v>
      </c>
      <c r="N22" s="55">
        <v>9408545.6453000009</v>
      </c>
      <c r="O22" s="55">
        <v>491560896.76429999</v>
      </c>
      <c r="P22" s="55">
        <v>62764</v>
      </c>
      <c r="Q22" s="55">
        <v>51528</v>
      </c>
      <c r="R22" s="56">
        <v>21.805620245303501</v>
      </c>
      <c r="S22" s="55">
        <v>16.9408312599579</v>
      </c>
      <c r="T22" s="55">
        <v>16.8329101750505</v>
      </c>
      <c r="U22" s="57">
        <v>0.63704716286601604</v>
      </c>
    </row>
    <row r="23" spans="1:21" ht="12" thickBot="1">
      <c r="A23" s="75"/>
      <c r="B23" s="70" t="s">
        <v>21</v>
      </c>
      <c r="C23" s="71"/>
      <c r="D23" s="55">
        <v>2044718.8954</v>
      </c>
      <c r="E23" s="58"/>
      <c r="F23" s="58"/>
      <c r="G23" s="55">
        <v>1706897.5623000001</v>
      </c>
      <c r="H23" s="56">
        <v>19.791541130610899</v>
      </c>
      <c r="I23" s="55">
        <v>190061.1679</v>
      </c>
      <c r="J23" s="56">
        <v>9.2952223568521006</v>
      </c>
      <c r="K23" s="55">
        <v>292055.3346</v>
      </c>
      <c r="L23" s="56">
        <v>17.110302401888902</v>
      </c>
      <c r="M23" s="56">
        <v>-0.34922891184196803</v>
      </c>
      <c r="N23" s="55">
        <v>19387025.715599999</v>
      </c>
      <c r="O23" s="55">
        <v>1106826092.8741</v>
      </c>
      <c r="P23" s="55">
        <v>66183</v>
      </c>
      <c r="Q23" s="55">
        <v>58596</v>
      </c>
      <c r="R23" s="56">
        <v>12.9479827974606</v>
      </c>
      <c r="S23" s="55">
        <v>30.894926120000601</v>
      </c>
      <c r="T23" s="55">
        <v>30.675614651170701</v>
      </c>
      <c r="U23" s="57">
        <v>0.70986241552427198</v>
      </c>
    </row>
    <row r="24" spans="1:21" ht="12" thickBot="1">
      <c r="A24" s="75"/>
      <c r="B24" s="70" t="s">
        <v>22</v>
      </c>
      <c r="C24" s="71"/>
      <c r="D24" s="55">
        <v>294100.39789999998</v>
      </c>
      <c r="E24" s="58"/>
      <c r="F24" s="58"/>
      <c r="G24" s="55">
        <v>254657.26579999999</v>
      </c>
      <c r="H24" s="56">
        <v>15.488712633464599</v>
      </c>
      <c r="I24" s="55">
        <v>37321.934699999998</v>
      </c>
      <c r="J24" s="56">
        <v>12.6902020420558</v>
      </c>
      <c r="K24" s="55">
        <v>35937.600299999998</v>
      </c>
      <c r="L24" s="56">
        <v>14.112144095752701</v>
      </c>
      <c r="M24" s="56">
        <v>3.8520501882258001E-2</v>
      </c>
      <c r="N24" s="55">
        <v>2662586.1579</v>
      </c>
      <c r="O24" s="55">
        <v>107654945.0262</v>
      </c>
      <c r="P24" s="55">
        <v>27247</v>
      </c>
      <c r="Q24" s="55">
        <v>22985</v>
      </c>
      <c r="R24" s="56">
        <v>18.542527735479698</v>
      </c>
      <c r="S24" s="55">
        <v>10.793863467537699</v>
      </c>
      <c r="T24" s="55">
        <v>10.3410209963019</v>
      </c>
      <c r="U24" s="57">
        <v>4.1953696431096201</v>
      </c>
    </row>
    <row r="25" spans="1:21" ht="12" thickBot="1">
      <c r="A25" s="75"/>
      <c r="B25" s="70" t="s">
        <v>23</v>
      </c>
      <c r="C25" s="71"/>
      <c r="D25" s="55">
        <v>561150.81169999996</v>
      </c>
      <c r="E25" s="58"/>
      <c r="F25" s="58"/>
      <c r="G25" s="55">
        <v>284253.1629</v>
      </c>
      <c r="H25" s="56">
        <v>97.412336937623607</v>
      </c>
      <c r="I25" s="55">
        <v>11532.786599999999</v>
      </c>
      <c r="J25" s="56">
        <v>2.05520269409601</v>
      </c>
      <c r="K25" s="55">
        <v>23978.547900000001</v>
      </c>
      <c r="L25" s="56">
        <v>8.4356309901239808</v>
      </c>
      <c r="M25" s="56">
        <v>-0.51903732252277102</v>
      </c>
      <c r="N25" s="55">
        <v>3988412.9208999998</v>
      </c>
      <c r="O25" s="55">
        <v>129382429.4956</v>
      </c>
      <c r="P25" s="55">
        <v>21519</v>
      </c>
      <c r="Q25" s="55">
        <v>18918</v>
      </c>
      <c r="R25" s="56">
        <v>13.7488106565176</v>
      </c>
      <c r="S25" s="55">
        <v>26.076992969004099</v>
      </c>
      <c r="T25" s="55">
        <v>24.265692298340198</v>
      </c>
      <c r="U25" s="57">
        <v>6.9459721556733802</v>
      </c>
    </row>
    <row r="26" spans="1:21" ht="12" thickBot="1">
      <c r="A26" s="75"/>
      <c r="B26" s="70" t="s">
        <v>24</v>
      </c>
      <c r="C26" s="71"/>
      <c r="D26" s="55">
        <v>730471.04579999996</v>
      </c>
      <c r="E26" s="58"/>
      <c r="F26" s="58"/>
      <c r="G26" s="55">
        <v>512850.99310000002</v>
      </c>
      <c r="H26" s="56">
        <v>42.433388182513802</v>
      </c>
      <c r="I26" s="55">
        <v>144518.59109999999</v>
      </c>
      <c r="J26" s="56">
        <v>19.784301093238501</v>
      </c>
      <c r="K26" s="55">
        <v>116171.0778</v>
      </c>
      <c r="L26" s="56">
        <v>22.652013813561599</v>
      </c>
      <c r="M26" s="56">
        <v>0.24401523887729601</v>
      </c>
      <c r="N26" s="55">
        <v>6255719.7816000003</v>
      </c>
      <c r="O26" s="55">
        <v>240589355.13730001</v>
      </c>
      <c r="P26" s="55">
        <v>49454</v>
      </c>
      <c r="Q26" s="55">
        <v>46147</v>
      </c>
      <c r="R26" s="56">
        <v>7.1662296573991702</v>
      </c>
      <c r="S26" s="55">
        <v>14.7707171472479</v>
      </c>
      <c r="T26" s="55">
        <v>13.858982284872299</v>
      </c>
      <c r="U26" s="57">
        <v>6.1725835874229196</v>
      </c>
    </row>
    <row r="27" spans="1:21" ht="12" thickBot="1">
      <c r="A27" s="75"/>
      <c r="B27" s="70" t="s">
        <v>25</v>
      </c>
      <c r="C27" s="71"/>
      <c r="D27" s="55">
        <v>237839.65909999999</v>
      </c>
      <c r="E27" s="58"/>
      <c r="F27" s="58"/>
      <c r="G27" s="55">
        <v>214928.4449</v>
      </c>
      <c r="H27" s="56">
        <v>10.6599264749065</v>
      </c>
      <c r="I27" s="55">
        <v>56957.042999999998</v>
      </c>
      <c r="J27" s="56">
        <v>23.947664243856099</v>
      </c>
      <c r="K27" s="55">
        <v>59241.047299999998</v>
      </c>
      <c r="L27" s="56">
        <v>27.563148901748701</v>
      </c>
      <c r="M27" s="56">
        <v>-3.8554421369926997E-2</v>
      </c>
      <c r="N27" s="55">
        <v>2209514.5444</v>
      </c>
      <c r="O27" s="55">
        <v>87807552.215599999</v>
      </c>
      <c r="P27" s="55">
        <v>29994</v>
      </c>
      <c r="Q27" s="55">
        <v>25764</v>
      </c>
      <c r="R27" s="56">
        <v>16.4182580344667</v>
      </c>
      <c r="S27" s="55">
        <v>7.9295745515769802</v>
      </c>
      <c r="T27" s="55">
        <v>7.71732565595405</v>
      </c>
      <c r="U27" s="57">
        <v>2.67667444504607</v>
      </c>
    </row>
    <row r="28" spans="1:21" ht="12" thickBot="1">
      <c r="A28" s="75"/>
      <c r="B28" s="70" t="s">
        <v>26</v>
      </c>
      <c r="C28" s="71"/>
      <c r="D28" s="55">
        <v>2027880.0484</v>
      </c>
      <c r="E28" s="58"/>
      <c r="F28" s="58"/>
      <c r="G28" s="55">
        <v>1113416.1268</v>
      </c>
      <c r="H28" s="56">
        <v>82.131370256707498</v>
      </c>
      <c r="I28" s="55">
        <v>-74443.560400000002</v>
      </c>
      <c r="J28" s="56">
        <v>-3.67100413354015</v>
      </c>
      <c r="K28" s="55">
        <v>45837.186399999999</v>
      </c>
      <c r="L28" s="56">
        <v>4.1168064029876899</v>
      </c>
      <c r="M28" s="56">
        <v>-2.6240866040591002</v>
      </c>
      <c r="N28" s="55">
        <v>13621791.237299999</v>
      </c>
      <c r="O28" s="55">
        <v>386315218.8251</v>
      </c>
      <c r="P28" s="55">
        <v>52685</v>
      </c>
      <c r="Q28" s="55">
        <v>48945</v>
      </c>
      <c r="R28" s="56">
        <v>7.6412299519869302</v>
      </c>
      <c r="S28" s="55">
        <v>38.490652906899498</v>
      </c>
      <c r="T28" s="55">
        <v>36.007613964654198</v>
      </c>
      <c r="U28" s="57">
        <v>6.4510179867595996</v>
      </c>
    </row>
    <row r="29" spans="1:21" ht="12" thickBot="1">
      <c r="A29" s="75"/>
      <c r="B29" s="70" t="s">
        <v>27</v>
      </c>
      <c r="C29" s="71"/>
      <c r="D29" s="55">
        <v>788638.12069999997</v>
      </c>
      <c r="E29" s="58"/>
      <c r="F29" s="58"/>
      <c r="G29" s="55">
        <v>661489.18530000001</v>
      </c>
      <c r="H29" s="56">
        <v>19.221619676568899</v>
      </c>
      <c r="I29" s="55">
        <v>96502.659700000004</v>
      </c>
      <c r="J29" s="56">
        <v>12.236621229309</v>
      </c>
      <c r="K29" s="55">
        <v>99910.432100000005</v>
      </c>
      <c r="L29" s="56">
        <v>15.1038647827157</v>
      </c>
      <c r="M29" s="56">
        <v>-3.4108274064806002E-2</v>
      </c>
      <c r="N29" s="55">
        <v>7170182.0975000001</v>
      </c>
      <c r="O29" s="55">
        <v>265791190.5311</v>
      </c>
      <c r="P29" s="55">
        <v>113747</v>
      </c>
      <c r="Q29" s="55">
        <v>109559</v>
      </c>
      <c r="R29" s="56">
        <v>3.8225978696410099</v>
      </c>
      <c r="S29" s="55">
        <v>6.93326523512708</v>
      </c>
      <c r="T29" s="55">
        <v>6.8920397694393003</v>
      </c>
      <c r="U29" s="57">
        <v>0.59460390291888998</v>
      </c>
    </row>
    <row r="30" spans="1:21" ht="12" thickBot="1">
      <c r="A30" s="75"/>
      <c r="B30" s="70" t="s">
        <v>28</v>
      </c>
      <c r="C30" s="71"/>
      <c r="D30" s="55">
        <v>965067.76690000005</v>
      </c>
      <c r="E30" s="58"/>
      <c r="F30" s="58"/>
      <c r="G30" s="55">
        <v>676355.00109999999</v>
      </c>
      <c r="H30" s="56">
        <v>42.686572189227199</v>
      </c>
      <c r="I30" s="55">
        <v>102748.0903</v>
      </c>
      <c r="J30" s="56">
        <v>10.6467228337807</v>
      </c>
      <c r="K30" s="55">
        <v>100126.3042</v>
      </c>
      <c r="L30" s="56">
        <v>14.8038092476818</v>
      </c>
      <c r="M30" s="56">
        <v>2.6184788512348001E-2</v>
      </c>
      <c r="N30" s="55">
        <v>8519575.0369000006</v>
      </c>
      <c r="O30" s="55">
        <v>415023555.89240003</v>
      </c>
      <c r="P30" s="55">
        <v>73571</v>
      </c>
      <c r="Q30" s="55">
        <v>65416</v>
      </c>
      <c r="R30" s="56">
        <v>12.466369084016099</v>
      </c>
      <c r="S30" s="55">
        <v>13.117502370499199</v>
      </c>
      <c r="T30" s="55">
        <v>12.573430896111001</v>
      </c>
      <c r="U30" s="57">
        <v>4.1476758228898696</v>
      </c>
    </row>
    <row r="31" spans="1:21" ht="12" thickBot="1">
      <c r="A31" s="75"/>
      <c r="B31" s="70" t="s">
        <v>29</v>
      </c>
      <c r="C31" s="71"/>
      <c r="D31" s="55">
        <v>913209.94920000003</v>
      </c>
      <c r="E31" s="58"/>
      <c r="F31" s="58"/>
      <c r="G31" s="55">
        <v>604168.31770000001</v>
      </c>
      <c r="H31" s="56">
        <v>51.151578533029699</v>
      </c>
      <c r="I31" s="55">
        <v>19006.553899999999</v>
      </c>
      <c r="J31" s="56">
        <v>2.08129071706351</v>
      </c>
      <c r="K31" s="55">
        <v>39701.8534</v>
      </c>
      <c r="L31" s="56">
        <v>6.5713232946640501</v>
      </c>
      <c r="M31" s="56">
        <v>-0.52126784337982601</v>
      </c>
      <c r="N31" s="55">
        <v>6577110.4903999995</v>
      </c>
      <c r="O31" s="55">
        <v>448651745.30339998</v>
      </c>
      <c r="P31" s="55">
        <v>31164</v>
      </c>
      <c r="Q31" s="55">
        <v>27963</v>
      </c>
      <c r="R31" s="56">
        <v>11.447269606265399</v>
      </c>
      <c r="S31" s="55">
        <v>29.303361224489802</v>
      </c>
      <c r="T31" s="55">
        <v>24.943349422451099</v>
      </c>
      <c r="U31" s="57">
        <v>14.878879486339899</v>
      </c>
    </row>
    <row r="32" spans="1:21" ht="12" thickBot="1">
      <c r="A32" s="75"/>
      <c r="B32" s="70" t="s">
        <v>30</v>
      </c>
      <c r="C32" s="71"/>
      <c r="D32" s="55">
        <v>126525.2216</v>
      </c>
      <c r="E32" s="58"/>
      <c r="F32" s="58"/>
      <c r="G32" s="55">
        <v>97246.717600000004</v>
      </c>
      <c r="H32" s="56">
        <v>30.107447040454101</v>
      </c>
      <c r="I32" s="55">
        <v>27110.7395</v>
      </c>
      <c r="J32" s="56">
        <v>21.427142475757599</v>
      </c>
      <c r="K32" s="55">
        <v>27416.7889</v>
      </c>
      <c r="L32" s="56">
        <v>28.193022424440201</v>
      </c>
      <c r="M32" s="56">
        <v>-1.1162846280659999E-2</v>
      </c>
      <c r="N32" s="55">
        <v>1183021.6029000001</v>
      </c>
      <c r="O32" s="55">
        <v>43676654.377099998</v>
      </c>
      <c r="P32" s="55">
        <v>24633</v>
      </c>
      <c r="Q32" s="55">
        <v>21490</v>
      </c>
      <c r="R32" s="56">
        <v>14.6254071661238</v>
      </c>
      <c r="S32" s="55">
        <v>5.1364113831039697</v>
      </c>
      <c r="T32" s="55">
        <v>5.0970268543508599</v>
      </c>
      <c r="U32" s="57">
        <v>0.76677130812884897</v>
      </c>
    </row>
    <row r="33" spans="1:21" ht="12" thickBot="1">
      <c r="A33" s="75"/>
      <c r="B33" s="70" t="s">
        <v>66</v>
      </c>
      <c r="C33" s="7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2.2124000000000001</v>
      </c>
      <c r="O33" s="55">
        <v>538.96939999999995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0" t="s">
        <v>75</v>
      </c>
      <c r="C34" s="7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0" t="s">
        <v>31</v>
      </c>
      <c r="C35" s="71"/>
      <c r="D35" s="55">
        <v>332622.05440000002</v>
      </c>
      <c r="E35" s="58"/>
      <c r="F35" s="58"/>
      <c r="G35" s="55">
        <v>203031.76010000001</v>
      </c>
      <c r="H35" s="56">
        <v>63.827597335595399</v>
      </c>
      <c r="I35" s="55">
        <v>21699.4012</v>
      </c>
      <c r="J35" s="56">
        <v>6.52374095853098</v>
      </c>
      <c r="K35" s="55">
        <v>11728.1193</v>
      </c>
      <c r="L35" s="56">
        <v>5.7764949159794003</v>
      </c>
      <c r="M35" s="56">
        <v>0.85020297329342498</v>
      </c>
      <c r="N35" s="55">
        <v>2775167.4580000001</v>
      </c>
      <c r="O35" s="55">
        <v>75955699.505400002</v>
      </c>
      <c r="P35" s="55">
        <v>18224</v>
      </c>
      <c r="Q35" s="55">
        <v>16977</v>
      </c>
      <c r="R35" s="56">
        <v>7.3452317841785897</v>
      </c>
      <c r="S35" s="55">
        <v>18.2518686567164</v>
      </c>
      <c r="T35" s="55">
        <v>17.701077310478901</v>
      </c>
      <c r="U35" s="57">
        <v>3.01772578247679</v>
      </c>
    </row>
    <row r="36" spans="1:21" ht="12" customHeight="1" thickBot="1">
      <c r="A36" s="75"/>
      <c r="B36" s="70" t="s">
        <v>74</v>
      </c>
      <c r="C36" s="7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0" t="s">
        <v>61</v>
      </c>
      <c r="C37" s="71"/>
      <c r="D37" s="55">
        <v>222338.83</v>
      </c>
      <c r="E37" s="58"/>
      <c r="F37" s="58"/>
      <c r="G37" s="55">
        <v>118329.08</v>
      </c>
      <c r="H37" s="56">
        <v>87.898722782261203</v>
      </c>
      <c r="I37" s="55">
        <v>16718.2</v>
      </c>
      <c r="J37" s="56">
        <v>7.5192443892953804</v>
      </c>
      <c r="K37" s="55">
        <v>-4598.38</v>
      </c>
      <c r="L37" s="56">
        <v>-3.8860946100485201</v>
      </c>
      <c r="M37" s="56">
        <v>-4.6356716930745199</v>
      </c>
      <c r="N37" s="55">
        <v>1498194.85</v>
      </c>
      <c r="O37" s="55">
        <v>87922643.829999998</v>
      </c>
      <c r="P37" s="55">
        <v>135</v>
      </c>
      <c r="Q37" s="55">
        <v>111</v>
      </c>
      <c r="R37" s="56">
        <v>21.6216216216216</v>
      </c>
      <c r="S37" s="55">
        <v>1646.9542962963001</v>
      </c>
      <c r="T37" s="55">
        <v>857.635765765766</v>
      </c>
      <c r="U37" s="57">
        <v>47.9259523051469</v>
      </c>
    </row>
    <row r="38" spans="1:21" ht="12" thickBot="1">
      <c r="A38" s="75"/>
      <c r="B38" s="70" t="s">
        <v>35</v>
      </c>
      <c r="C38" s="71"/>
      <c r="D38" s="55">
        <v>828685.39</v>
      </c>
      <c r="E38" s="58"/>
      <c r="F38" s="58"/>
      <c r="G38" s="55">
        <v>192611.18</v>
      </c>
      <c r="H38" s="56">
        <v>330.23742962376298</v>
      </c>
      <c r="I38" s="55">
        <v>-133591.42000000001</v>
      </c>
      <c r="J38" s="56">
        <v>-16.1208851528081</v>
      </c>
      <c r="K38" s="55">
        <v>-24780.400000000001</v>
      </c>
      <c r="L38" s="56">
        <v>-12.8655044842153</v>
      </c>
      <c r="M38" s="56">
        <v>4.3910114445287398</v>
      </c>
      <c r="N38" s="55">
        <v>2112689.58</v>
      </c>
      <c r="O38" s="55">
        <v>138853932.36000001</v>
      </c>
      <c r="P38" s="55">
        <v>331</v>
      </c>
      <c r="Q38" s="55">
        <v>84</v>
      </c>
      <c r="R38" s="56">
        <v>294.04761904761898</v>
      </c>
      <c r="S38" s="55">
        <v>2503.5812386706898</v>
      </c>
      <c r="T38" s="55">
        <v>2036.7769047619099</v>
      </c>
      <c r="U38" s="57">
        <v>18.645463813934199</v>
      </c>
    </row>
    <row r="39" spans="1:21" ht="12" thickBot="1">
      <c r="A39" s="75"/>
      <c r="B39" s="70" t="s">
        <v>36</v>
      </c>
      <c r="C39" s="71"/>
      <c r="D39" s="55">
        <v>344642.88</v>
      </c>
      <c r="E39" s="58"/>
      <c r="F39" s="58"/>
      <c r="G39" s="55">
        <v>80094.05</v>
      </c>
      <c r="H39" s="56">
        <v>330.29773122972301</v>
      </c>
      <c r="I39" s="55">
        <v>6804.19</v>
      </c>
      <c r="J39" s="56">
        <v>1.9742726151777701</v>
      </c>
      <c r="K39" s="55">
        <v>-557.23</v>
      </c>
      <c r="L39" s="56">
        <v>-0.69571959465153799</v>
      </c>
      <c r="M39" s="56">
        <v>-13.210738833156899</v>
      </c>
      <c r="N39" s="55">
        <v>608587.68000000005</v>
      </c>
      <c r="O39" s="55">
        <v>120490568.7</v>
      </c>
      <c r="P39" s="55">
        <v>120</v>
      </c>
      <c r="Q39" s="55">
        <v>1</v>
      </c>
      <c r="R39" s="56">
        <v>11900</v>
      </c>
      <c r="S39" s="55">
        <v>2872.0239999999999</v>
      </c>
      <c r="T39" s="55">
        <v>1623.08</v>
      </c>
      <c r="U39" s="57">
        <v>43.4865446806851</v>
      </c>
    </row>
    <row r="40" spans="1:21" ht="12" thickBot="1">
      <c r="A40" s="75"/>
      <c r="B40" s="70" t="s">
        <v>37</v>
      </c>
      <c r="C40" s="71"/>
      <c r="D40" s="55">
        <v>388685.77</v>
      </c>
      <c r="E40" s="58"/>
      <c r="F40" s="58"/>
      <c r="G40" s="55">
        <v>51344.5</v>
      </c>
      <c r="H40" s="56">
        <v>657.01539600151898</v>
      </c>
      <c r="I40" s="55">
        <v>-67665.94</v>
      </c>
      <c r="J40" s="56">
        <v>-17.408905913895399</v>
      </c>
      <c r="K40" s="55">
        <v>-8018.8</v>
      </c>
      <c r="L40" s="56">
        <v>-15.617641616921</v>
      </c>
      <c r="M40" s="56">
        <v>7.4384122312565504</v>
      </c>
      <c r="N40" s="55">
        <v>1080277.19</v>
      </c>
      <c r="O40" s="55">
        <v>99036021.340000004</v>
      </c>
      <c r="P40" s="55">
        <v>169</v>
      </c>
      <c r="Q40" s="55">
        <v>52</v>
      </c>
      <c r="R40" s="56">
        <v>225</v>
      </c>
      <c r="S40" s="55">
        <v>2299.9157988165698</v>
      </c>
      <c r="T40" s="55">
        <v>1278.4723076923101</v>
      </c>
      <c r="U40" s="57">
        <v>44.412212466641101</v>
      </c>
    </row>
    <row r="41" spans="1:21" ht="12" thickBot="1">
      <c r="A41" s="75"/>
      <c r="B41" s="70" t="s">
        <v>63</v>
      </c>
      <c r="C41" s="71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0" t="s">
        <v>32</v>
      </c>
      <c r="C42" s="71"/>
      <c r="D42" s="55">
        <v>8161.5384000000004</v>
      </c>
      <c r="E42" s="58"/>
      <c r="F42" s="58"/>
      <c r="G42" s="55">
        <v>76893.161600000007</v>
      </c>
      <c r="H42" s="56">
        <v>-89.385872254210994</v>
      </c>
      <c r="I42" s="55">
        <v>671.51239999999996</v>
      </c>
      <c r="J42" s="56">
        <v>8.2277674512932499</v>
      </c>
      <c r="K42" s="55">
        <v>3738.9438</v>
      </c>
      <c r="L42" s="56">
        <v>4.8625179693482696</v>
      </c>
      <c r="M42" s="56">
        <v>-0.82040050989800894</v>
      </c>
      <c r="N42" s="55">
        <v>104571.7087</v>
      </c>
      <c r="O42" s="55">
        <v>21339797.836199999</v>
      </c>
      <c r="P42" s="55">
        <v>40</v>
      </c>
      <c r="Q42" s="55">
        <v>43</v>
      </c>
      <c r="R42" s="56">
        <v>-6.9767441860465098</v>
      </c>
      <c r="S42" s="55">
        <v>204.03845999999999</v>
      </c>
      <c r="T42" s="55">
        <v>201.05148139534899</v>
      </c>
      <c r="U42" s="57">
        <v>1.4639292046465899</v>
      </c>
    </row>
    <row r="43" spans="1:21" ht="12" thickBot="1">
      <c r="A43" s="75"/>
      <c r="B43" s="70" t="s">
        <v>33</v>
      </c>
      <c r="C43" s="71"/>
      <c r="D43" s="55">
        <v>452327.29100000003</v>
      </c>
      <c r="E43" s="58"/>
      <c r="F43" s="58"/>
      <c r="G43" s="55">
        <v>378008.55979999999</v>
      </c>
      <c r="H43" s="56">
        <v>19.660594786351201</v>
      </c>
      <c r="I43" s="55">
        <v>23525.747500000001</v>
      </c>
      <c r="J43" s="56">
        <v>5.20104534218786</v>
      </c>
      <c r="K43" s="55">
        <v>27981.9398</v>
      </c>
      <c r="L43" s="56">
        <v>7.4024619481645901</v>
      </c>
      <c r="M43" s="56">
        <v>-0.159252443963874</v>
      </c>
      <c r="N43" s="55">
        <v>2896376.426</v>
      </c>
      <c r="O43" s="55">
        <v>157899838.7252</v>
      </c>
      <c r="P43" s="55">
        <v>1847</v>
      </c>
      <c r="Q43" s="55">
        <v>1346</v>
      </c>
      <c r="R43" s="56">
        <v>37.221396731055002</v>
      </c>
      <c r="S43" s="55">
        <v>244.89837087168399</v>
      </c>
      <c r="T43" s="55">
        <v>209.50330594353599</v>
      </c>
      <c r="U43" s="57">
        <v>14.4529605493753</v>
      </c>
    </row>
    <row r="44" spans="1:21" ht="12" thickBot="1">
      <c r="A44" s="75"/>
      <c r="B44" s="70" t="s">
        <v>38</v>
      </c>
      <c r="C44" s="71"/>
      <c r="D44" s="55">
        <v>423426.65</v>
      </c>
      <c r="E44" s="58"/>
      <c r="F44" s="58"/>
      <c r="G44" s="55">
        <v>87846.2</v>
      </c>
      <c r="H44" s="56">
        <v>382.00906812133002</v>
      </c>
      <c r="I44" s="55">
        <v>-104567.73</v>
      </c>
      <c r="J44" s="56">
        <v>-24.695594856865998</v>
      </c>
      <c r="K44" s="55">
        <v>-2003.37</v>
      </c>
      <c r="L44" s="56">
        <v>-2.28054258465363</v>
      </c>
      <c r="M44" s="56">
        <v>51.195914883421402</v>
      </c>
      <c r="N44" s="55">
        <v>1310826.1599999999</v>
      </c>
      <c r="O44" s="55">
        <v>72588187.390000001</v>
      </c>
      <c r="P44" s="55">
        <v>276</v>
      </c>
      <c r="Q44" s="55">
        <v>80</v>
      </c>
      <c r="R44" s="56">
        <v>245</v>
      </c>
      <c r="S44" s="55">
        <v>1534.1545289855101</v>
      </c>
      <c r="T44" s="55">
        <v>909.01637500000004</v>
      </c>
      <c r="U44" s="57">
        <v>40.748056481565399</v>
      </c>
    </row>
    <row r="45" spans="1:21" ht="12" thickBot="1">
      <c r="A45" s="75"/>
      <c r="B45" s="70" t="s">
        <v>39</v>
      </c>
      <c r="C45" s="71"/>
      <c r="D45" s="55">
        <v>248654.2</v>
      </c>
      <c r="E45" s="58"/>
      <c r="F45" s="58"/>
      <c r="G45" s="55">
        <v>59677.83</v>
      </c>
      <c r="H45" s="56">
        <v>316.66092751696902</v>
      </c>
      <c r="I45" s="55">
        <v>30170.240000000002</v>
      </c>
      <c r="J45" s="56">
        <v>12.1334125866364</v>
      </c>
      <c r="K45" s="55">
        <v>7155.58</v>
      </c>
      <c r="L45" s="56">
        <v>11.9903488447888</v>
      </c>
      <c r="M45" s="56">
        <v>3.2163234846092101</v>
      </c>
      <c r="N45" s="55">
        <v>721310.75</v>
      </c>
      <c r="O45" s="55">
        <v>31837628.809999999</v>
      </c>
      <c r="P45" s="55">
        <v>171</v>
      </c>
      <c r="Q45" s="55">
        <v>46</v>
      </c>
      <c r="R45" s="56">
        <v>271.73913043478302</v>
      </c>
      <c r="S45" s="55">
        <v>1454.11812865497</v>
      </c>
      <c r="T45" s="55">
        <v>1248.5595652173899</v>
      </c>
      <c r="U45" s="57">
        <v>14.1363042923973</v>
      </c>
    </row>
    <row r="46" spans="1:21" ht="12" thickBot="1">
      <c r="A46" s="75"/>
      <c r="B46" s="70" t="s">
        <v>68</v>
      </c>
      <c r="C46" s="71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0" t="s">
        <v>34</v>
      </c>
      <c r="C47" s="71"/>
      <c r="D47" s="60">
        <v>11375.311900000001</v>
      </c>
      <c r="E47" s="61"/>
      <c r="F47" s="61"/>
      <c r="G47" s="60">
        <v>8981.8279999999995</v>
      </c>
      <c r="H47" s="62">
        <v>26.6480709717443</v>
      </c>
      <c r="I47" s="60">
        <v>994.47339999999997</v>
      </c>
      <c r="J47" s="62">
        <v>8.7423835824668696</v>
      </c>
      <c r="K47" s="60">
        <v>518.17539999999997</v>
      </c>
      <c r="L47" s="62">
        <v>5.7691530053793096</v>
      </c>
      <c r="M47" s="62">
        <v>0.91918296391530696</v>
      </c>
      <c r="N47" s="60">
        <v>114913.3006</v>
      </c>
      <c r="O47" s="60">
        <v>8070511.7089999998</v>
      </c>
      <c r="P47" s="60">
        <v>15</v>
      </c>
      <c r="Q47" s="60">
        <v>10</v>
      </c>
      <c r="R47" s="62">
        <v>50</v>
      </c>
      <c r="S47" s="60">
        <v>758.35412666666696</v>
      </c>
      <c r="T47" s="60">
        <v>3393.2660099999998</v>
      </c>
      <c r="U47" s="63">
        <v>-347.451380651813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42713</v>
      </c>
      <c r="C2" s="37">
        <v>12</v>
      </c>
      <c r="D2" s="37">
        <v>44851</v>
      </c>
      <c r="E2" s="37">
        <v>539888.00729316205</v>
      </c>
      <c r="F2" s="37">
        <v>402057.551789744</v>
      </c>
      <c r="G2" s="37"/>
      <c r="H2" s="37"/>
    </row>
    <row r="3" spans="1:8">
      <c r="A3" s="37">
        <v>2</v>
      </c>
      <c r="B3" s="65">
        <v>42713</v>
      </c>
      <c r="C3" s="37">
        <v>13</v>
      </c>
      <c r="D3" s="37">
        <v>8355</v>
      </c>
      <c r="E3" s="37">
        <v>76916.839640170903</v>
      </c>
      <c r="F3" s="37">
        <v>58456.194226495703</v>
      </c>
      <c r="G3" s="37"/>
      <c r="H3" s="37"/>
    </row>
    <row r="4" spans="1:8">
      <c r="A4" s="37">
        <v>3</v>
      </c>
      <c r="B4" s="65">
        <v>42713</v>
      </c>
      <c r="C4" s="37">
        <v>14</v>
      </c>
      <c r="D4" s="37">
        <v>100459</v>
      </c>
      <c r="E4" s="37">
        <v>97504.779211580098</v>
      </c>
      <c r="F4" s="37">
        <v>66592.126598734802</v>
      </c>
      <c r="G4" s="37"/>
      <c r="H4" s="37"/>
    </row>
    <row r="5" spans="1:8">
      <c r="A5" s="37">
        <v>4</v>
      </c>
      <c r="B5" s="65">
        <v>42713</v>
      </c>
      <c r="C5" s="37">
        <v>15</v>
      </c>
      <c r="D5" s="37">
        <v>2795</v>
      </c>
      <c r="E5" s="37">
        <v>48089.109834407398</v>
      </c>
      <c r="F5" s="37">
        <v>37387.397662438503</v>
      </c>
      <c r="G5" s="37"/>
      <c r="H5" s="37"/>
    </row>
    <row r="6" spans="1:8">
      <c r="A6" s="37">
        <v>5</v>
      </c>
      <c r="B6" s="65">
        <v>42713</v>
      </c>
      <c r="C6" s="37">
        <v>16</v>
      </c>
      <c r="D6" s="37">
        <v>3340</v>
      </c>
      <c r="E6" s="37">
        <v>196797.602772649</v>
      </c>
      <c r="F6" s="37">
        <v>167287.480102564</v>
      </c>
      <c r="G6" s="37"/>
      <c r="H6" s="37"/>
    </row>
    <row r="7" spans="1:8">
      <c r="A7" s="37">
        <v>6</v>
      </c>
      <c r="B7" s="65">
        <v>42713</v>
      </c>
      <c r="C7" s="37">
        <v>17</v>
      </c>
      <c r="D7" s="37">
        <v>10812</v>
      </c>
      <c r="E7" s="37">
        <v>189205.57312735001</v>
      </c>
      <c r="F7" s="37">
        <v>131415.43781880301</v>
      </c>
      <c r="G7" s="37"/>
      <c r="H7" s="37"/>
    </row>
    <row r="8" spans="1:8">
      <c r="A8" s="37">
        <v>7</v>
      </c>
      <c r="B8" s="65">
        <v>42713</v>
      </c>
      <c r="C8" s="37">
        <v>18</v>
      </c>
      <c r="D8" s="37">
        <v>39681</v>
      </c>
      <c r="E8" s="37">
        <v>70496.308879487202</v>
      </c>
      <c r="F8" s="37">
        <v>56585.387124786299</v>
      </c>
      <c r="G8" s="37"/>
      <c r="H8" s="37"/>
    </row>
    <row r="9" spans="1:8">
      <c r="A9" s="37">
        <v>8</v>
      </c>
      <c r="B9" s="65">
        <v>42713</v>
      </c>
      <c r="C9" s="37">
        <v>19</v>
      </c>
      <c r="D9" s="37">
        <v>9535</v>
      </c>
      <c r="E9" s="37">
        <v>60222.271878632499</v>
      </c>
      <c r="F9" s="37">
        <v>50627.698856410301</v>
      </c>
      <c r="G9" s="37"/>
      <c r="H9" s="37"/>
    </row>
    <row r="10" spans="1:8">
      <c r="A10" s="37">
        <v>9</v>
      </c>
      <c r="B10" s="65">
        <v>42713</v>
      </c>
      <c r="C10" s="37">
        <v>21</v>
      </c>
      <c r="D10" s="37">
        <v>224489</v>
      </c>
      <c r="E10" s="37">
        <v>834230.60783272795</v>
      </c>
      <c r="F10" s="37">
        <v>913823.87263333297</v>
      </c>
      <c r="G10" s="37"/>
      <c r="H10" s="37"/>
    </row>
    <row r="11" spans="1:8">
      <c r="A11" s="37">
        <v>10</v>
      </c>
      <c r="B11" s="65">
        <v>42713</v>
      </c>
      <c r="C11" s="37">
        <v>22</v>
      </c>
      <c r="D11" s="37">
        <v>29397</v>
      </c>
      <c r="E11" s="37">
        <v>543046.48114102602</v>
      </c>
      <c r="F11" s="37">
        <v>464095.2475</v>
      </c>
      <c r="G11" s="37"/>
      <c r="H11" s="37"/>
    </row>
    <row r="12" spans="1:8">
      <c r="A12" s="37">
        <v>11</v>
      </c>
      <c r="B12" s="65">
        <v>42713</v>
      </c>
      <c r="C12" s="37">
        <v>23</v>
      </c>
      <c r="D12" s="37">
        <v>139965.535</v>
      </c>
      <c r="E12" s="37">
        <v>1559110.5283743599</v>
      </c>
      <c r="F12" s="37">
        <v>1390320.9422564099</v>
      </c>
      <c r="G12" s="37"/>
      <c r="H12" s="37"/>
    </row>
    <row r="13" spans="1:8">
      <c r="A13" s="37">
        <v>12</v>
      </c>
      <c r="B13" s="65">
        <v>42713</v>
      </c>
      <c r="C13" s="37">
        <v>24</v>
      </c>
      <c r="D13" s="37">
        <v>23410.9</v>
      </c>
      <c r="E13" s="37">
        <v>619469.89144529903</v>
      </c>
      <c r="F13" s="37">
        <v>595600.21799999999</v>
      </c>
      <c r="G13" s="37"/>
      <c r="H13" s="37"/>
    </row>
    <row r="14" spans="1:8">
      <c r="A14" s="37">
        <v>13</v>
      </c>
      <c r="B14" s="65">
        <v>42713</v>
      </c>
      <c r="C14" s="37">
        <v>25</v>
      </c>
      <c r="D14" s="37">
        <v>96925</v>
      </c>
      <c r="E14" s="37">
        <v>1220543.44491209</v>
      </c>
      <c r="F14" s="37">
        <v>1169638.6076</v>
      </c>
      <c r="G14" s="37"/>
      <c r="H14" s="37"/>
    </row>
    <row r="15" spans="1:8">
      <c r="A15" s="37">
        <v>14</v>
      </c>
      <c r="B15" s="65">
        <v>42713</v>
      </c>
      <c r="C15" s="37">
        <v>26</v>
      </c>
      <c r="D15" s="37">
        <v>68114</v>
      </c>
      <c r="E15" s="37">
        <v>335612.90422108799</v>
      </c>
      <c r="F15" s="37">
        <v>298288.10510052199</v>
      </c>
      <c r="G15" s="37"/>
      <c r="H15" s="37"/>
    </row>
    <row r="16" spans="1:8">
      <c r="A16" s="37">
        <v>15</v>
      </c>
      <c r="B16" s="65">
        <v>42713</v>
      </c>
      <c r="C16" s="37">
        <v>27</v>
      </c>
      <c r="D16" s="37">
        <v>124184.353</v>
      </c>
      <c r="E16" s="37">
        <v>1063275.66243689</v>
      </c>
      <c r="F16" s="37">
        <v>1003270.686174</v>
      </c>
      <c r="G16" s="37"/>
      <c r="H16" s="37"/>
    </row>
    <row r="17" spans="1:9">
      <c r="A17" s="37">
        <v>16</v>
      </c>
      <c r="B17" s="65">
        <v>42713</v>
      </c>
      <c r="C17" s="37">
        <v>29</v>
      </c>
      <c r="D17" s="37">
        <v>152418</v>
      </c>
      <c r="E17" s="37">
        <v>2044720.6861837599</v>
      </c>
      <c r="F17" s="37">
        <v>1854657.7440905999</v>
      </c>
      <c r="G17" s="37"/>
      <c r="H17" s="37"/>
    </row>
    <row r="18" spans="1:9">
      <c r="A18" s="37">
        <v>17</v>
      </c>
      <c r="B18" s="65">
        <v>42713</v>
      </c>
      <c r="C18" s="37">
        <v>31</v>
      </c>
      <c r="D18" s="37">
        <v>28788.256000000001</v>
      </c>
      <c r="E18" s="37">
        <v>294100.499972619</v>
      </c>
      <c r="F18" s="37">
        <v>256778.45943572299</v>
      </c>
      <c r="G18" s="37"/>
      <c r="H18" s="37"/>
    </row>
    <row r="19" spans="1:9">
      <c r="A19" s="37">
        <v>18</v>
      </c>
      <c r="B19" s="65">
        <v>42713</v>
      </c>
      <c r="C19" s="37">
        <v>32</v>
      </c>
      <c r="D19" s="37">
        <v>42196.034</v>
      </c>
      <c r="E19" s="37">
        <v>561150.80109090102</v>
      </c>
      <c r="F19" s="37">
        <v>549618.03815718403</v>
      </c>
      <c r="G19" s="37"/>
      <c r="H19" s="37"/>
    </row>
    <row r="20" spans="1:9">
      <c r="A20" s="37">
        <v>19</v>
      </c>
      <c r="B20" s="65">
        <v>42713</v>
      </c>
      <c r="C20" s="37">
        <v>33</v>
      </c>
      <c r="D20" s="37">
        <v>46571.074999999997</v>
      </c>
      <c r="E20" s="37">
        <v>730471.07489031798</v>
      </c>
      <c r="F20" s="37">
        <v>585952.38108564296</v>
      </c>
      <c r="G20" s="37"/>
      <c r="H20" s="37"/>
    </row>
    <row r="21" spans="1:9">
      <c r="A21" s="37">
        <v>20</v>
      </c>
      <c r="B21" s="65">
        <v>42713</v>
      </c>
      <c r="C21" s="37">
        <v>34</v>
      </c>
      <c r="D21" s="37">
        <v>41743.123</v>
      </c>
      <c r="E21" s="37">
        <v>237839.44268075799</v>
      </c>
      <c r="F21" s="37">
        <v>180882.60736664501</v>
      </c>
      <c r="G21" s="37"/>
      <c r="H21" s="37"/>
    </row>
    <row r="22" spans="1:9">
      <c r="A22" s="37">
        <v>21</v>
      </c>
      <c r="B22" s="65">
        <v>42713</v>
      </c>
      <c r="C22" s="37">
        <v>35</v>
      </c>
      <c r="D22" s="37">
        <v>80784.463000000003</v>
      </c>
      <c r="E22" s="37">
        <v>2027880.04813097</v>
      </c>
      <c r="F22" s="37">
        <v>2102323.5999769899</v>
      </c>
      <c r="G22" s="37"/>
      <c r="H22" s="37"/>
    </row>
    <row r="23" spans="1:9">
      <c r="A23" s="37">
        <v>22</v>
      </c>
      <c r="B23" s="65">
        <v>42713</v>
      </c>
      <c r="C23" s="37">
        <v>36</v>
      </c>
      <c r="D23" s="37">
        <v>177978.82699999999</v>
      </c>
      <c r="E23" s="37">
        <v>788638.13876902603</v>
      </c>
      <c r="F23" s="37">
        <v>692135.45834788994</v>
      </c>
      <c r="G23" s="37"/>
      <c r="H23" s="37"/>
    </row>
    <row r="24" spans="1:9">
      <c r="A24" s="37">
        <v>23</v>
      </c>
      <c r="B24" s="65">
        <v>42713</v>
      </c>
      <c r="C24" s="37">
        <v>37</v>
      </c>
      <c r="D24" s="37">
        <v>129295.393</v>
      </c>
      <c r="E24" s="37">
        <v>965067.75411611795</v>
      </c>
      <c r="F24" s="37">
        <v>862319.68236791401</v>
      </c>
      <c r="G24" s="37"/>
      <c r="H24" s="37"/>
    </row>
    <row r="25" spans="1:9">
      <c r="A25" s="37">
        <v>24</v>
      </c>
      <c r="B25" s="65">
        <v>42713</v>
      </c>
      <c r="C25" s="37">
        <v>38</v>
      </c>
      <c r="D25" s="37">
        <v>189660.549</v>
      </c>
      <c r="E25" s="37">
        <v>913209.92780619499</v>
      </c>
      <c r="F25" s="37">
        <v>894203.43562123901</v>
      </c>
      <c r="G25" s="37"/>
      <c r="H25" s="37"/>
    </row>
    <row r="26" spans="1:9">
      <c r="A26" s="37">
        <v>25</v>
      </c>
      <c r="B26" s="65">
        <v>42713</v>
      </c>
      <c r="C26" s="37">
        <v>39</v>
      </c>
      <c r="D26" s="37">
        <v>86815.15</v>
      </c>
      <c r="E26" s="37">
        <v>126525.064762439</v>
      </c>
      <c r="F26" s="37">
        <v>99414.515738857794</v>
      </c>
      <c r="G26" s="37"/>
      <c r="H26" s="37"/>
    </row>
    <row r="27" spans="1:9">
      <c r="A27" s="37">
        <v>26</v>
      </c>
      <c r="B27" s="65">
        <v>42713</v>
      </c>
      <c r="C27" s="37">
        <v>42</v>
      </c>
      <c r="D27" s="37">
        <v>21731.507000000001</v>
      </c>
      <c r="E27" s="37">
        <v>332622.05414040497</v>
      </c>
      <c r="F27" s="37">
        <v>310922.64659999998</v>
      </c>
      <c r="G27" s="37"/>
      <c r="H27" s="37"/>
    </row>
    <row r="28" spans="1:9">
      <c r="A28" s="37">
        <v>27</v>
      </c>
      <c r="B28" s="65">
        <v>42713</v>
      </c>
      <c r="C28" s="37">
        <v>70</v>
      </c>
      <c r="D28" s="37">
        <v>130</v>
      </c>
      <c r="E28" s="37">
        <v>222338.83</v>
      </c>
      <c r="F28" s="37">
        <v>205620.63</v>
      </c>
      <c r="G28" s="37"/>
      <c r="H28" s="37"/>
    </row>
    <row r="29" spans="1:9">
      <c r="A29" s="37">
        <v>28</v>
      </c>
      <c r="B29" s="65">
        <v>42713</v>
      </c>
      <c r="C29" s="37">
        <v>71</v>
      </c>
      <c r="D29" s="37">
        <v>269</v>
      </c>
      <c r="E29" s="37">
        <v>828685.39</v>
      </c>
      <c r="F29" s="37">
        <v>962276.81</v>
      </c>
      <c r="G29" s="37"/>
      <c r="H29" s="37"/>
    </row>
    <row r="30" spans="1:9">
      <c r="A30" s="37">
        <v>29</v>
      </c>
      <c r="B30" s="65">
        <v>42713</v>
      </c>
      <c r="C30" s="37">
        <v>72</v>
      </c>
      <c r="D30" s="37">
        <v>118</v>
      </c>
      <c r="E30" s="37">
        <v>344642.88</v>
      </c>
      <c r="F30" s="37">
        <v>337838.69</v>
      </c>
      <c r="G30" s="37"/>
      <c r="H30" s="37"/>
    </row>
    <row r="31" spans="1:9">
      <c r="A31" s="30">
        <v>30</v>
      </c>
      <c r="B31" s="65">
        <v>42713</v>
      </c>
      <c r="C31" s="39">
        <v>73</v>
      </c>
      <c r="D31" s="39">
        <v>159</v>
      </c>
      <c r="E31" s="39">
        <v>388685.77</v>
      </c>
      <c r="F31" s="39">
        <v>456351.71</v>
      </c>
      <c r="G31" s="39"/>
      <c r="H31" s="39"/>
      <c r="I31" s="39"/>
    </row>
    <row r="32" spans="1:9">
      <c r="A32" s="30">
        <v>31</v>
      </c>
      <c r="B32" s="65">
        <v>42713</v>
      </c>
      <c r="C32" s="39">
        <v>75</v>
      </c>
      <c r="D32" s="39">
        <v>41</v>
      </c>
      <c r="E32" s="39">
        <v>8161.5384615384601</v>
      </c>
      <c r="F32" s="39">
        <v>7490.0256410256397</v>
      </c>
      <c r="G32" s="39"/>
      <c r="H32" s="39"/>
    </row>
    <row r="33" spans="1:8">
      <c r="A33" s="30">
        <v>32</v>
      </c>
      <c r="B33" s="65">
        <v>42713</v>
      </c>
      <c r="C33" s="39">
        <v>76</v>
      </c>
      <c r="D33" s="39">
        <v>2019</v>
      </c>
      <c r="E33" s="39">
        <v>452327.28130683798</v>
      </c>
      <c r="F33" s="39">
        <v>428801.539364103</v>
      </c>
      <c r="G33" s="39"/>
      <c r="H33" s="39"/>
    </row>
    <row r="34" spans="1:8">
      <c r="A34" s="30">
        <v>33</v>
      </c>
      <c r="B34" s="65">
        <v>42713</v>
      </c>
      <c r="C34" s="34">
        <v>77</v>
      </c>
      <c r="D34" s="34">
        <v>260</v>
      </c>
      <c r="E34" s="34">
        <v>423426.65</v>
      </c>
      <c r="F34" s="30">
        <v>527994.38</v>
      </c>
      <c r="G34" s="30"/>
      <c r="H34" s="30"/>
    </row>
    <row r="35" spans="1:8">
      <c r="A35" s="30">
        <v>34</v>
      </c>
      <c r="B35" s="65">
        <v>42713</v>
      </c>
      <c r="C35" s="34">
        <v>78</v>
      </c>
      <c r="D35" s="34">
        <v>161</v>
      </c>
      <c r="E35" s="34">
        <v>248654.2</v>
      </c>
      <c r="F35" s="30">
        <v>218483.96</v>
      </c>
      <c r="G35" s="30"/>
      <c r="H35" s="30"/>
    </row>
    <row r="36" spans="1:8">
      <c r="A36" s="30">
        <v>35</v>
      </c>
      <c r="B36" s="65">
        <v>42713</v>
      </c>
      <c r="C36" s="34">
        <v>99</v>
      </c>
      <c r="D36" s="34">
        <v>19</v>
      </c>
      <c r="E36" s="34">
        <v>11375.312003630601</v>
      </c>
      <c r="F36" s="30">
        <v>10380.837894259101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2016-12-12T00:41:27Z</dcterms:modified>
</cp:coreProperties>
</file>