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<sst xmlns="http://schemas.openxmlformats.org/spreadsheetml/2006/main" count="119" uniqueCount="79">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</sst>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26045421.936100006</v>
      </c>
      <c r="F3" s="25">
        <f>RA!I7</f>
        <v>1384553.2571</v>
      </c>
      <c r="G3" s="16">
        <f>SUM(G4:G42)</f>
        <v>24660868.678999998</v>
      </c>
      <c r="H3" s="27">
        <f>RA!J7</f>
        <v>5.31591793942472</v>
      </c>
      <c r="I3" s="20">
        <f>SUM(I4:I42)</f>
        <v>26045430.623989604</v>
      </c>
      <c r="J3" s="21">
        <f>SUM(J4:J42)</f>
        <v>24660868.446011428</v>
      </c>
      <c r="K3" s="22">
        <f>E3-I3</f>
        <v>-8.6878895983099937</v>
      </c>
      <c r="L3" s="22">
        <f>G3-J3</f>
        <v>0.23298856988549232</v>
      </c>
    </row>
    <row r="4" spans="1:13">
      <c r="A4" s="71">
        <f>RA!A8</f>
        <v>42714</v>
      </c>
      <c r="B4" s="12">
        <v>12</v>
      </c>
      <c r="C4" s="66" t="s">
        <v>6</v>
      </c>
      <c r="D4" s="66"/>
      <c r="E4" s="15">
        <f>IFERROR(VLOOKUP(C4,RA!B8:D35,3,0),0)</f>
        <v>855009.38159999996</v>
      </c>
      <c r="F4" s="25">
        <f>VLOOKUP(C4,RA!B8:I38,8,0)</f>
        <v>163608.1127</v>
      </c>
      <c r="G4" s="16">
        <f t="shared" ref="G4:G42" si="0">E4-F4</f>
        <v>691401.26890000002</v>
      </c>
      <c r="H4" s="27">
        <f>RA!J8</f>
        <v>19.135241813819199</v>
      </c>
      <c r="I4" s="20">
        <f>IFERROR(VLOOKUP(B4,RMS!C:E,3,FALSE),0)</f>
        <v>855010.32919059799</v>
      </c>
      <c r="J4" s="21">
        <f>IFERROR(VLOOKUP(B4,RMS!C:F,4,FALSE),0)</f>
        <v>691401.29056495696</v>
      </c>
      <c r="K4" s="22">
        <f t="shared" ref="K4:K42" si="1">E4-I4</f>
        <v>-0.94759059802163392</v>
      </c>
      <c r="L4" s="22">
        <f t="shared" ref="L4:L42" si="2">G4-J4</f>
        <v>-2.1664956933818758E-2</v>
      </c>
    </row>
    <row r="5" spans="1:13">
      <c r="A5" s="71"/>
      <c r="B5" s="12">
        <v>13</v>
      </c>
      <c r="C5" s="66" t="s">
        <v>7</v>
      </c>
      <c r="D5" s="66"/>
      <c r="E5" s="15">
        <f>IFERROR(VLOOKUP(C5,RA!B9:D36,3,0),0)</f>
        <v>151093.2176</v>
      </c>
      <c r="F5" s="25">
        <f>VLOOKUP(C5,RA!B9:I39,8,0)</f>
        <v>35848.7742</v>
      </c>
      <c r="G5" s="16">
        <f t="shared" si="0"/>
        <v>115244.4434</v>
      </c>
      <c r="H5" s="27">
        <f>RA!J9</f>
        <v>23.7262630112922</v>
      </c>
      <c r="I5" s="20">
        <f>IFERROR(VLOOKUP(B5,RMS!C:E,3,FALSE),0)</f>
        <v>151093.33854187999</v>
      </c>
      <c r="J5" s="21">
        <f>IFERROR(VLOOKUP(B5,RMS!C:F,4,FALSE),0)</f>
        <v>115244.462765812</v>
      </c>
      <c r="K5" s="22">
        <f t="shared" si="1"/>
        <v>-0.12094187998445705</v>
      </c>
      <c r="L5" s="22">
        <f t="shared" si="2"/>
        <v>-1.9365811996976845E-2</v>
      </c>
      <c r="M5" s="32"/>
    </row>
    <row r="6" spans="1:13">
      <c r="A6" s="71"/>
      <c r="B6" s="12">
        <v>14</v>
      </c>
      <c r="C6" s="66" t="s">
        <v>8</v>
      </c>
      <c r="D6" s="66"/>
      <c r="E6" s="15">
        <f>IFERROR(VLOOKUP(C6,RA!B10:D37,3,0),0)</f>
        <v>176199.484</v>
      </c>
      <c r="F6" s="25">
        <f>VLOOKUP(C6,RA!B10:I40,8,0)</f>
        <v>50304.496299999999</v>
      </c>
      <c r="G6" s="16">
        <f t="shared" si="0"/>
        <v>125894.9877</v>
      </c>
      <c r="H6" s="27">
        <f>RA!J10</f>
        <v>28.549740985620598</v>
      </c>
      <c r="I6" s="20">
        <f>IFERROR(VLOOKUP(B6,RMS!C:E,3,FALSE),0)</f>
        <v>176201.97860989301</v>
      </c>
      <c r="J6" s="21">
        <f>IFERROR(VLOOKUP(B6,RMS!C:F,4,FALSE),0)</f>
        <v>125894.988477205</v>
      </c>
      <c r="K6" s="22">
        <f>E6-I6</f>
        <v>-2.4946098930086009</v>
      </c>
      <c r="L6" s="22">
        <f t="shared" si="2"/>
        <v>-7.7720500121358782E-4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IFERROR(VLOOKUP(C7,RA!B11:D38,3,0),0)</f>
        <v>61719.404900000001</v>
      </c>
      <c r="F7" s="25">
        <f>VLOOKUP(C7,RA!B11:I41,8,0)</f>
        <v>13478.8814</v>
      </c>
      <c r="G7" s="16">
        <f t="shared" si="0"/>
        <v>48240.523500000003</v>
      </c>
      <c r="H7" s="27">
        <f>RA!J11</f>
        <v>21.838968508913801</v>
      </c>
      <c r="I7" s="20">
        <f>IFERROR(VLOOKUP(B7,RMS!C:E,3,FALSE),0)</f>
        <v>61719.450674843101</v>
      </c>
      <c r="J7" s="21">
        <f>IFERROR(VLOOKUP(B7,RMS!C:F,4,FALSE),0)</f>
        <v>48240.523569049197</v>
      </c>
      <c r="K7" s="22">
        <f t="shared" si="1"/>
        <v>-4.5774843099934515E-2</v>
      </c>
      <c r="L7" s="22">
        <f t="shared" si="2"/>
        <v>-6.9049194280523807E-5</v>
      </c>
      <c r="M7" s="32"/>
    </row>
    <row r="8" spans="1:13">
      <c r="A8" s="71"/>
      <c r="B8" s="12">
        <v>16</v>
      </c>
      <c r="C8" s="66" t="s">
        <v>10</v>
      </c>
      <c r="D8" s="66"/>
      <c r="E8" s="15">
        <f>IFERROR(VLOOKUP(C8,RA!B12:D39,3,0),0)</f>
        <v>238676.8156</v>
      </c>
      <c r="F8" s="25">
        <f>VLOOKUP(C8,RA!B12:I42,8,0)</f>
        <v>33748.2497</v>
      </c>
      <c r="G8" s="16">
        <f t="shared" si="0"/>
        <v>204928.56589999999</v>
      </c>
      <c r="H8" s="27">
        <f>RA!J12</f>
        <v>14.1397268164324</v>
      </c>
      <c r="I8" s="20">
        <f>IFERROR(VLOOKUP(B8,RMS!C:E,3,FALSE),0)</f>
        <v>238676.819221368</v>
      </c>
      <c r="J8" s="21">
        <f>IFERROR(VLOOKUP(B8,RMS!C:F,4,FALSE),0)</f>
        <v>204928.54867863201</v>
      </c>
      <c r="K8" s="22">
        <f t="shared" si="1"/>
        <v>-3.6213679995853454E-3</v>
      </c>
      <c r="L8" s="22">
        <f t="shared" si="2"/>
        <v>1.7221367976162583E-2</v>
      </c>
      <c r="M8" s="32"/>
    </row>
    <row r="9" spans="1:13">
      <c r="A9" s="71"/>
      <c r="B9" s="12">
        <v>17</v>
      </c>
      <c r="C9" s="66" t="s">
        <v>11</v>
      </c>
      <c r="D9" s="66"/>
      <c r="E9" s="15">
        <f>IFERROR(VLOOKUP(C9,RA!B13:D40,3,0),0)</f>
        <v>297792.63410000002</v>
      </c>
      <c r="F9" s="25">
        <f>VLOOKUP(C9,RA!B13:I43,8,0)</f>
        <v>73092.920400000003</v>
      </c>
      <c r="G9" s="16">
        <f t="shared" si="0"/>
        <v>224699.71370000002</v>
      </c>
      <c r="H9" s="27">
        <f>RA!J13</f>
        <v>24.5449054241735</v>
      </c>
      <c r="I9" s="20">
        <f>IFERROR(VLOOKUP(B9,RMS!C:E,3,FALSE),0)</f>
        <v>297792.80572564102</v>
      </c>
      <c r="J9" s="21">
        <f>IFERROR(VLOOKUP(B9,RMS!C:F,4,FALSE),0)</f>
        <v>224699.712472649</v>
      </c>
      <c r="K9" s="22">
        <f t="shared" si="1"/>
        <v>-0.17162564099999145</v>
      </c>
      <c r="L9" s="22">
        <f t="shared" si="2"/>
        <v>1.2273510219529271E-3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IFERROR(VLOOKUP(C10,RA!B14:D41,3,0),0)</f>
        <v>136587.36989999999</v>
      </c>
      <c r="F10" s="25">
        <f>VLOOKUP(C10,RA!B14:I43,8,0)</f>
        <v>25621.486199999999</v>
      </c>
      <c r="G10" s="16">
        <f t="shared" si="0"/>
        <v>110965.88369999999</v>
      </c>
      <c r="H10" s="27">
        <f>RA!J14</f>
        <v>18.758312879703499</v>
      </c>
      <c r="I10" s="20">
        <f>IFERROR(VLOOKUP(B10,RMS!C:E,3,FALSE),0)</f>
        <v>136587.37612393199</v>
      </c>
      <c r="J10" s="21">
        <f>IFERROR(VLOOKUP(B10,RMS!C:F,4,FALSE),0)</f>
        <v>110965.883147863</v>
      </c>
      <c r="K10" s="22">
        <f t="shared" si="1"/>
        <v>-6.2239319959189743E-3</v>
      </c>
      <c r="L10" s="22">
        <f t="shared" si="2"/>
        <v>5.5213698942679912E-4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IFERROR(VLOOKUP(C11,RA!B15:D42,3,0),0)</f>
        <v>110039.91190000001</v>
      </c>
      <c r="F11" s="25">
        <f>VLOOKUP(C11,RA!B15:I44,8,0)</f>
        <v>2745.9753000000001</v>
      </c>
      <c r="G11" s="16">
        <f t="shared" si="0"/>
        <v>107293.9366</v>
      </c>
      <c r="H11" s="27">
        <f>RA!J15</f>
        <v>2.4954357492538102</v>
      </c>
      <c r="I11" s="20">
        <f>IFERROR(VLOOKUP(B11,RMS!C:E,3,FALSE),0)</f>
        <v>110040.104060684</v>
      </c>
      <c r="J11" s="21">
        <f>IFERROR(VLOOKUP(B11,RMS!C:F,4,FALSE),0)</f>
        <v>107293.939557265</v>
      </c>
      <c r="K11" s="22">
        <f t="shared" si="1"/>
        <v>-0.19216068398964126</v>
      </c>
      <c r="L11" s="22">
        <f t="shared" si="2"/>
        <v>-2.9572649946203455E-3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IFERROR(VLOOKUP(C12,RA!B16:D43,3,0),0)</f>
        <v>1262922.4191000001</v>
      </c>
      <c r="F12" s="25">
        <f>VLOOKUP(C12,RA!B16:I45,8,0)</f>
        <v>-150040.6367</v>
      </c>
      <c r="G12" s="16">
        <f t="shared" si="0"/>
        <v>1412963.0558</v>
      </c>
      <c r="H12" s="27">
        <f>RA!J16</f>
        <v>-11.8804318009434</v>
      </c>
      <c r="I12" s="20">
        <f>IFERROR(VLOOKUP(B12,RMS!C:E,3,FALSE),0)</f>
        <v>1262922.2014380801</v>
      </c>
      <c r="J12" s="21">
        <f>IFERROR(VLOOKUP(B12,RMS!C:F,4,FALSE),0)</f>
        <v>1412963.0558</v>
      </c>
      <c r="K12" s="22">
        <f t="shared" si="1"/>
        <v>0.21766192000359297</v>
      </c>
      <c r="L12" s="22">
        <f t="shared" si="2"/>
        <v>0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IFERROR(VLOOKUP(C13,RA!B17:D44,3,0),0)</f>
        <v>658505.22329999995</v>
      </c>
      <c r="F13" s="25">
        <f>VLOOKUP(C13,RA!B17:I46,8,0)</f>
        <v>72923.166100000002</v>
      </c>
      <c r="G13" s="16">
        <f t="shared" si="0"/>
        <v>585582.05719999992</v>
      </c>
      <c r="H13" s="27">
        <f>RA!J17</f>
        <v>11.0740452041605</v>
      </c>
      <c r="I13" s="20">
        <f>IFERROR(VLOOKUP(B13,RMS!C:E,3,FALSE),0)</f>
        <v>658505.17236752098</v>
      </c>
      <c r="J13" s="21">
        <f>IFERROR(VLOOKUP(B13,RMS!C:F,4,FALSE),0)</f>
        <v>585582.05515128199</v>
      </c>
      <c r="K13" s="22">
        <f t="shared" si="1"/>
        <v>5.0932478974573314E-2</v>
      </c>
      <c r="L13" s="22">
        <f t="shared" si="2"/>
        <v>2.0487179281190038E-3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IFERROR(VLOOKUP(C14,RA!B18:D45,3,0),0)</f>
        <v>2349871.2315000002</v>
      </c>
      <c r="F14" s="25">
        <f>VLOOKUP(C14,RA!B18:I47,8,0)</f>
        <v>263073.5086</v>
      </c>
      <c r="G14" s="16">
        <f t="shared" si="0"/>
        <v>2086797.7229000002</v>
      </c>
      <c r="H14" s="27">
        <f>RA!J18</f>
        <v>11.195230831098399</v>
      </c>
      <c r="I14" s="20">
        <f>IFERROR(VLOOKUP(B14,RMS!C:E,3,FALSE),0)</f>
        <v>2349872.02964764</v>
      </c>
      <c r="J14" s="21">
        <f>IFERROR(VLOOKUP(B14,RMS!C:F,4,FALSE),0)</f>
        <v>2086797.65620769</v>
      </c>
      <c r="K14" s="22">
        <f t="shared" si="1"/>
        <v>-0.79814763972535729</v>
      </c>
      <c r="L14" s="22">
        <f t="shared" si="2"/>
        <v>6.6692310152575374E-2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IFERROR(VLOOKUP(C15,RA!B19:D46,3,0),0)</f>
        <v>835155.41059999994</v>
      </c>
      <c r="F15" s="25">
        <f>VLOOKUP(C15,RA!B19:I48,8,0)</f>
        <v>26684.93</v>
      </c>
      <c r="G15" s="16">
        <f t="shared" si="0"/>
        <v>808470.48059999989</v>
      </c>
      <c r="H15" s="27">
        <f>RA!J19</f>
        <v>3.19520530685765</v>
      </c>
      <c r="I15" s="20">
        <f>IFERROR(VLOOKUP(B15,RMS!C:E,3,FALSE),0)</f>
        <v>835155.50519743597</v>
      </c>
      <c r="J15" s="21">
        <f>IFERROR(VLOOKUP(B15,RMS!C:F,4,FALSE),0)</f>
        <v>808470.477993162</v>
      </c>
      <c r="K15" s="22">
        <f t="shared" si="1"/>
        <v>-9.4597436022013426E-2</v>
      </c>
      <c r="L15" s="22">
        <f t="shared" si="2"/>
        <v>2.6068378938362002E-3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IFERROR(VLOOKUP(C16,RA!B20:D47,3,0),0)</f>
        <v>1680956.7087999999</v>
      </c>
      <c r="F16" s="25">
        <f>VLOOKUP(C16,RA!B20:I49,8,0)</f>
        <v>58091.901400000002</v>
      </c>
      <c r="G16" s="16">
        <f t="shared" si="0"/>
        <v>1622864.8073999998</v>
      </c>
      <c r="H16" s="27">
        <f>RA!J20</f>
        <v>3.4558832536187398</v>
      </c>
      <c r="I16" s="20">
        <f>IFERROR(VLOOKUP(B16,RMS!C:E,3,FALSE),0)</f>
        <v>1680956.9902317801</v>
      </c>
      <c r="J16" s="21">
        <f>IFERROR(VLOOKUP(B16,RMS!C:F,4,FALSE),0)</f>
        <v>1622864.8074</v>
      </c>
      <c r="K16" s="22">
        <f t="shared" si="1"/>
        <v>-0.28143178019672632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IFERROR(VLOOKUP(C17,RA!B21:D48,3,0),0)</f>
        <v>447868.34149999998</v>
      </c>
      <c r="F17" s="25">
        <f>VLOOKUP(C17,RA!B21:I50,8,0)</f>
        <v>51248.643499999998</v>
      </c>
      <c r="G17" s="16">
        <f t="shared" si="0"/>
        <v>396619.69799999997</v>
      </c>
      <c r="H17" s="27">
        <f>RA!J21</f>
        <v>11.4427921670815</v>
      </c>
      <c r="I17" s="20">
        <f>IFERROR(VLOOKUP(B17,RMS!C:E,3,FALSE),0)</f>
        <v>447868.081630709</v>
      </c>
      <c r="J17" s="21">
        <f>IFERROR(VLOOKUP(B17,RMS!C:F,4,FALSE),0)</f>
        <v>396619.69793589698</v>
      </c>
      <c r="K17" s="22">
        <f t="shared" si="1"/>
        <v>0.25986929098144174</v>
      </c>
      <c r="L17" s="22">
        <f t="shared" si="2"/>
        <v>6.41029910184443E-5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IFERROR(VLOOKUP(C18,RA!B22:D49,3,0),0)</f>
        <v>1517412.3714000001</v>
      </c>
      <c r="F18" s="25">
        <f>VLOOKUP(C18,RA!B22:I51,8,0)</f>
        <v>80154.710500000001</v>
      </c>
      <c r="G18" s="16">
        <f t="shared" si="0"/>
        <v>1437257.6609</v>
      </c>
      <c r="H18" s="27">
        <f>RA!J22</f>
        <v>5.2823287862117096</v>
      </c>
      <c r="I18" s="20">
        <f>IFERROR(VLOOKUP(B18,RMS!C:E,3,FALSE),0)</f>
        <v>1517414.29555381</v>
      </c>
      <c r="J18" s="21">
        <f>IFERROR(VLOOKUP(B18,RMS!C:F,4,FALSE),0)</f>
        <v>1437257.6638278</v>
      </c>
      <c r="K18" s="22">
        <f t="shared" si="1"/>
        <v>-1.9241538099013269</v>
      </c>
      <c r="L18" s="22">
        <f t="shared" si="2"/>
        <v>-2.9277999419718981E-3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IFERROR(VLOOKUP(C19,RA!B23:D50,3,0),0)</f>
        <v>2919506.2124999999</v>
      </c>
      <c r="F19" s="25">
        <f>VLOOKUP(C19,RA!B23:I52,8,0)</f>
        <v>242626.43830000001</v>
      </c>
      <c r="G19" s="16">
        <f t="shared" si="0"/>
        <v>2676879.7741999999</v>
      </c>
      <c r="H19" s="27">
        <f>RA!J23</f>
        <v>8.3105299540444104</v>
      </c>
      <c r="I19" s="20">
        <f>IFERROR(VLOOKUP(B19,RMS!C:E,3,FALSE),0)</f>
        <v>2919508.7676914502</v>
      </c>
      <c r="J19" s="21">
        <f>IFERROR(VLOOKUP(B19,RMS!C:F,4,FALSE),0)</f>
        <v>2676879.8001119699</v>
      </c>
      <c r="K19" s="22">
        <f t="shared" si="1"/>
        <v>-2.5551914502866566</v>
      </c>
      <c r="L19" s="22">
        <f t="shared" si="2"/>
        <v>-2.5911970064043999E-2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IFERROR(VLOOKUP(C20,RA!B24:D51,3,0),0)</f>
        <v>409414.1924</v>
      </c>
      <c r="F20" s="25">
        <f>VLOOKUP(C20,RA!B24:I53,8,0)</f>
        <v>54938.127399999998</v>
      </c>
      <c r="G20" s="16">
        <f t="shared" si="0"/>
        <v>354476.065</v>
      </c>
      <c r="H20" s="27">
        <f>RA!J24</f>
        <v>13.4187159165028</v>
      </c>
      <c r="I20" s="20">
        <f>IFERROR(VLOOKUP(B20,RMS!C:E,3,FALSE),0)</f>
        <v>409414.343110302</v>
      </c>
      <c r="J20" s="21">
        <f>IFERROR(VLOOKUP(B20,RMS!C:F,4,FALSE),0)</f>
        <v>354476.071842212</v>
      </c>
      <c r="K20" s="22">
        <f t="shared" si="1"/>
        <v>-0.15071030199760571</v>
      </c>
      <c r="L20" s="22">
        <f t="shared" si="2"/>
        <v>-6.8422119948081672E-3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IFERROR(VLOOKUP(C21,RA!B25:D52,3,0),0)</f>
        <v>764422.75529999996</v>
      </c>
      <c r="F21" s="25">
        <f>VLOOKUP(C21,RA!B25:I54,8,0)</f>
        <v>20503.4005</v>
      </c>
      <c r="G21" s="16">
        <f t="shared" si="0"/>
        <v>743919.35479999997</v>
      </c>
      <c r="H21" s="27">
        <f>RA!J25</f>
        <v>2.6822069800830799</v>
      </c>
      <c r="I21" s="20">
        <f>IFERROR(VLOOKUP(B21,RMS!C:E,3,FALSE),0)</f>
        <v>764422.73787355702</v>
      </c>
      <c r="J21" s="21">
        <f>IFERROR(VLOOKUP(B21,RMS!C:F,4,FALSE),0)</f>
        <v>743919.36289315298</v>
      </c>
      <c r="K21" s="22">
        <f t="shared" si="1"/>
        <v>1.7426442936994135E-2</v>
      </c>
      <c r="L21" s="22">
        <f t="shared" si="2"/>
        <v>-8.093153010122478E-3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IFERROR(VLOOKUP(C22,RA!B26:D53,3,0),0)</f>
        <v>1007074.6895</v>
      </c>
      <c r="F22" s="25">
        <f>VLOOKUP(C22,RA!B26:I55,8,0)</f>
        <v>187226.66589999999</v>
      </c>
      <c r="G22" s="16">
        <f t="shared" si="0"/>
        <v>819848.02359999996</v>
      </c>
      <c r="H22" s="27">
        <f>RA!J26</f>
        <v>18.5911400467185</v>
      </c>
      <c r="I22" s="20">
        <f>IFERROR(VLOOKUP(B22,RMS!C:E,3,FALSE),0)</f>
        <v>1007074.74293601</v>
      </c>
      <c r="J22" s="21">
        <f>IFERROR(VLOOKUP(B22,RMS!C:F,4,FALSE),0)</f>
        <v>819847.86503157101</v>
      </c>
      <c r="K22" s="22">
        <f t="shared" si="1"/>
        <v>-5.3436010028235614E-2</v>
      </c>
      <c r="L22" s="22">
        <f t="shared" si="2"/>
        <v>0.15856842894572765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IFERROR(VLOOKUP(C23,RA!B27:D54,3,0),0)</f>
        <v>329412.83610000001</v>
      </c>
      <c r="F23" s="25">
        <f>VLOOKUP(C23,RA!B27:I56,8,0)</f>
        <v>76157.801800000001</v>
      </c>
      <c r="G23" s="16">
        <f t="shared" si="0"/>
        <v>253255.0343</v>
      </c>
      <c r="H23" s="27">
        <f>RA!J27</f>
        <v>23.119257495139198</v>
      </c>
      <c r="I23" s="20">
        <f>IFERROR(VLOOKUP(B23,RMS!C:E,3,FALSE),0)</f>
        <v>329412.51306178002</v>
      </c>
      <c r="J23" s="21">
        <f>IFERROR(VLOOKUP(B23,RMS!C:F,4,FALSE),0)</f>
        <v>253255.041961101</v>
      </c>
      <c r="K23" s="22">
        <f t="shared" si="1"/>
        <v>0.32303821999812499</v>
      </c>
      <c r="L23" s="22">
        <f t="shared" si="2"/>
        <v>-7.6611010008491576E-3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IFERROR(VLOOKUP(C24,RA!B28:D55,3,0),0)</f>
        <v>2661525.2648</v>
      </c>
      <c r="F24" s="25">
        <f>VLOOKUP(C24,RA!B28:I57,8,0)</f>
        <v>-114758.5545</v>
      </c>
      <c r="G24" s="16">
        <f t="shared" si="0"/>
        <v>2776283.8193000001</v>
      </c>
      <c r="H24" s="27">
        <f>RA!J28</f>
        <v>-4.3117589758676802</v>
      </c>
      <c r="I24" s="20">
        <f>IFERROR(VLOOKUP(B24,RMS!C:E,3,FALSE),0)</f>
        <v>2661525.2651592898</v>
      </c>
      <c r="J24" s="21">
        <f>IFERROR(VLOOKUP(B24,RMS!C:F,4,FALSE),0)</f>
        <v>2776283.7858026498</v>
      </c>
      <c r="K24" s="22">
        <f t="shared" si="1"/>
        <v>-3.5928981378674507E-4</v>
      </c>
      <c r="L24" s="22">
        <f t="shared" si="2"/>
        <v>3.3497350290417671E-2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IFERROR(VLOOKUP(C25,RA!B29:D56,3,0),0)</f>
        <v>921977.0331</v>
      </c>
      <c r="F25" s="25">
        <f>VLOOKUP(C25,RA!B29:I58,8,0)</f>
        <v>114365.66800000001</v>
      </c>
      <c r="G25" s="16">
        <f t="shared" si="0"/>
        <v>807611.36510000005</v>
      </c>
      <c r="H25" s="27">
        <f>RA!J29</f>
        <v>12.4043944582289</v>
      </c>
      <c r="I25" s="20">
        <f>IFERROR(VLOOKUP(B25,RMS!C:E,3,FALSE),0)</f>
        <v>921977.058935398</v>
      </c>
      <c r="J25" s="21">
        <f>IFERROR(VLOOKUP(B25,RMS!C:F,4,FALSE),0)</f>
        <v>807611.40630837402</v>
      </c>
      <c r="K25" s="22">
        <f t="shared" si="1"/>
        <v>-2.5835398002527654E-2</v>
      </c>
      <c r="L25" s="22">
        <f t="shared" si="2"/>
        <v>-4.1208373964764178E-2</v>
      </c>
      <c r="M25" s="32"/>
    </row>
    <row r="26" spans="1:13">
      <c r="A26" s="71"/>
      <c r="B26" s="12">
        <v>37</v>
      </c>
      <c r="C26" s="66" t="s">
        <v>64</v>
      </c>
      <c r="D26" s="66"/>
      <c r="E26" s="15">
        <f>IFERROR(VLOOKUP(C26,RA!B30:D57,3,0),0)</f>
        <v>1259833.3071000001</v>
      </c>
      <c r="F26" s="25">
        <f>VLOOKUP(C26,RA!B30:I59,8,0)</f>
        <v>137914.04120000001</v>
      </c>
      <c r="G26" s="16">
        <f t="shared" si="0"/>
        <v>1121919.2659</v>
      </c>
      <c r="H26" s="27">
        <f>RA!J30</f>
        <v>10.947007070122901</v>
      </c>
      <c r="I26" s="20">
        <f>IFERROR(VLOOKUP(B26,RMS!C:E,3,FALSE),0)</f>
        <v>1259833.2781249899</v>
      </c>
      <c r="J26" s="21">
        <f>IFERROR(VLOOKUP(B26,RMS!C:F,4,FALSE),0)</f>
        <v>1121919.28596255</v>
      </c>
      <c r="K26" s="22">
        <f t="shared" si="1"/>
        <v>2.8975010151043534E-2</v>
      </c>
      <c r="L26" s="22">
        <f t="shared" si="2"/>
        <v>-2.0062549971044064E-2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IFERROR(VLOOKUP(C27,RA!B31:D58,3,0),0)</f>
        <v>1343202.2309000001</v>
      </c>
      <c r="F27" s="25">
        <f>VLOOKUP(C27,RA!B31:I60,8,0)</f>
        <v>14044.215099999999</v>
      </c>
      <c r="G27" s="16">
        <f t="shared" si="0"/>
        <v>1329158.0158000002</v>
      </c>
      <c r="H27" s="27">
        <f>RA!J31</f>
        <v>1.0455771124344999</v>
      </c>
      <c r="I27" s="20">
        <f>IFERROR(VLOOKUP(B27,RMS!C:E,3,FALSE),0)</f>
        <v>1343202.1205885001</v>
      </c>
      <c r="J27" s="21">
        <f>IFERROR(VLOOKUP(B27,RMS!C:F,4,FALSE),0)</f>
        <v>1329157.9013787601</v>
      </c>
      <c r="K27" s="22">
        <f t="shared" si="1"/>
        <v>0.11031150002963841</v>
      </c>
      <c r="L27" s="22">
        <f t="shared" si="2"/>
        <v>0.11442124005407095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IFERROR(VLOOKUP(C28,RA!B32:D59,3,0),0)</f>
        <v>169827.4754</v>
      </c>
      <c r="F28" s="25">
        <f>VLOOKUP(C28,RA!B32:I61,8,0)</f>
        <v>35260.796000000002</v>
      </c>
      <c r="G28" s="16">
        <f t="shared" si="0"/>
        <v>134566.67939999999</v>
      </c>
      <c r="H28" s="27">
        <f>RA!J32</f>
        <v>20.7627157601849</v>
      </c>
      <c r="I28" s="20">
        <f>IFERROR(VLOOKUP(B28,RMS!C:E,3,FALSE),0)</f>
        <v>169827.314033409</v>
      </c>
      <c r="J28" s="21">
        <f>IFERROR(VLOOKUP(B28,RMS!C:F,4,FALSE),0)</f>
        <v>134566.685472249</v>
      </c>
      <c r="K28" s="22">
        <f t="shared" si="1"/>
        <v>0.16136659099720418</v>
      </c>
      <c r="L28" s="22">
        <f t="shared" si="2"/>
        <v>-6.072249001590535E-3</v>
      </c>
      <c r="M28" s="32"/>
    </row>
    <row r="29" spans="1:13">
      <c r="A29" s="71"/>
      <c r="B29" s="12">
        <v>40</v>
      </c>
      <c r="C29" s="66" t="s">
        <v>65</v>
      </c>
      <c r="D29" s="66"/>
      <c r="E29" s="15">
        <f>IFERROR(VLOOKUP(C29,RA!B33:D60,3,0),0)</f>
        <v>-4.9573</v>
      </c>
      <c r="F29" s="25">
        <f>VLOOKUP(C29,RA!B33:I62,8,0)</f>
        <v>30.0854</v>
      </c>
      <c r="G29" s="16">
        <f t="shared" si="0"/>
        <v>-35.042699999999996</v>
      </c>
      <c r="H29" s="27">
        <f>RA!J33</f>
        <v>-606.89084784055797</v>
      </c>
      <c r="I29" s="20">
        <f>IFERROR(VLOOKUP(B29,RMS!C:E,3,FALSE),0)</f>
        <v>-4.9573</v>
      </c>
      <c r="J29" s="21">
        <f>IFERROR(VLOOKUP(B29,RMS!C:F,4,FALSE),0)</f>
        <v>-35.042700000000004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IFERROR(VLOOKUP(C30,RA!B34:D61,3,0),0)</f>
        <v>413720.48670000001</v>
      </c>
      <c r="F30" s="25">
        <f>VLOOKUP(C30,RA!B34:I64,8,0)</f>
        <v>28405.9673</v>
      </c>
      <c r="G30" s="16">
        <f t="shared" si="0"/>
        <v>385314.51939999999</v>
      </c>
      <c r="H30" s="27">
        <f>RA!J34</f>
        <v>0</v>
      </c>
      <c r="I30" s="20">
        <f>IFERROR(VLOOKUP(B30,RMS!C:E,3,FALSE),0)</f>
        <v>413720.487027895</v>
      </c>
      <c r="J30" s="21">
        <f>IFERROR(VLOOKUP(B30,RMS!C:F,4,FALSE),0)</f>
        <v>385314.51620000001</v>
      </c>
      <c r="K30" s="22">
        <f t="shared" si="1"/>
        <v>-3.278949880041182E-4</v>
      </c>
      <c r="L30" s="22">
        <f t="shared" si="2"/>
        <v>3.1999999773688614E-3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6.8659803449854202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189582.16</v>
      </c>
      <c r="F32" s="25">
        <f>VLOOKUP(C32,RA!B34:I65,8,0)</f>
        <v>17954.060000000001</v>
      </c>
      <c r="G32" s="16">
        <f t="shared" si="0"/>
        <v>171628.1</v>
      </c>
      <c r="H32" s="27">
        <f>RA!J34</f>
        <v>0</v>
      </c>
      <c r="I32" s="20">
        <f>IFERROR(VLOOKUP(B32,RMS!C:E,3,FALSE),0)</f>
        <v>189582.16</v>
      </c>
      <c r="J32" s="21">
        <f>IFERROR(VLOOKUP(B32,RMS!C:F,4,FALSE),0)</f>
        <v>171628.1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IFERROR(VLOOKUP(C33,RA!B37:D64,3,0),0)</f>
        <v>800350.11</v>
      </c>
      <c r="F33" s="25">
        <f>VLOOKUP(C33,RA!B34:I65,8,0)</f>
        <v>-122719.41</v>
      </c>
      <c r="G33" s="16">
        <f t="shared" si="0"/>
        <v>923069.52</v>
      </c>
      <c r="H33" s="27">
        <f>RA!J34</f>
        <v>0</v>
      </c>
      <c r="I33" s="20">
        <f>IFERROR(VLOOKUP(B33,RMS!C:E,3,FALSE),0)</f>
        <v>800350.11</v>
      </c>
      <c r="J33" s="21">
        <f>IFERROR(VLOOKUP(B33,RMS!C:F,4,FALSE),0)</f>
        <v>923069.52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IFERROR(VLOOKUP(C34,RA!B38:D65,3,0),0)</f>
        <v>277690.31</v>
      </c>
      <c r="F34" s="25">
        <f>VLOOKUP(C34,RA!B34:I66,8,0)</f>
        <v>-2871.43</v>
      </c>
      <c r="G34" s="16">
        <f t="shared" si="0"/>
        <v>280561.74</v>
      </c>
      <c r="H34" s="27">
        <f>RA!J35</f>
        <v>6.8659803449854202</v>
      </c>
      <c r="I34" s="20">
        <f>IFERROR(VLOOKUP(B34,RMS!C:E,3,FALSE),0)</f>
        <v>277690.31</v>
      </c>
      <c r="J34" s="21">
        <f>IFERROR(VLOOKUP(B34,RMS!C:F,4,FALSE),0)</f>
        <v>280561.74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IFERROR(VLOOKUP(C35,RA!B39:D66,3,0),0)</f>
        <v>538345.41</v>
      </c>
      <c r="F35" s="25">
        <f>VLOOKUP(C35,RA!B34:I67,8,0)</f>
        <v>-87703.49</v>
      </c>
      <c r="G35" s="16">
        <f t="shared" si="0"/>
        <v>626048.9</v>
      </c>
      <c r="H35" s="27">
        <f>RA!J34</f>
        <v>0</v>
      </c>
      <c r="I35" s="20">
        <f>IFERROR(VLOOKUP(B35,RMS!C:E,3,FALSE),0)</f>
        <v>538345.41</v>
      </c>
      <c r="J35" s="21">
        <f>IFERROR(VLOOKUP(B35,RMS!C:F,4,FALSE),0)</f>
        <v>626048.9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62</v>
      </c>
      <c r="D36" s="66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6.8659803449854202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IFERROR(VLOOKUP(C37,RA!B41:D68,3,0),0)</f>
        <v>28682.051599999999</v>
      </c>
      <c r="F37" s="25">
        <f>VLOOKUP(C37,RA!B8:I68,8,0)</f>
        <v>2625.971</v>
      </c>
      <c r="G37" s="16">
        <f t="shared" si="0"/>
        <v>26056.080599999998</v>
      </c>
      <c r="H37" s="27">
        <f>RA!J35</f>
        <v>6.8659803449854202</v>
      </c>
      <c r="I37" s="20">
        <f>IFERROR(VLOOKUP(B37,RMS!C:E,3,FALSE),0)</f>
        <v>28682.051282051299</v>
      </c>
      <c r="J37" s="21">
        <f>IFERROR(VLOOKUP(B37,RMS!C:F,4,FALSE),0)</f>
        <v>26056.081196581199</v>
      </c>
      <c r="K37" s="22">
        <f t="shared" si="1"/>
        <v>3.1794869937584735E-4</v>
      </c>
      <c r="L37" s="22">
        <f t="shared" si="2"/>
        <v>-5.9658120153471828E-4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IFERROR(VLOOKUP(C38,RA!B42:D69,3,0),0)</f>
        <v>539878.76170000003</v>
      </c>
      <c r="F38" s="25">
        <f>VLOOKUP(C38,RA!B8:I69,8,0)</f>
        <v>27392.678800000002</v>
      </c>
      <c r="G38" s="16">
        <f t="shared" si="0"/>
        <v>512486.08290000004</v>
      </c>
      <c r="H38" s="27">
        <f>RA!J36</f>
        <v>0</v>
      </c>
      <c r="I38" s="20">
        <f>IFERROR(VLOOKUP(B38,RMS!C:E,3,FALSE),0)</f>
        <v>539878.75285812002</v>
      </c>
      <c r="J38" s="21">
        <f>IFERROR(VLOOKUP(B38,RMS!C:F,4,FALSE),0)</f>
        <v>512486.08575555502</v>
      </c>
      <c r="K38" s="22">
        <f t="shared" si="1"/>
        <v>8.8418800150975585E-3</v>
      </c>
      <c r="L38" s="22">
        <f t="shared" si="2"/>
        <v>-2.8555549797601998E-3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IFERROR(VLOOKUP(C39,RA!B43:D70,3,0),0)</f>
        <v>490193.47</v>
      </c>
      <c r="F39" s="25">
        <f>VLOOKUP(C39,RA!B9:I70,8,0)</f>
        <v>-70164.23</v>
      </c>
      <c r="G39" s="16">
        <f t="shared" si="0"/>
        <v>560357.69999999995</v>
      </c>
      <c r="H39" s="27">
        <f>RA!J37</f>
        <v>9.4703320185823401</v>
      </c>
      <c r="I39" s="20">
        <f>IFERROR(VLOOKUP(B39,RMS!C:E,3,FALSE),0)</f>
        <v>490193.47</v>
      </c>
      <c r="J39" s="21">
        <f>IFERROR(VLOOKUP(B39,RMS!C:F,4,FALSE),0)</f>
        <v>560357.69999999995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IFERROR(VLOOKUP(C40,RA!B44:D71,3,0),0)</f>
        <v>184976.98</v>
      </c>
      <c r="F40" s="25">
        <f>VLOOKUP(C40,RA!B10:I71,8,0)</f>
        <v>21619.119999999999</v>
      </c>
      <c r="G40" s="16">
        <f t="shared" si="0"/>
        <v>163357.86000000002</v>
      </c>
      <c r="H40" s="27">
        <f>RA!J38</f>
        <v>-15.3332158597442</v>
      </c>
      <c r="I40" s="20">
        <f>IFERROR(VLOOKUP(B40,RMS!C:E,3,FALSE),0)</f>
        <v>184976.98</v>
      </c>
      <c r="J40" s="21">
        <f>IFERROR(VLOOKUP(B40,RMS!C:F,4,FALSE),0)</f>
        <v>163357.85999999999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67</v>
      </c>
      <c r="D41" s="68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-1.03404040277819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IFERROR(VLOOKUP(C42,RA!B46:D73,3,0),0)</f>
        <v>16001.2305</v>
      </c>
      <c r="F42" s="25">
        <f>VLOOKUP(C42,RA!B8:I72,8,0)</f>
        <v>1120.2153000000001</v>
      </c>
      <c r="G42" s="16">
        <f t="shared" si="0"/>
        <v>14881.0152</v>
      </c>
      <c r="H42" s="27">
        <f>RA!J39</f>
        <v>-1.03404040277819</v>
      </c>
      <c r="I42" s="20">
        <f>VLOOKUP(B42,RMS!C:E,3,FALSE)</f>
        <v>16001.230391044601</v>
      </c>
      <c r="J42" s="21">
        <f>IFERROR(VLOOKUP(B42,RMS!C:F,4,FALSE),0)</f>
        <v>14881.015245442901</v>
      </c>
      <c r="K42" s="22">
        <f t="shared" si="1"/>
        <v>1.0895539890043437E-4</v>
      </c>
      <c r="L42" s="22">
        <f t="shared" si="2"/>
        <v>-4.5442900955094956E-5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2" style="40" bestFit="1" customWidth="1"/>
    <col min="17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26045421.936099999</v>
      </c>
      <c r="E7" s="64"/>
      <c r="F7" s="64"/>
      <c r="G7" s="52">
        <v>14710335.3325</v>
      </c>
      <c r="H7" s="53">
        <v>77.055256371736405</v>
      </c>
      <c r="I7" s="52">
        <v>1384553.2571</v>
      </c>
      <c r="J7" s="53">
        <v>5.31591793942472</v>
      </c>
      <c r="K7" s="52">
        <v>1566103.0913</v>
      </c>
      <c r="L7" s="53">
        <v>10.6462773002867</v>
      </c>
      <c r="M7" s="53">
        <v>-0.115924574319879</v>
      </c>
      <c r="N7" s="52">
        <v>175783577.84310001</v>
      </c>
      <c r="O7" s="52">
        <v>7598927394.9343996</v>
      </c>
      <c r="P7" s="52">
        <v>1194896</v>
      </c>
      <c r="Q7" s="52">
        <v>899474</v>
      </c>
      <c r="R7" s="53">
        <v>32.843862079393098</v>
      </c>
      <c r="S7" s="52">
        <v>21.797229161450002</v>
      </c>
      <c r="T7" s="52">
        <v>21.5736389743339</v>
      </c>
      <c r="U7" s="54">
        <v>1.02577343872488</v>
      </c>
    </row>
    <row r="8" spans="1:23" ht="12" thickBot="1">
      <c r="A8" s="74">
        <v>42714</v>
      </c>
      <c r="B8" s="72" t="s">
        <v>6</v>
      </c>
      <c r="C8" s="73"/>
      <c r="D8" s="55">
        <v>855009.38159999996</v>
      </c>
      <c r="E8" s="58"/>
      <c r="F8" s="58"/>
      <c r="G8" s="55">
        <v>547745.52260000003</v>
      </c>
      <c r="H8" s="56">
        <v>56.096096877524701</v>
      </c>
      <c r="I8" s="55">
        <v>163608.1127</v>
      </c>
      <c r="J8" s="56">
        <v>19.135241813819199</v>
      </c>
      <c r="K8" s="55">
        <v>132488.03940000001</v>
      </c>
      <c r="L8" s="56">
        <v>24.187881768730001</v>
      </c>
      <c r="M8" s="56">
        <v>0.23488968091711401</v>
      </c>
      <c r="N8" s="55">
        <v>6060491.6803000001</v>
      </c>
      <c r="O8" s="55">
        <v>283355582.1232</v>
      </c>
      <c r="P8" s="55">
        <v>28911</v>
      </c>
      <c r="Q8" s="55">
        <v>20005</v>
      </c>
      <c r="R8" s="56">
        <v>44.518870282429397</v>
      </c>
      <c r="S8" s="55">
        <v>29.573843229220699</v>
      </c>
      <c r="T8" s="55">
        <v>26.987620674831302</v>
      </c>
      <c r="U8" s="57">
        <v>8.7449660645867109</v>
      </c>
    </row>
    <row r="9" spans="1:23" ht="12" thickBot="1">
      <c r="A9" s="75"/>
      <c r="B9" s="72" t="s">
        <v>7</v>
      </c>
      <c r="C9" s="73"/>
      <c r="D9" s="55">
        <v>151093.2176</v>
      </c>
      <c r="E9" s="58"/>
      <c r="F9" s="58"/>
      <c r="G9" s="55">
        <v>65877.036200000002</v>
      </c>
      <c r="H9" s="56">
        <v>129.35642875809901</v>
      </c>
      <c r="I9" s="55">
        <v>35848.7742</v>
      </c>
      <c r="J9" s="56">
        <v>23.7262630112922</v>
      </c>
      <c r="K9" s="55">
        <v>15579.396000000001</v>
      </c>
      <c r="L9" s="56">
        <v>23.649206003593701</v>
      </c>
      <c r="M9" s="56">
        <v>1.3010374856637601</v>
      </c>
      <c r="N9" s="55">
        <v>879425.36750000005</v>
      </c>
      <c r="O9" s="55">
        <v>38624615.722000003</v>
      </c>
      <c r="P9" s="55">
        <v>8751</v>
      </c>
      <c r="Q9" s="55">
        <v>4746</v>
      </c>
      <c r="R9" s="56">
        <v>84.386852085967107</v>
      </c>
      <c r="S9" s="55">
        <v>17.265823060221699</v>
      </c>
      <c r="T9" s="55">
        <v>16.2066575431943</v>
      </c>
      <c r="U9" s="57">
        <v>6.1344629406495104</v>
      </c>
    </row>
    <row r="10" spans="1:23" ht="12" thickBot="1">
      <c r="A10" s="75"/>
      <c r="B10" s="72" t="s">
        <v>8</v>
      </c>
      <c r="C10" s="73"/>
      <c r="D10" s="55">
        <v>176199.484</v>
      </c>
      <c r="E10" s="58"/>
      <c r="F10" s="58"/>
      <c r="G10" s="55">
        <v>86258.777900000001</v>
      </c>
      <c r="H10" s="56">
        <v>104.268467847143</v>
      </c>
      <c r="I10" s="55">
        <v>50304.496299999999</v>
      </c>
      <c r="J10" s="56">
        <v>28.549740985620598</v>
      </c>
      <c r="K10" s="55">
        <v>25486.606100000001</v>
      </c>
      <c r="L10" s="56">
        <v>29.546681184779501</v>
      </c>
      <c r="M10" s="56">
        <v>0.97376206555803402</v>
      </c>
      <c r="N10" s="55">
        <v>1067889.5856000001</v>
      </c>
      <c r="O10" s="55">
        <v>61709000.2293</v>
      </c>
      <c r="P10" s="55">
        <v>120116</v>
      </c>
      <c r="Q10" s="55">
        <v>89566</v>
      </c>
      <c r="R10" s="56">
        <v>34.108925261818101</v>
      </c>
      <c r="S10" s="55">
        <v>1.46691101934796</v>
      </c>
      <c r="T10" s="55">
        <v>1.0886136312886601</v>
      </c>
      <c r="U10" s="57">
        <v>25.788707226935699</v>
      </c>
    </row>
    <row r="11" spans="1:23" ht="12" thickBot="1">
      <c r="A11" s="75"/>
      <c r="B11" s="72" t="s">
        <v>9</v>
      </c>
      <c r="C11" s="73"/>
      <c r="D11" s="55">
        <v>61719.404900000001</v>
      </c>
      <c r="E11" s="58"/>
      <c r="F11" s="58"/>
      <c r="G11" s="55">
        <v>69287.095799999996</v>
      </c>
      <c r="H11" s="56">
        <v>-10.9222226918623</v>
      </c>
      <c r="I11" s="55">
        <v>13478.8814</v>
      </c>
      <c r="J11" s="56">
        <v>21.838968508913801</v>
      </c>
      <c r="K11" s="55">
        <v>16269.0021</v>
      </c>
      <c r="L11" s="56">
        <v>23.480565770805502</v>
      </c>
      <c r="M11" s="56">
        <v>-0.171499191090522</v>
      </c>
      <c r="N11" s="55">
        <v>592380.32960000006</v>
      </c>
      <c r="O11" s="55">
        <v>23103072.850099999</v>
      </c>
      <c r="P11" s="55">
        <v>2994</v>
      </c>
      <c r="Q11" s="55">
        <v>2185</v>
      </c>
      <c r="R11" s="56">
        <v>37.025171624713998</v>
      </c>
      <c r="S11" s="55">
        <v>20.614363694054799</v>
      </c>
      <c r="T11" s="55">
        <v>22.0087339130435</v>
      </c>
      <c r="U11" s="57">
        <v>-6.7640711092665802</v>
      </c>
    </row>
    <row r="12" spans="1:23" ht="12" thickBot="1">
      <c r="A12" s="75"/>
      <c r="B12" s="72" t="s">
        <v>10</v>
      </c>
      <c r="C12" s="73"/>
      <c r="D12" s="55">
        <v>238676.8156</v>
      </c>
      <c r="E12" s="58"/>
      <c r="F12" s="58"/>
      <c r="G12" s="55">
        <v>197241.11809999999</v>
      </c>
      <c r="H12" s="56">
        <v>21.007636693172799</v>
      </c>
      <c r="I12" s="55">
        <v>33748.2497</v>
      </c>
      <c r="J12" s="56">
        <v>14.1397268164324</v>
      </c>
      <c r="K12" s="55">
        <v>29550.402600000001</v>
      </c>
      <c r="L12" s="56">
        <v>14.981867312787299</v>
      </c>
      <c r="M12" s="56">
        <v>0.14205718808040901</v>
      </c>
      <c r="N12" s="55">
        <v>2089579.8758</v>
      </c>
      <c r="O12" s="55">
        <v>89170234.560699999</v>
      </c>
      <c r="P12" s="55">
        <v>2242</v>
      </c>
      <c r="Q12" s="55">
        <v>1740</v>
      </c>
      <c r="R12" s="56">
        <v>28.850574712643699</v>
      </c>
      <c r="S12" s="55">
        <v>106.457098840321</v>
      </c>
      <c r="T12" s="55">
        <v>113.10207074712601</v>
      </c>
      <c r="U12" s="57">
        <v>-6.2419246618512103</v>
      </c>
    </row>
    <row r="13" spans="1:23" ht="12" thickBot="1">
      <c r="A13" s="75"/>
      <c r="B13" s="72" t="s">
        <v>11</v>
      </c>
      <c r="C13" s="73"/>
      <c r="D13" s="55">
        <v>297792.63410000002</v>
      </c>
      <c r="E13" s="58"/>
      <c r="F13" s="58"/>
      <c r="G13" s="55">
        <v>269089.2402</v>
      </c>
      <c r="H13" s="56">
        <v>10.6668679426447</v>
      </c>
      <c r="I13" s="55">
        <v>73092.920400000003</v>
      </c>
      <c r="J13" s="56">
        <v>24.5449054241735</v>
      </c>
      <c r="K13" s="55">
        <v>74485.829299999998</v>
      </c>
      <c r="L13" s="56">
        <v>27.680716346977899</v>
      </c>
      <c r="M13" s="56">
        <v>-1.8700320760207001E-2</v>
      </c>
      <c r="N13" s="55">
        <v>2319737.6121999999</v>
      </c>
      <c r="O13" s="55">
        <v>122042967.07250001</v>
      </c>
      <c r="P13" s="55">
        <v>8815</v>
      </c>
      <c r="Q13" s="55">
        <v>6150</v>
      </c>
      <c r="R13" s="56">
        <v>43.3333333333333</v>
      </c>
      <c r="S13" s="55">
        <v>33.782488269994303</v>
      </c>
      <c r="T13" s="55">
        <v>30.765117186991901</v>
      </c>
      <c r="U13" s="57">
        <v>8.9317609137823606</v>
      </c>
    </row>
    <row r="14" spans="1:23" ht="12" thickBot="1">
      <c r="A14" s="75"/>
      <c r="B14" s="72" t="s">
        <v>12</v>
      </c>
      <c r="C14" s="73"/>
      <c r="D14" s="55">
        <v>136587.36989999999</v>
      </c>
      <c r="E14" s="58"/>
      <c r="F14" s="58"/>
      <c r="G14" s="55">
        <v>154655.89019999999</v>
      </c>
      <c r="H14" s="56">
        <v>-11.6830469739199</v>
      </c>
      <c r="I14" s="55">
        <v>25621.486199999999</v>
      </c>
      <c r="J14" s="56">
        <v>18.758312879703499</v>
      </c>
      <c r="K14" s="55">
        <v>28675.3904</v>
      </c>
      <c r="L14" s="56">
        <v>18.5414149845293</v>
      </c>
      <c r="M14" s="56">
        <v>-0.106499132440757</v>
      </c>
      <c r="N14" s="55">
        <v>1060198.4615</v>
      </c>
      <c r="O14" s="55">
        <v>49486221.4604</v>
      </c>
      <c r="P14" s="55">
        <v>1743</v>
      </c>
      <c r="Q14" s="55">
        <v>1185</v>
      </c>
      <c r="R14" s="56">
        <v>47.088607594936697</v>
      </c>
      <c r="S14" s="55">
        <v>78.363379173838197</v>
      </c>
      <c r="T14" s="55">
        <v>59.490550886075901</v>
      </c>
      <c r="U14" s="57">
        <v>24.0837346305543</v>
      </c>
    </row>
    <row r="15" spans="1:23" ht="12" thickBot="1">
      <c r="A15" s="75"/>
      <c r="B15" s="72" t="s">
        <v>13</v>
      </c>
      <c r="C15" s="73"/>
      <c r="D15" s="55">
        <v>110039.91190000001</v>
      </c>
      <c r="E15" s="58"/>
      <c r="F15" s="58"/>
      <c r="G15" s="55">
        <v>103739.66310000001</v>
      </c>
      <c r="H15" s="56">
        <v>6.07313404702969</v>
      </c>
      <c r="I15" s="55">
        <v>2745.9753000000001</v>
      </c>
      <c r="J15" s="56">
        <v>2.4954357492538102</v>
      </c>
      <c r="K15" s="55">
        <v>16282.0942</v>
      </c>
      <c r="L15" s="56">
        <v>15.6951485222242</v>
      </c>
      <c r="M15" s="56">
        <v>-0.83134999304942003</v>
      </c>
      <c r="N15" s="55">
        <v>766842.83470000001</v>
      </c>
      <c r="O15" s="55">
        <v>44946601.455600001</v>
      </c>
      <c r="P15" s="55">
        <v>4331</v>
      </c>
      <c r="Q15" s="55">
        <v>2004</v>
      </c>
      <c r="R15" s="56">
        <v>116.117764471058</v>
      </c>
      <c r="S15" s="55">
        <v>25.407506788270599</v>
      </c>
      <c r="T15" s="55">
        <v>30.0510005988024</v>
      </c>
      <c r="U15" s="57">
        <v>-18.276070333179899</v>
      </c>
    </row>
    <row r="16" spans="1:23" ht="12" thickBot="1">
      <c r="A16" s="75"/>
      <c r="B16" s="72" t="s">
        <v>14</v>
      </c>
      <c r="C16" s="73"/>
      <c r="D16" s="55">
        <v>1262922.4191000001</v>
      </c>
      <c r="E16" s="58"/>
      <c r="F16" s="58"/>
      <c r="G16" s="55">
        <v>435566.34869999997</v>
      </c>
      <c r="H16" s="56">
        <v>189.94949285438199</v>
      </c>
      <c r="I16" s="55">
        <v>-150040.6367</v>
      </c>
      <c r="J16" s="56">
        <v>-11.8804318009434</v>
      </c>
      <c r="K16" s="55">
        <v>14962.930399999999</v>
      </c>
      <c r="L16" s="56">
        <v>3.4352815465792199</v>
      </c>
      <c r="M16" s="56">
        <v>-11.027490116508201</v>
      </c>
      <c r="N16" s="55">
        <v>7448580.4632000001</v>
      </c>
      <c r="O16" s="55">
        <v>386355340.20590001</v>
      </c>
      <c r="P16" s="55">
        <v>56814</v>
      </c>
      <c r="Q16" s="55">
        <v>37516</v>
      </c>
      <c r="R16" s="56">
        <v>51.439385862032204</v>
      </c>
      <c r="S16" s="55">
        <v>22.229070635758799</v>
      </c>
      <c r="T16" s="55">
        <v>22.236664279240902</v>
      </c>
      <c r="U16" s="57">
        <v>-3.4160868020493999E-2</v>
      </c>
    </row>
    <row r="17" spans="1:21" ht="12" thickBot="1">
      <c r="A17" s="75"/>
      <c r="B17" s="72" t="s">
        <v>15</v>
      </c>
      <c r="C17" s="73"/>
      <c r="D17" s="55">
        <v>658505.22329999995</v>
      </c>
      <c r="E17" s="58"/>
      <c r="F17" s="58"/>
      <c r="G17" s="55">
        <v>531825.57960000006</v>
      </c>
      <c r="H17" s="56">
        <v>23.8197726020021</v>
      </c>
      <c r="I17" s="55">
        <v>72923.166100000002</v>
      </c>
      <c r="J17" s="56">
        <v>11.0740452041605</v>
      </c>
      <c r="K17" s="55">
        <v>49191.342900000003</v>
      </c>
      <c r="L17" s="56">
        <v>9.2495255562919905</v>
      </c>
      <c r="M17" s="56">
        <v>0.48243901875669298</v>
      </c>
      <c r="N17" s="55">
        <v>5255206.4249</v>
      </c>
      <c r="O17" s="55">
        <v>380525459.6462</v>
      </c>
      <c r="P17" s="55">
        <v>11295</v>
      </c>
      <c r="Q17" s="55">
        <v>9326</v>
      </c>
      <c r="R17" s="56">
        <v>21.113017370791301</v>
      </c>
      <c r="S17" s="55">
        <v>58.300595245683901</v>
      </c>
      <c r="T17" s="55">
        <v>58.229308342268901</v>
      </c>
      <c r="U17" s="57">
        <v>0.122274743704744</v>
      </c>
    </row>
    <row r="18" spans="1:21" ht="12" customHeight="1" thickBot="1">
      <c r="A18" s="75"/>
      <c r="B18" s="72" t="s">
        <v>16</v>
      </c>
      <c r="C18" s="73"/>
      <c r="D18" s="55">
        <v>2349871.2315000002</v>
      </c>
      <c r="E18" s="58"/>
      <c r="F18" s="58"/>
      <c r="G18" s="55">
        <v>1197322.0266</v>
      </c>
      <c r="H18" s="56">
        <v>96.260586483392402</v>
      </c>
      <c r="I18" s="55">
        <v>263073.5086</v>
      </c>
      <c r="J18" s="56">
        <v>11.195230831098399</v>
      </c>
      <c r="K18" s="55">
        <v>191434.40919999999</v>
      </c>
      <c r="L18" s="56">
        <v>15.9885481889622</v>
      </c>
      <c r="M18" s="56">
        <v>0.37422268911518097</v>
      </c>
      <c r="N18" s="55">
        <v>15631443.8028</v>
      </c>
      <c r="O18" s="55">
        <v>736337369.62220001</v>
      </c>
      <c r="P18" s="55">
        <v>101657</v>
      </c>
      <c r="Q18" s="55">
        <v>66050</v>
      </c>
      <c r="R18" s="56">
        <v>53.909159727479199</v>
      </c>
      <c r="S18" s="55">
        <v>23.115685407792899</v>
      </c>
      <c r="T18" s="55">
        <v>23.604998339137001</v>
      </c>
      <c r="U18" s="57">
        <v>-2.1168004439928398</v>
      </c>
    </row>
    <row r="19" spans="1:21" ht="12" customHeight="1" thickBot="1">
      <c r="A19" s="75"/>
      <c r="B19" s="72" t="s">
        <v>17</v>
      </c>
      <c r="C19" s="73"/>
      <c r="D19" s="55">
        <v>835155.41059999994</v>
      </c>
      <c r="E19" s="58"/>
      <c r="F19" s="58"/>
      <c r="G19" s="55">
        <v>506275.17019999999</v>
      </c>
      <c r="H19" s="56">
        <v>64.960768324877293</v>
      </c>
      <c r="I19" s="55">
        <v>26684.93</v>
      </c>
      <c r="J19" s="56">
        <v>3.19520530685765</v>
      </c>
      <c r="K19" s="55">
        <v>42347.574999999997</v>
      </c>
      <c r="L19" s="56">
        <v>8.3645372107170406</v>
      </c>
      <c r="M19" s="56">
        <v>-0.36985931307754899</v>
      </c>
      <c r="N19" s="55">
        <v>5978584.6593000004</v>
      </c>
      <c r="O19" s="55">
        <v>227770398.94710001</v>
      </c>
      <c r="P19" s="55">
        <v>20307</v>
      </c>
      <c r="Q19" s="55">
        <v>13082</v>
      </c>
      <c r="R19" s="56">
        <v>55.228558324415197</v>
      </c>
      <c r="S19" s="55">
        <v>41.126479076180601</v>
      </c>
      <c r="T19" s="55">
        <v>47.352843433725702</v>
      </c>
      <c r="U19" s="57">
        <v>-15.1395512025518</v>
      </c>
    </row>
    <row r="20" spans="1:21" ht="12" thickBot="1">
      <c r="A20" s="75"/>
      <c r="B20" s="72" t="s">
        <v>18</v>
      </c>
      <c r="C20" s="73"/>
      <c r="D20" s="55">
        <v>1680956.7087999999</v>
      </c>
      <c r="E20" s="58"/>
      <c r="F20" s="58"/>
      <c r="G20" s="55">
        <v>1066005.7331999999</v>
      </c>
      <c r="H20" s="56">
        <v>57.687398524021397</v>
      </c>
      <c r="I20" s="55">
        <v>58091.901400000002</v>
      </c>
      <c r="J20" s="56">
        <v>3.4558832536187398</v>
      </c>
      <c r="K20" s="55">
        <v>68509.958100000003</v>
      </c>
      <c r="L20" s="56">
        <v>6.4267907729110103</v>
      </c>
      <c r="M20" s="56">
        <v>-0.15206631253216299</v>
      </c>
      <c r="N20" s="55">
        <v>11988816.330700001</v>
      </c>
      <c r="O20" s="55">
        <v>458114445.2608</v>
      </c>
      <c r="P20" s="55">
        <v>58959</v>
      </c>
      <c r="Q20" s="55">
        <v>42952</v>
      </c>
      <c r="R20" s="56">
        <v>37.267181970571798</v>
      </c>
      <c r="S20" s="55">
        <v>28.510604128292499</v>
      </c>
      <c r="T20" s="55">
        <v>28.416447432017101</v>
      </c>
      <c r="U20" s="57">
        <v>0.33025149467798298</v>
      </c>
    </row>
    <row r="21" spans="1:21" ht="12" customHeight="1" thickBot="1">
      <c r="A21" s="75"/>
      <c r="B21" s="72" t="s">
        <v>19</v>
      </c>
      <c r="C21" s="73"/>
      <c r="D21" s="55">
        <v>447868.34149999998</v>
      </c>
      <c r="E21" s="58"/>
      <c r="F21" s="58"/>
      <c r="G21" s="55">
        <v>358095.46850000002</v>
      </c>
      <c r="H21" s="56">
        <v>25.069536170352301</v>
      </c>
      <c r="I21" s="55">
        <v>51248.643499999998</v>
      </c>
      <c r="J21" s="56">
        <v>11.4427921670815</v>
      </c>
      <c r="K21" s="55">
        <v>1221.7493999999999</v>
      </c>
      <c r="L21" s="56">
        <v>0.34117979909594998</v>
      </c>
      <c r="M21" s="56">
        <v>40.946935680917903</v>
      </c>
      <c r="N21" s="55">
        <v>3654970.0169000002</v>
      </c>
      <c r="O21" s="55">
        <v>142897861.99759999</v>
      </c>
      <c r="P21" s="55">
        <v>38305</v>
      </c>
      <c r="Q21" s="55">
        <v>28678</v>
      </c>
      <c r="R21" s="56">
        <v>33.569286561127001</v>
      </c>
      <c r="S21" s="55">
        <v>11.692163986424699</v>
      </c>
      <c r="T21" s="55">
        <v>11.7028063358672</v>
      </c>
      <c r="U21" s="57">
        <v>-9.1021212624310996E-2</v>
      </c>
    </row>
    <row r="22" spans="1:21" ht="12" customHeight="1" thickBot="1">
      <c r="A22" s="75"/>
      <c r="B22" s="72" t="s">
        <v>20</v>
      </c>
      <c r="C22" s="73"/>
      <c r="D22" s="55">
        <v>1517412.3714000001</v>
      </c>
      <c r="E22" s="58"/>
      <c r="F22" s="58"/>
      <c r="G22" s="55">
        <v>926128.50899999996</v>
      </c>
      <c r="H22" s="56">
        <v>63.844688577662602</v>
      </c>
      <c r="I22" s="55">
        <v>80154.710500000001</v>
      </c>
      <c r="J22" s="56">
        <v>5.2823287862117096</v>
      </c>
      <c r="K22" s="55">
        <v>97636.267000000007</v>
      </c>
      <c r="L22" s="56">
        <v>10.54241026501</v>
      </c>
      <c r="M22" s="56">
        <v>-0.179047776375965</v>
      </c>
      <c r="N22" s="55">
        <v>10925958.0167</v>
      </c>
      <c r="O22" s="55">
        <v>493078309.13569999</v>
      </c>
      <c r="P22" s="55">
        <v>87155</v>
      </c>
      <c r="Q22" s="55">
        <v>62764</v>
      </c>
      <c r="R22" s="56">
        <v>38.861449238416903</v>
      </c>
      <c r="S22" s="55">
        <v>17.410502798462499</v>
      </c>
      <c r="T22" s="55">
        <v>16.9408312599579</v>
      </c>
      <c r="U22" s="57">
        <v>2.6976333994561399</v>
      </c>
    </row>
    <row r="23" spans="1:21" ht="12" thickBot="1">
      <c r="A23" s="75"/>
      <c r="B23" s="72" t="s">
        <v>21</v>
      </c>
      <c r="C23" s="73"/>
      <c r="D23" s="55">
        <v>2919506.2124999999</v>
      </c>
      <c r="E23" s="58"/>
      <c r="F23" s="58"/>
      <c r="G23" s="55">
        <v>2137273.2450000001</v>
      </c>
      <c r="H23" s="56">
        <v>36.599577023198997</v>
      </c>
      <c r="I23" s="55">
        <v>242626.43830000001</v>
      </c>
      <c r="J23" s="56">
        <v>8.3105299540444104</v>
      </c>
      <c r="K23" s="55">
        <v>196741.7653</v>
      </c>
      <c r="L23" s="56">
        <v>9.2052696472135001</v>
      </c>
      <c r="M23" s="56">
        <v>0.23322283872991201</v>
      </c>
      <c r="N23" s="55">
        <v>22306531.928100001</v>
      </c>
      <c r="O23" s="55">
        <v>1109745599.0866001</v>
      </c>
      <c r="P23" s="55">
        <v>91657</v>
      </c>
      <c r="Q23" s="55">
        <v>66183</v>
      </c>
      <c r="R23" s="56">
        <v>38.490246740099401</v>
      </c>
      <c r="S23" s="55">
        <v>31.852517674591098</v>
      </c>
      <c r="T23" s="55">
        <v>30.894926120000601</v>
      </c>
      <c r="U23" s="57">
        <v>3.0063292464771498</v>
      </c>
    </row>
    <row r="24" spans="1:21" ht="12" thickBot="1">
      <c r="A24" s="75"/>
      <c r="B24" s="72" t="s">
        <v>22</v>
      </c>
      <c r="C24" s="73"/>
      <c r="D24" s="55">
        <v>409414.1924</v>
      </c>
      <c r="E24" s="58"/>
      <c r="F24" s="58"/>
      <c r="G24" s="55">
        <v>255553.75709999999</v>
      </c>
      <c r="H24" s="56">
        <v>60.206680991895297</v>
      </c>
      <c r="I24" s="55">
        <v>54938.127399999998</v>
      </c>
      <c r="J24" s="56">
        <v>13.4187159165028</v>
      </c>
      <c r="K24" s="55">
        <v>20284.165700000001</v>
      </c>
      <c r="L24" s="56">
        <v>7.93733808893393</v>
      </c>
      <c r="M24" s="56">
        <v>1.7084243055656001</v>
      </c>
      <c r="N24" s="55">
        <v>3072000.3503</v>
      </c>
      <c r="O24" s="55">
        <v>108064359.2186</v>
      </c>
      <c r="P24" s="55">
        <v>36323</v>
      </c>
      <c r="Q24" s="55">
        <v>27247</v>
      </c>
      <c r="R24" s="56">
        <v>33.310089184130398</v>
      </c>
      <c r="S24" s="55">
        <v>11.2714861768026</v>
      </c>
      <c r="T24" s="55">
        <v>10.793863467537699</v>
      </c>
      <c r="U24" s="57">
        <v>4.2374421773043798</v>
      </c>
    </row>
    <row r="25" spans="1:21" ht="12" thickBot="1">
      <c r="A25" s="75"/>
      <c r="B25" s="72" t="s">
        <v>23</v>
      </c>
      <c r="C25" s="73"/>
      <c r="D25" s="55">
        <v>764422.75529999996</v>
      </c>
      <c r="E25" s="58"/>
      <c r="F25" s="58"/>
      <c r="G25" s="55">
        <v>377062.52730000002</v>
      </c>
      <c r="H25" s="56">
        <v>102.73103264165201</v>
      </c>
      <c r="I25" s="55">
        <v>20503.4005</v>
      </c>
      <c r="J25" s="56">
        <v>2.6822069800830799</v>
      </c>
      <c r="K25" s="55">
        <v>24538.583699999999</v>
      </c>
      <c r="L25" s="56">
        <v>6.5078287878966297</v>
      </c>
      <c r="M25" s="56">
        <v>-0.164442383852822</v>
      </c>
      <c r="N25" s="55">
        <v>4752835.6761999996</v>
      </c>
      <c r="O25" s="55">
        <v>130146852.2509</v>
      </c>
      <c r="P25" s="55">
        <v>29584</v>
      </c>
      <c r="Q25" s="55">
        <v>21519</v>
      </c>
      <c r="R25" s="56">
        <v>37.478507365583901</v>
      </c>
      <c r="S25" s="55">
        <v>25.8390601439968</v>
      </c>
      <c r="T25" s="55">
        <v>26.076992969004099</v>
      </c>
      <c r="U25" s="57">
        <v>-0.92082615885183405</v>
      </c>
    </row>
    <row r="26" spans="1:21" ht="12" thickBot="1">
      <c r="A26" s="75"/>
      <c r="B26" s="72" t="s">
        <v>24</v>
      </c>
      <c r="C26" s="73"/>
      <c r="D26" s="55">
        <v>1007074.6895</v>
      </c>
      <c r="E26" s="58"/>
      <c r="F26" s="58"/>
      <c r="G26" s="55">
        <v>511034.82640000002</v>
      </c>
      <c r="H26" s="56">
        <v>97.065764890108895</v>
      </c>
      <c r="I26" s="55">
        <v>187226.66589999999</v>
      </c>
      <c r="J26" s="56">
        <v>18.5911400467185</v>
      </c>
      <c r="K26" s="55">
        <v>124698.6082</v>
      </c>
      <c r="L26" s="56">
        <v>24.401195722499601</v>
      </c>
      <c r="M26" s="56">
        <v>0.50143348512529795</v>
      </c>
      <c r="N26" s="55">
        <v>7262794.4710999997</v>
      </c>
      <c r="O26" s="55">
        <v>241596429.82679999</v>
      </c>
      <c r="P26" s="55">
        <v>63215</v>
      </c>
      <c r="Q26" s="55">
        <v>49454</v>
      </c>
      <c r="R26" s="56">
        <v>27.825858373437899</v>
      </c>
      <c r="S26" s="55">
        <v>15.9309450209602</v>
      </c>
      <c r="T26" s="55">
        <v>14.7707171472479</v>
      </c>
      <c r="U26" s="57">
        <v>7.2828565548733302</v>
      </c>
    </row>
    <row r="27" spans="1:21" ht="12" thickBot="1">
      <c r="A27" s="75"/>
      <c r="B27" s="72" t="s">
        <v>25</v>
      </c>
      <c r="C27" s="73"/>
      <c r="D27" s="55">
        <v>329412.83610000001</v>
      </c>
      <c r="E27" s="58"/>
      <c r="F27" s="58"/>
      <c r="G27" s="55">
        <v>223778.00570000001</v>
      </c>
      <c r="H27" s="56">
        <v>47.205188941408103</v>
      </c>
      <c r="I27" s="55">
        <v>76157.801800000001</v>
      </c>
      <c r="J27" s="56">
        <v>23.119257495139198</v>
      </c>
      <c r="K27" s="55">
        <v>59665.267800000001</v>
      </c>
      <c r="L27" s="56">
        <v>26.662704233761101</v>
      </c>
      <c r="M27" s="56">
        <v>0.27641766488476199</v>
      </c>
      <c r="N27" s="55">
        <v>2538927.3805</v>
      </c>
      <c r="O27" s="55">
        <v>88136965.051699996</v>
      </c>
      <c r="P27" s="55">
        <v>40560</v>
      </c>
      <c r="Q27" s="55">
        <v>29994</v>
      </c>
      <c r="R27" s="56">
        <v>35.227045409081803</v>
      </c>
      <c r="S27" s="55">
        <v>8.12161824704142</v>
      </c>
      <c r="T27" s="55">
        <v>7.9295745515769802</v>
      </c>
      <c r="U27" s="57">
        <v>2.3645988967087499</v>
      </c>
    </row>
    <row r="28" spans="1:21" ht="12" thickBot="1">
      <c r="A28" s="75"/>
      <c r="B28" s="72" t="s">
        <v>26</v>
      </c>
      <c r="C28" s="73"/>
      <c r="D28" s="55">
        <v>2661525.2648</v>
      </c>
      <c r="E28" s="58"/>
      <c r="F28" s="58"/>
      <c r="G28" s="55">
        <v>1134167.49</v>
      </c>
      <c r="H28" s="56">
        <v>134.66774425001401</v>
      </c>
      <c r="I28" s="55">
        <v>-114758.5545</v>
      </c>
      <c r="J28" s="56">
        <v>-4.3117589758676802</v>
      </c>
      <c r="K28" s="55">
        <v>50465.225100000003</v>
      </c>
      <c r="L28" s="56">
        <v>4.4495390270796804</v>
      </c>
      <c r="M28" s="56">
        <v>-3.2740125358125098</v>
      </c>
      <c r="N28" s="55">
        <v>16283316.5021</v>
      </c>
      <c r="O28" s="55">
        <v>388976744.08990002</v>
      </c>
      <c r="P28" s="55">
        <v>64557</v>
      </c>
      <c r="Q28" s="55">
        <v>52685</v>
      </c>
      <c r="R28" s="56">
        <v>22.533928063015999</v>
      </c>
      <c r="S28" s="55">
        <v>41.227523967966299</v>
      </c>
      <c r="T28" s="55">
        <v>38.490652906899498</v>
      </c>
      <c r="U28" s="57">
        <v>6.6384560547301801</v>
      </c>
    </row>
    <row r="29" spans="1:21" ht="12" thickBot="1">
      <c r="A29" s="75"/>
      <c r="B29" s="72" t="s">
        <v>27</v>
      </c>
      <c r="C29" s="73"/>
      <c r="D29" s="55">
        <v>921977.0331</v>
      </c>
      <c r="E29" s="58"/>
      <c r="F29" s="58"/>
      <c r="G29" s="55">
        <v>733260.73389999999</v>
      </c>
      <c r="H29" s="56">
        <v>25.736588702394201</v>
      </c>
      <c r="I29" s="55">
        <v>114365.66800000001</v>
      </c>
      <c r="J29" s="56">
        <v>12.4043944582289</v>
      </c>
      <c r="K29" s="55">
        <v>110939.0769</v>
      </c>
      <c r="L29" s="56">
        <v>15.129553755039799</v>
      </c>
      <c r="M29" s="56">
        <v>3.0887142707061999E-2</v>
      </c>
      <c r="N29" s="55">
        <v>8092159.1305999998</v>
      </c>
      <c r="O29" s="55">
        <v>266713167.56420001</v>
      </c>
      <c r="P29" s="55">
        <v>127497</v>
      </c>
      <c r="Q29" s="55">
        <v>113747</v>
      </c>
      <c r="R29" s="56">
        <v>12.088230898397301</v>
      </c>
      <c r="S29" s="55">
        <v>7.2313625661780296</v>
      </c>
      <c r="T29" s="55">
        <v>6.93326523512708</v>
      </c>
      <c r="U29" s="57">
        <v>4.12228440107795</v>
      </c>
    </row>
    <row r="30" spans="1:21" ht="12" thickBot="1">
      <c r="A30" s="75"/>
      <c r="B30" s="72" t="s">
        <v>28</v>
      </c>
      <c r="C30" s="73"/>
      <c r="D30" s="55">
        <v>1259833.3071000001</v>
      </c>
      <c r="E30" s="58"/>
      <c r="F30" s="58"/>
      <c r="G30" s="55">
        <v>738205.66269999999</v>
      </c>
      <c r="H30" s="56">
        <v>70.661560965563197</v>
      </c>
      <c r="I30" s="55">
        <v>137914.04120000001</v>
      </c>
      <c r="J30" s="56">
        <v>10.947007070122901</v>
      </c>
      <c r="K30" s="55">
        <v>102682.246</v>
      </c>
      <c r="L30" s="56">
        <v>13.9097071708225</v>
      </c>
      <c r="M30" s="56">
        <v>0.34311476981132699</v>
      </c>
      <c r="N30" s="55">
        <v>9779408.3440000005</v>
      </c>
      <c r="O30" s="55">
        <v>416283389.19950002</v>
      </c>
      <c r="P30" s="55">
        <v>92143</v>
      </c>
      <c r="Q30" s="55">
        <v>73571</v>
      </c>
      <c r="R30" s="56">
        <v>25.243642195973901</v>
      </c>
      <c r="S30" s="55">
        <v>13.6725883366072</v>
      </c>
      <c r="T30" s="55">
        <v>13.117502370499199</v>
      </c>
      <c r="U30" s="57">
        <v>4.0598455277249004</v>
      </c>
    </row>
    <row r="31" spans="1:21" ht="12" thickBot="1">
      <c r="A31" s="75"/>
      <c r="B31" s="72" t="s">
        <v>29</v>
      </c>
      <c r="C31" s="73"/>
      <c r="D31" s="55">
        <v>1343202.2309000001</v>
      </c>
      <c r="E31" s="58"/>
      <c r="F31" s="58"/>
      <c r="G31" s="55">
        <v>786784.66119999997</v>
      </c>
      <c r="H31" s="56">
        <v>70.720439421296703</v>
      </c>
      <c r="I31" s="55">
        <v>14044.215099999999</v>
      </c>
      <c r="J31" s="56">
        <v>1.0455771124344999</v>
      </c>
      <c r="K31" s="55">
        <v>33388.136500000001</v>
      </c>
      <c r="L31" s="56">
        <v>4.2436181266010697</v>
      </c>
      <c r="M31" s="56">
        <v>-0.579365110718294</v>
      </c>
      <c r="N31" s="55">
        <v>7920312.7213000003</v>
      </c>
      <c r="O31" s="55">
        <v>449994947.53430003</v>
      </c>
      <c r="P31" s="55">
        <v>40446</v>
      </c>
      <c r="Q31" s="55">
        <v>31164</v>
      </c>
      <c r="R31" s="56">
        <v>29.784366576819401</v>
      </c>
      <c r="S31" s="55">
        <v>33.2097668718786</v>
      </c>
      <c r="T31" s="55">
        <v>29.303361224489802</v>
      </c>
      <c r="U31" s="57">
        <v>11.7628216496052</v>
      </c>
    </row>
    <row r="32" spans="1:21" ht="12" thickBot="1">
      <c r="A32" s="75"/>
      <c r="B32" s="72" t="s">
        <v>30</v>
      </c>
      <c r="C32" s="73"/>
      <c r="D32" s="55">
        <v>169827.4754</v>
      </c>
      <c r="E32" s="58"/>
      <c r="F32" s="58"/>
      <c r="G32" s="55">
        <v>106351.6278</v>
      </c>
      <c r="H32" s="56">
        <v>59.684885801061597</v>
      </c>
      <c r="I32" s="55">
        <v>35260.796000000002</v>
      </c>
      <c r="J32" s="56">
        <v>20.7627157601849</v>
      </c>
      <c r="K32" s="55">
        <v>28075.278699999999</v>
      </c>
      <c r="L32" s="56">
        <v>26.3985415933615</v>
      </c>
      <c r="M32" s="56">
        <v>0.25593752342697101</v>
      </c>
      <c r="N32" s="55">
        <v>1352849.0782999999</v>
      </c>
      <c r="O32" s="55">
        <v>43846481.852499999</v>
      </c>
      <c r="P32" s="55">
        <v>30743</v>
      </c>
      <c r="Q32" s="55">
        <v>24633</v>
      </c>
      <c r="R32" s="56">
        <v>24.804124548370101</v>
      </c>
      <c r="S32" s="55">
        <v>5.5241022476661401</v>
      </c>
      <c r="T32" s="55">
        <v>5.1364113831039697</v>
      </c>
      <c r="U32" s="57">
        <v>7.0181695989780799</v>
      </c>
    </row>
    <row r="33" spans="1:21" ht="12" thickBot="1">
      <c r="A33" s="75"/>
      <c r="B33" s="72" t="s">
        <v>66</v>
      </c>
      <c r="C33" s="73"/>
      <c r="D33" s="55">
        <v>-4.9573</v>
      </c>
      <c r="E33" s="58"/>
      <c r="F33" s="58"/>
      <c r="G33" s="58"/>
      <c r="H33" s="58"/>
      <c r="I33" s="55">
        <v>30.0854</v>
      </c>
      <c r="J33" s="56">
        <v>-606.89084784055797</v>
      </c>
      <c r="K33" s="58"/>
      <c r="L33" s="58"/>
      <c r="M33" s="58"/>
      <c r="N33" s="55">
        <v>-2.7448999999999999</v>
      </c>
      <c r="O33" s="55">
        <v>534.01210000000003</v>
      </c>
      <c r="P33" s="55">
        <v>1</v>
      </c>
      <c r="Q33" s="58"/>
      <c r="R33" s="58"/>
      <c r="S33" s="55">
        <v>-4.9573</v>
      </c>
      <c r="T33" s="58"/>
      <c r="U33" s="59"/>
    </row>
    <row r="34" spans="1:21" ht="12" thickBot="1">
      <c r="A34" s="75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2" t="s">
        <v>31</v>
      </c>
      <c r="C35" s="73"/>
      <c r="D35" s="55">
        <v>413720.48670000001</v>
      </c>
      <c r="E35" s="58"/>
      <c r="F35" s="58"/>
      <c r="G35" s="55">
        <v>217597.03400000001</v>
      </c>
      <c r="H35" s="56">
        <v>90.131491727961702</v>
      </c>
      <c r="I35" s="55">
        <v>28405.9673</v>
      </c>
      <c r="J35" s="56">
        <v>6.8659803449854202</v>
      </c>
      <c r="K35" s="55">
        <v>12533.927900000001</v>
      </c>
      <c r="L35" s="56">
        <v>5.7601556738130899</v>
      </c>
      <c r="M35" s="56">
        <v>1.2663260493145201</v>
      </c>
      <c r="N35" s="55">
        <v>3188887.9446999999</v>
      </c>
      <c r="O35" s="55">
        <v>76369419.9921</v>
      </c>
      <c r="P35" s="55">
        <v>22223</v>
      </c>
      <c r="Q35" s="55">
        <v>18224</v>
      </c>
      <c r="R35" s="56">
        <v>21.943590869183499</v>
      </c>
      <c r="S35" s="55">
        <v>18.616770314539</v>
      </c>
      <c r="T35" s="55">
        <v>18.2518686567164</v>
      </c>
      <c r="U35" s="57">
        <v>1.9600696128135799</v>
      </c>
    </row>
    <row r="36" spans="1:21" ht="12" customHeight="1" thickBot="1">
      <c r="A36" s="75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2" t="s">
        <v>61</v>
      </c>
      <c r="C37" s="73"/>
      <c r="D37" s="55">
        <v>189582.16</v>
      </c>
      <c r="E37" s="58"/>
      <c r="F37" s="58"/>
      <c r="G37" s="55">
        <v>44507.72</v>
      </c>
      <c r="H37" s="56">
        <v>325.95343010156398</v>
      </c>
      <c r="I37" s="55">
        <v>17954.060000000001</v>
      </c>
      <c r="J37" s="56">
        <v>9.4703320185823401</v>
      </c>
      <c r="K37" s="55">
        <v>1939.23</v>
      </c>
      <c r="L37" s="56">
        <v>4.35706434748848</v>
      </c>
      <c r="M37" s="56">
        <v>8.2583448069594603</v>
      </c>
      <c r="N37" s="55">
        <v>1687777.01</v>
      </c>
      <c r="O37" s="55">
        <v>88112225.989999995</v>
      </c>
      <c r="P37" s="55">
        <v>128</v>
      </c>
      <c r="Q37" s="55">
        <v>135</v>
      </c>
      <c r="R37" s="56">
        <v>-5.1851851851851798</v>
      </c>
      <c r="S37" s="55">
        <v>1481.110625</v>
      </c>
      <c r="T37" s="55">
        <v>1646.9542962963001</v>
      </c>
      <c r="U37" s="57">
        <v>-11.1972507992978</v>
      </c>
    </row>
    <row r="38" spans="1:21" ht="12" thickBot="1">
      <c r="A38" s="75"/>
      <c r="B38" s="72" t="s">
        <v>35</v>
      </c>
      <c r="C38" s="73"/>
      <c r="D38" s="55">
        <v>800350.11</v>
      </c>
      <c r="E38" s="58"/>
      <c r="F38" s="58"/>
      <c r="G38" s="55">
        <v>198370.17</v>
      </c>
      <c r="H38" s="56">
        <v>303.46293497656399</v>
      </c>
      <c r="I38" s="55">
        <v>-122719.41</v>
      </c>
      <c r="J38" s="56">
        <v>-15.3332158597442</v>
      </c>
      <c r="K38" s="55">
        <v>-20042.77</v>
      </c>
      <c r="L38" s="56">
        <v>-10.1037217440505</v>
      </c>
      <c r="M38" s="56">
        <v>5.1228767281169203</v>
      </c>
      <c r="N38" s="55">
        <v>2913039.69</v>
      </c>
      <c r="O38" s="55">
        <v>139654282.47</v>
      </c>
      <c r="P38" s="55">
        <v>294</v>
      </c>
      <c r="Q38" s="55">
        <v>331</v>
      </c>
      <c r="R38" s="56">
        <v>-11.178247734138999</v>
      </c>
      <c r="S38" s="55">
        <v>2722.2792857142899</v>
      </c>
      <c r="T38" s="55">
        <v>2503.5812386706898</v>
      </c>
      <c r="U38" s="57">
        <v>8.0336374078608994</v>
      </c>
    </row>
    <row r="39" spans="1:21" ht="12" thickBot="1">
      <c r="A39" s="75"/>
      <c r="B39" s="72" t="s">
        <v>36</v>
      </c>
      <c r="C39" s="73"/>
      <c r="D39" s="55">
        <v>277690.31</v>
      </c>
      <c r="E39" s="58"/>
      <c r="F39" s="58"/>
      <c r="G39" s="55">
        <v>72695</v>
      </c>
      <c r="H39" s="56">
        <v>281.99368594814001</v>
      </c>
      <c r="I39" s="55">
        <v>-2871.43</v>
      </c>
      <c r="J39" s="56">
        <v>-1.03404040277819</v>
      </c>
      <c r="K39" s="55">
        <v>-5912.7</v>
      </c>
      <c r="L39" s="56">
        <v>-8.1335717724740402</v>
      </c>
      <c r="M39" s="56">
        <v>-0.51436230486918</v>
      </c>
      <c r="N39" s="55">
        <v>886277.99</v>
      </c>
      <c r="O39" s="55">
        <v>120768259.01000001</v>
      </c>
      <c r="P39" s="55">
        <v>104</v>
      </c>
      <c r="Q39" s="55">
        <v>120</v>
      </c>
      <c r="R39" s="56">
        <v>-13.3333333333333</v>
      </c>
      <c r="S39" s="55">
        <v>2670.0991346153801</v>
      </c>
      <c r="T39" s="55">
        <v>2872.0239999999999</v>
      </c>
      <c r="U39" s="57">
        <v>-7.5624482539560001</v>
      </c>
    </row>
    <row r="40" spans="1:21" ht="12" thickBot="1">
      <c r="A40" s="75"/>
      <c r="B40" s="72" t="s">
        <v>37</v>
      </c>
      <c r="C40" s="73"/>
      <c r="D40" s="55">
        <v>538345.41</v>
      </c>
      <c r="E40" s="58"/>
      <c r="F40" s="58"/>
      <c r="G40" s="55">
        <v>51001.73</v>
      </c>
      <c r="H40" s="56">
        <v>955.54342960523104</v>
      </c>
      <c r="I40" s="55">
        <v>-87703.49</v>
      </c>
      <c r="J40" s="56">
        <v>-16.2913044990947</v>
      </c>
      <c r="K40" s="55">
        <v>-9959.83</v>
      </c>
      <c r="L40" s="56">
        <v>-19.5284159968691</v>
      </c>
      <c r="M40" s="56">
        <v>7.8057215836013301</v>
      </c>
      <c r="N40" s="55">
        <v>1618622.6</v>
      </c>
      <c r="O40" s="55">
        <v>99574366.75</v>
      </c>
      <c r="P40" s="55">
        <v>229</v>
      </c>
      <c r="Q40" s="55">
        <v>169</v>
      </c>
      <c r="R40" s="56">
        <v>35.5029585798817</v>
      </c>
      <c r="S40" s="55">
        <v>2350.85331877729</v>
      </c>
      <c r="T40" s="55">
        <v>2299.9157988165698</v>
      </c>
      <c r="U40" s="57">
        <v>2.1667672565474199</v>
      </c>
    </row>
    <row r="41" spans="1:21" ht="12" thickBot="1">
      <c r="A41" s="75"/>
      <c r="B41" s="72" t="s">
        <v>63</v>
      </c>
      <c r="C41" s="73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2" t="s">
        <v>32</v>
      </c>
      <c r="C42" s="73"/>
      <c r="D42" s="55">
        <v>28682.051599999999</v>
      </c>
      <c r="E42" s="58"/>
      <c r="F42" s="58"/>
      <c r="G42" s="55">
        <v>108576.9228</v>
      </c>
      <c r="H42" s="56">
        <v>-73.583657686787902</v>
      </c>
      <c r="I42" s="55">
        <v>2625.971</v>
      </c>
      <c r="J42" s="56">
        <v>9.1554503723157694</v>
      </c>
      <c r="K42" s="55">
        <v>4900.6423999999997</v>
      </c>
      <c r="L42" s="56">
        <v>4.5135211733961604</v>
      </c>
      <c r="M42" s="56">
        <v>-0.46415780102624898</v>
      </c>
      <c r="N42" s="55">
        <v>133253.76029999999</v>
      </c>
      <c r="O42" s="55">
        <v>21368479.887800001</v>
      </c>
      <c r="P42" s="55">
        <v>64</v>
      </c>
      <c r="Q42" s="55">
        <v>40</v>
      </c>
      <c r="R42" s="56">
        <v>60</v>
      </c>
      <c r="S42" s="55">
        <v>448.15705624999998</v>
      </c>
      <c r="T42" s="55">
        <v>204.03845999999999</v>
      </c>
      <c r="U42" s="57">
        <v>54.471661852808303</v>
      </c>
    </row>
    <row r="43" spans="1:21" ht="12" thickBot="1">
      <c r="A43" s="75"/>
      <c r="B43" s="72" t="s">
        <v>33</v>
      </c>
      <c r="C43" s="73"/>
      <c r="D43" s="55">
        <v>539878.76170000003</v>
      </c>
      <c r="E43" s="58"/>
      <c r="F43" s="58"/>
      <c r="G43" s="55">
        <v>351212.92009999999</v>
      </c>
      <c r="H43" s="56">
        <v>53.718365926367802</v>
      </c>
      <c r="I43" s="55">
        <v>27392.678800000002</v>
      </c>
      <c r="J43" s="56">
        <v>5.0738574552820799</v>
      </c>
      <c r="K43" s="55">
        <v>23439.215499999998</v>
      </c>
      <c r="L43" s="56">
        <v>6.6737907857507599</v>
      </c>
      <c r="M43" s="56">
        <v>0.16866875514669</v>
      </c>
      <c r="N43" s="55">
        <v>3436255.1877000001</v>
      </c>
      <c r="O43" s="55">
        <v>158439717.4869</v>
      </c>
      <c r="P43" s="55">
        <v>2309</v>
      </c>
      <c r="Q43" s="55">
        <v>1847</v>
      </c>
      <c r="R43" s="56">
        <v>25.013535462912799</v>
      </c>
      <c r="S43" s="55">
        <v>233.81496825465601</v>
      </c>
      <c r="T43" s="55">
        <v>244.89837087168399</v>
      </c>
      <c r="U43" s="57">
        <v>-4.7402451176508196</v>
      </c>
    </row>
    <row r="44" spans="1:21" ht="12" thickBot="1">
      <c r="A44" s="75"/>
      <c r="B44" s="72" t="s">
        <v>38</v>
      </c>
      <c r="C44" s="73"/>
      <c r="D44" s="55">
        <v>490193.47</v>
      </c>
      <c r="E44" s="58"/>
      <c r="F44" s="58"/>
      <c r="G44" s="55">
        <v>85007.73</v>
      </c>
      <c r="H44" s="56">
        <v>476.64575915625602</v>
      </c>
      <c r="I44" s="55">
        <v>-70164.23</v>
      </c>
      <c r="J44" s="56">
        <v>-14.313579085417</v>
      </c>
      <c r="K44" s="55">
        <v>-4223.53</v>
      </c>
      <c r="L44" s="56">
        <v>-4.9684069907524897</v>
      </c>
      <c r="M44" s="56">
        <v>15.6126983826325</v>
      </c>
      <c r="N44" s="55">
        <v>1801019.63</v>
      </c>
      <c r="O44" s="55">
        <v>73078380.859999999</v>
      </c>
      <c r="P44" s="55">
        <v>276</v>
      </c>
      <c r="Q44" s="55">
        <v>276</v>
      </c>
      <c r="R44" s="56">
        <v>0</v>
      </c>
      <c r="S44" s="55">
        <v>1776.06329710145</v>
      </c>
      <c r="T44" s="55">
        <v>1534.1545289855101</v>
      </c>
      <c r="U44" s="57">
        <v>13.620503757424601</v>
      </c>
    </row>
    <row r="45" spans="1:21" ht="12" thickBot="1">
      <c r="A45" s="75"/>
      <c r="B45" s="72" t="s">
        <v>39</v>
      </c>
      <c r="C45" s="73"/>
      <c r="D45" s="55">
        <v>184976.98</v>
      </c>
      <c r="E45" s="58"/>
      <c r="F45" s="58"/>
      <c r="G45" s="55">
        <v>55633.38</v>
      </c>
      <c r="H45" s="56">
        <v>232.492794793342</v>
      </c>
      <c r="I45" s="55">
        <v>21619.119999999999</v>
      </c>
      <c r="J45" s="56">
        <v>11.687465110523499</v>
      </c>
      <c r="K45" s="55">
        <v>7343.45</v>
      </c>
      <c r="L45" s="56">
        <v>13.1997193052085</v>
      </c>
      <c r="M45" s="56">
        <v>1.9440004357624801</v>
      </c>
      <c r="N45" s="55">
        <v>906287.73</v>
      </c>
      <c r="O45" s="55">
        <v>32022605.789999999</v>
      </c>
      <c r="P45" s="55">
        <v>136</v>
      </c>
      <c r="Q45" s="55">
        <v>171</v>
      </c>
      <c r="R45" s="56">
        <v>-20.467836257309902</v>
      </c>
      <c r="S45" s="55">
        <v>1360.1248529411801</v>
      </c>
      <c r="T45" s="55">
        <v>1454.11812865497</v>
      </c>
      <c r="U45" s="57">
        <v>-6.9106358515940798</v>
      </c>
    </row>
    <row r="46" spans="1:21" ht="12" thickBot="1">
      <c r="A46" s="75"/>
      <c r="B46" s="72" t="s">
        <v>68</v>
      </c>
      <c r="C46" s="73"/>
      <c r="D46" s="58"/>
      <c r="E46" s="58"/>
      <c r="F46" s="58"/>
      <c r="G46" s="55">
        <v>0</v>
      </c>
      <c r="H46" s="58"/>
      <c r="I46" s="58"/>
      <c r="J46" s="58"/>
      <c r="K46" s="55">
        <v>0</v>
      </c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2" t="s">
        <v>34</v>
      </c>
      <c r="C47" s="73"/>
      <c r="D47" s="60">
        <v>16001.2305</v>
      </c>
      <c r="E47" s="61"/>
      <c r="F47" s="61"/>
      <c r="G47" s="60">
        <v>7147.0086000000001</v>
      </c>
      <c r="H47" s="62">
        <v>123.887102920234</v>
      </c>
      <c r="I47" s="60">
        <v>1120.2153000000001</v>
      </c>
      <c r="J47" s="62">
        <v>7.0008072191697996</v>
      </c>
      <c r="K47" s="60">
        <v>486.10950000000003</v>
      </c>
      <c r="L47" s="62">
        <v>6.8015798945589596</v>
      </c>
      <c r="M47" s="62">
        <v>1.30445054046465</v>
      </c>
      <c r="N47" s="60">
        <v>130914.53109999999</v>
      </c>
      <c r="O47" s="60">
        <v>8086512.9395000003</v>
      </c>
      <c r="P47" s="60">
        <v>12</v>
      </c>
      <c r="Q47" s="60">
        <v>15</v>
      </c>
      <c r="R47" s="62">
        <v>-20</v>
      </c>
      <c r="S47" s="60">
        <v>1333.4358749999999</v>
      </c>
      <c r="T47" s="60">
        <v>758.35412666666696</v>
      </c>
      <c r="U47" s="63">
        <v>43.127814326529403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42714</v>
      </c>
      <c r="C2" s="37">
        <v>12</v>
      </c>
      <c r="D2" s="37">
        <v>68249</v>
      </c>
      <c r="E2" s="37">
        <v>855010.32919059799</v>
      </c>
      <c r="F2" s="37">
        <v>691401.29056495696</v>
      </c>
      <c r="G2" s="37"/>
      <c r="H2" s="37"/>
    </row>
    <row r="3" spans="1:8">
      <c r="A3" s="37">
        <v>2</v>
      </c>
      <c r="B3" s="65">
        <v>42714</v>
      </c>
      <c r="C3" s="37">
        <v>13</v>
      </c>
      <c r="D3" s="37">
        <v>15357</v>
      </c>
      <c r="E3" s="37">
        <v>151093.33854187999</v>
      </c>
      <c r="F3" s="37">
        <v>115244.462765812</v>
      </c>
      <c r="G3" s="37"/>
      <c r="H3" s="37"/>
    </row>
    <row r="4" spans="1:8">
      <c r="A4" s="37">
        <v>3</v>
      </c>
      <c r="B4" s="65">
        <v>42714</v>
      </c>
      <c r="C4" s="37">
        <v>14</v>
      </c>
      <c r="D4" s="37">
        <v>138984</v>
      </c>
      <c r="E4" s="37">
        <v>176201.97860989301</v>
      </c>
      <c r="F4" s="37">
        <v>125894.988477205</v>
      </c>
      <c r="G4" s="37"/>
      <c r="H4" s="37"/>
    </row>
    <row r="5" spans="1:8">
      <c r="A5" s="37">
        <v>4</v>
      </c>
      <c r="B5" s="65">
        <v>42714</v>
      </c>
      <c r="C5" s="37">
        <v>15</v>
      </c>
      <c r="D5" s="37">
        <v>3808</v>
      </c>
      <c r="E5" s="37">
        <v>61719.450674843101</v>
      </c>
      <c r="F5" s="37">
        <v>48240.523569049197</v>
      </c>
      <c r="G5" s="37"/>
      <c r="H5" s="37"/>
    </row>
    <row r="6" spans="1:8">
      <c r="A6" s="37">
        <v>5</v>
      </c>
      <c r="B6" s="65">
        <v>42714</v>
      </c>
      <c r="C6" s="37">
        <v>16</v>
      </c>
      <c r="D6" s="37">
        <v>4027</v>
      </c>
      <c r="E6" s="37">
        <v>238676.819221368</v>
      </c>
      <c r="F6" s="37">
        <v>204928.54867863201</v>
      </c>
      <c r="G6" s="37"/>
      <c r="H6" s="37"/>
    </row>
    <row r="7" spans="1:8">
      <c r="A7" s="37">
        <v>6</v>
      </c>
      <c r="B7" s="65">
        <v>42714</v>
      </c>
      <c r="C7" s="37">
        <v>17</v>
      </c>
      <c r="D7" s="37">
        <v>14417</v>
      </c>
      <c r="E7" s="37">
        <v>297792.80572564102</v>
      </c>
      <c r="F7" s="37">
        <v>224699.712472649</v>
      </c>
      <c r="G7" s="37"/>
      <c r="H7" s="37"/>
    </row>
    <row r="8" spans="1:8">
      <c r="A8" s="37">
        <v>7</v>
      </c>
      <c r="B8" s="65">
        <v>42714</v>
      </c>
      <c r="C8" s="37">
        <v>18</v>
      </c>
      <c r="D8" s="37">
        <v>66333</v>
      </c>
      <c r="E8" s="37">
        <v>136587.37612393199</v>
      </c>
      <c r="F8" s="37">
        <v>110965.883147863</v>
      </c>
      <c r="G8" s="37"/>
      <c r="H8" s="37"/>
    </row>
    <row r="9" spans="1:8">
      <c r="A9" s="37">
        <v>8</v>
      </c>
      <c r="B9" s="65">
        <v>42714</v>
      </c>
      <c r="C9" s="37">
        <v>19</v>
      </c>
      <c r="D9" s="37">
        <v>18019</v>
      </c>
      <c r="E9" s="37">
        <v>110040.104060684</v>
      </c>
      <c r="F9" s="37">
        <v>107293.939557265</v>
      </c>
      <c r="G9" s="37"/>
      <c r="H9" s="37"/>
    </row>
    <row r="10" spans="1:8">
      <c r="A10" s="37">
        <v>9</v>
      </c>
      <c r="B10" s="65">
        <v>42714</v>
      </c>
      <c r="C10" s="37">
        <v>21</v>
      </c>
      <c r="D10" s="37">
        <v>337226</v>
      </c>
      <c r="E10" s="37">
        <v>1262922.2014380801</v>
      </c>
      <c r="F10" s="37">
        <v>1412963.0558</v>
      </c>
      <c r="G10" s="37"/>
      <c r="H10" s="37"/>
    </row>
    <row r="11" spans="1:8">
      <c r="A11" s="37">
        <v>10</v>
      </c>
      <c r="B11" s="65">
        <v>42714</v>
      </c>
      <c r="C11" s="37">
        <v>22</v>
      </c>
      <c r="D11" s="37">
        <v>31973</v>
      </c>
      <c r="E11" s="37">
        <v>658505.17236752098</v>
      </c>
      <c r="F11" s="37">
        <v>585582.05515128199</v>
      </c>
      <c r="G11" s="37"/>
      <c r="H11" s="37"/>
    </row>
    <row r="12" spans="1:8">
      <c r="A12" s="37">
        <v>11</v>
      </c>
      <c r="B12" s="65">
        <v>42714</v>
      </c>
      <c r="C12" s="37">
        <v>23</v>
      </c>
      <c r="D12" s="37">
        <v>217833.65599999999</v>
      </c>
      <c r="E12" s="37">
        <v>2349872.02964764</v>
      </c>
      <c r="F12" s="37">
        <v>2086797.65620769</v>
      </c>
      <c r="G12" s="37"/>
      <c r="H12" s="37"/>
    </row>
    <row r="13" spans="1:8">
      <c r="A13" s="37">
        <v>12</v>
      </c>
      <c r="B13" s="65">
        <v>42714</v>
      </c>
      <c r="C13" s="37">
        <v>24</v>
      </c>
      <c r="D13" s="37">
        <v>38848.699999999997</v>
      </c>
      <c r="E13" s="37">
        <v>835155.50519743597</v>
      </c>
      <c r="F13" s="37">
        <v>808470.477993162</v>
      </c>
      <c r="G13" s="37"/>
      <c r="H13" s="37"/>
    </row>
    <row r="14" spans="1:8">
      <c r="A14" s="37">
        <v>13</v>
      </c>
      <c r="B14" s="65">
        <v>42714</v>
      </c>
      <c r="C14" s="37">
        <v>25</v>
      </c>
      <c r="D14" s="37">
        <v>136035</v>
      </c>
      <c r="E14" s="37">
        <v>1680956.9902317801</v>
      </c>
      <c r="F14" s="37">
        <v>1622864.8074</v>
      </c>
      <c r="G14" s="37"/>
      <c r="H14" s="37"/>
    </row>
    <row r="15" spans="1:8">
      <c r="A15" s="37">
        <v>14</v>
      </c>
      <c r="B15" s="65">
        <v>42714</v>
      </c>
      <c r="C15" s="37">
        <v>26</v>
      </c>
      <c r="D15" s="37">
        <v>87269</v>
      </c>
      <c r="E15" s="37">
        <v>447868.081630709</v>
      </c>
      <c r="F15" s="37">
        <v>396619.69793589698</v>
      </c>
      <c r="G15" s="37"/>
      <c r="H15" s="37"/>
    </row>
    <row r="16" spans="1:8">
      <c r="A16" s="37">
        <v>15</v>
      </c>
      <c r="B16" s="65">
        <v>42714</v>
      </c>
      <c r="C16" s="37">
        <v>27</v>
      </c>
      <c r="D16" s="37">
        <v>180061.74600000001</v>
      </c>
      <c r="E16" s="37">
        <v>1517414.29555381</v>
      </c>
      <c r="F16" s="37">
        <v>1437257.6638278</v>
      </c>
      <c r="G16" s="37"/>
      <c r="H16" s="37"/>
    </row>
    <row r="17" spans="1:9">
      <c r="A17" s="37">
        <v>16</v>
      </c>
      <c r="B17" s="65">
        <v>42714</v>
      </c>
      <c r="C17" s="37">
        <v>29</v>
      </c>
      <c r="D17" s="37">
        <v>213031</v>
      </c>
      <c r="E17" s="37">
        <v>2919508.7676914502</v>
      </c>
      <c r="F17" s="37">
        <v>2676879.8001119699</v>
      </c>
      <c r="G17" s="37"/>
      <c r="H17" s="37"/>
    </row>
    <row r="18" spans="1:9">
      <c r="A18" s="37">
        <v>17</v>
      </c>
      <c r="B18" s="65">
        <v>42714</v>
      </c>
      <c r="C18" s="37">
        <v>31</v>
      </c>
      <c r="D18" s="37">
        <v>39138.415000000001</v>
      </c>
      <c r="E18" s="37">
        <v>409414.343110302</v>
      </c>
      <c r="F18" s="37">
        <v>354476.071842212</v>
      </c>
      <c r="G18" s="37"/>
      <c r="H18" s="37"/>
    </row>
    <row r="19" spans="1:9">
      <c r="A19" s="37">
        <v>18</v>
      </c>
      <c r="B19" s="65">
        <v>42714</v>
      </c>
      <c r="C19" s="37">
        <v>32</v>
      </c>
      <c r="D19" s="37">
        <v>53458.669000000002</v>
      </c>
      <c r="E19" s="37">
        <v>764422.73787355702</v>
      </c>
      <c r="F19" s="37">
        <v>743919.36289315298</v>
      </c>
      <c r="G19" s="37"/>
      <c r="H19" s="37"/>
    </row>
    <row r="20" spans="1:9">
      <c r="A20" s="37">
        <v>19</v>
      </c>
      <c r="B20" s="65">
        <v>42714</v>
      </c>
      <c r="C20" s="37">
        <v>33</v>
      </c>
      <c r="D20" s="37">
        <v>64291.120999999999</v>
      </c>
      <c r="E20" s="37">
        <v>1007074.74293601</v>
      </c>
      <c r="F20" s="37">
        <v>819847.86503157101</v>
      </c>
      <c r="G20" s="37"/>
      <c r="H20" s="37"/>
    </row>
    <row r="21" spans="1:9">
      <c r="A21" s="37">
        <v>20</v>
      </c>
      <c r="B21" s="65">
        <v>42714</v>
      </c>
      <c r="C21" s="37">
        <v>34</v>
      </c>
      <c r="D21" s="37">
        <v>53844.627</v>
      </c>
      <c r="E21" s="37">
        <v>329412.51306178002</v>
      </c>
      <c r="F21" s="37">
        <v>253255.041961101</v>
      </c>
      <c r="G21" s="37"/>
      <c r="H21" s="37"/>
    </row>
    <row r="22" spans="1:9">
      <c r="A22" s="37">
        <v>21</v>
      </c>
      <c r="B22" s="65">
        <v>42714</v>
      </c>
      <c r="C22" s="37">
        <v>35</v>
      </c>
      <c r="D22" s="37">
        <v>104900.436</v>
      </c>
      <c r="E22" s="37">
        <v>2661525.2651592898</v>
      </c>
      <c r="F22" s="37">
        <v>2776283.7858026498</v>
      </c>
      <c r="G22" s="37"/>
      <c r="H22" s="37"/>
    </row>
    <row r="23" spans="1:9">
      <c r="A23" s="37">
        <v>22</v>
      </c>
      <c r="B23" s="65">
        <v>42714</v>
      </c>
      <c r="C23" s="37">
        <v>36</v>
      </c>
      <c r="D23" s="37">
        <v>200612.52299999999</v>
      </c>
      <c r="E23" s="37">
        <v>921977.058935398</v>
      </c>
      <c r="F23" s="37">
        <v>807611.40630837402</v>
      </c>
      <c r="G23" s="37"/>
      <c r="H23" s="37"/>
    </row>
    <row r="24" spans="1:9">
      <c r="A24" s="37">
        <v>23</v>
      </c>
      <c r="B24" s="65">
        <v>42714</v>
      </c>
      <c r="C24" s="37">
        <v>37</v>
      </c>
      <c r="D24" s="37">
        <v>161592.804</v>
      </c>
      <c r="E24" s="37">
        <v>1259833.2781249899</v>
      </c>
      <c r="F24" s="37">
        <v>1121919.28596255</v>
      </c>
      <c r="G24" s="37"/>
      <c r="H24" s="37"/>
    </row>
    <row r="25" spans="1:9">
      <c r="A25" s="37">
        <v>24</v>
      </c>
      <c r="B25" s="65">
        <v>42714</v>
      </c>
      <c r="C25" s="37">
        <v>38</v>
      </c>
      <c r="D25" s="37">
        <v>292453.36099999998</v>
      </c>
      <c r="E25" s="37">
        <v>1343202.1205885001</v>
      </c>
      <c r="F25" s="37">
        <v>1329157.9013787601</v>
      </c>
      <c r="G25" s="37"/>
      <c r="H25" s="37"/>
    </row>
    <row r="26" spans="1:9">
      <c r="A26" s="37">
        <v>25</v>
      </c>
      <c r="B26" s="65">
        <v>42714</v>
      </c>
      <c r="C26" s="37">
        <v>39</v>
      </c>
      <c r="D26" s="37">
        <v>104307.217</v>
      </c>
      <c r="E26" s="37">
        <v>169827.314033409</v>
      </c>
      <c r="F26" s="37">
        <v>134566.685472249</v>
      </c>
      <c r="G26" s="37"/>
      <c r="H26" s="37"/>
    </row>
    <row r="27" spans="1:9">
      <c r="A27" s="37">
        <v>26</v>
      </c>
      <c r="B27" s="65">
        <v>42714</v>
      </c>
      <c r="C27" s="37">
        <v>40</v>
      </c>
      <c r="D27" s="37">
        <v>-1</v>
      </c>
      <c r="E27" s="37">
        <v>-4.9573</v>
      </c>
      <c r="F27" s="37">
        <v>-35.042700000000004</v>
      </c>
      <c r="G27" s="37"/>
      <c r="H27" s="37"/>
    </row>
    <row r="28" spans="1:9">
      <c r="A28" s="37">
        <v>27</v>
      </c>
      <c r="B28" s="65">
        <v>42714</v>
      </c>
      <c r="C28" s="37">
        <v>42</v>
      </c>
      <c r="D28" s="37">
        <v>24809.553</v>
      </c>
      <c r="E28" s="37">
        <v>413720.487027895</v>
      </c>
      <c r="F28" s="37">
        <v>385314.51620000001</v>
      </c>
      <c r="G28" s="37"/>
      <c r="H28" s="37"/>
    </row>
    <row r="29" spans="1:9">
      <c r="A29" s="37">
        <v>28</v>
      </c>
      <c r="B29" s="65">
        <v>42714</v>
      </c>
      <c r="C29" s="37">
        <v>70</v>
      </c>
      <c r="D29" s="37">
        <v>107</v>
      </c>
      <c r="E29" s="37">
        <v>189582.16</v>
      </c>
      <c r="F29" s="37">
        <v>171628.1</v>
      </c>
      <c r="G29" s="37"/>
      <c r="H29" s="37"/>
    </row>
    <row r="30" spans="1:9">
      <c r="A30" s="37">
        <v>29</v>
      </c>
      <c r="B30" s="65">
        <v>42714</v>
      </c>
      <c r="C30" s="37">
        <v>71</v>
      </c>
      <c r="D30" s="37">
        <v>268</v>
      </c>
      <c r="E30" s="37">
        <v>800350.11</v>
      </c>
      <c r="F30" s="37">
        <v>923069.52</v>
      </c>
      <c r="G30" s="37"/>
      <c r="H30" s="37"/>
    </row>
    <row r="31" spans="1:9">
      <c r="A31" s="30">
        <v>30</v>
      </c>
      <c r="B31" s="65">
        <v>42714</v>
      </c>
      <c r="C31" s="39">
        <v>72</v>
      </c>
      <c r="D31" s="39">
        <v>98</v>
      </c>
      <c r="E31" s="39">
        <v>277690.31</v>
      </c>
      <c r="F31" s="39">
        <v>280561.74</v>
      </c>
      <c r="G31" s="39"/>
      <c r="H31" s="39"/>
      <c r="I31" s="39"/>
    </row>
    <row r="32" spans="1:9">
      <c r="A32" s="30">
        <v>31</v>
      </c>
      <c r="B32" s="65">
        <v>42714</v>
      </c>
      <c r="C32" s="39">
        <v>73</v>
      </c>
      <c r="D32" s="39">
        <v>213</v>
      </c>
      <c r="E32" s="39">
        <v>538345.41</v>
      </c>
      <c r="F32" s="39">
        <v>626048.9</v>
      </c>
      <c r="G32" s="39"/>
      <c r="H32" s="39"/>
    </row>
    <row r="33" spans="1:8">
      <c r="A33" s="30">
        <v>32</v>
      </c>
      <c r="B33" s="65">
        <v>42714</v>
      </c>
      <c r="C33" s="39">
        <v>75</v>
      </c>
      <c r="D33" s="39">
        <v>67</v>
      </c>
      <c r="E33" s="39">
        <v>28682.051282051299</v>
      </c>
      <c r="F33" s="39">
        <v>26056.081196581199</v>
      </c>
      <c r="G33" s="39"/>
      <c r="H33" s="39"/>
    </row>
    <row r="34" spans="1:8">
      <c r="A34" s="30">
        <v>33</v>
      </c>
      <c r="B34" s="65">
        <v>42714</v>
      </c>
      <c r="C34" s="34">
        <v>76</v>
      </c>
      <c r="D34" s="34">
        <v>2607</v>
      </c>
      <c r="E34" s="34">
        <v>539878.75285812002</v>
      </c>
      <c r="F34" s="30">
        <v>512486.08575555502</v>
      </c>
      <c r="G34" s="30"/>
      <c r="H34" s="30"/>
    </row>
    <row r="35" spans="1:8">
      <c r="A35" s="30">
        <v>34</v>
      </c>
      <c r="B35" s="65">
        <v>42714</v>
      </c>
      <c r="C35" s="34">
        <v>77</v>
      </c>
      <c r="D35" s="34">
        <v>242</v>
      </c>
      <c r="E35" s="34">
        <v>490193.47</v>
      </c>
      <c r="F35" s="30">
        <v>560357.69999999995</v>
      </c>
      <c r="G35" s="30"/>
      <c r="H35" s="30"/>
    </row>
    <row r="36" spans="1:8">
      <c r="A36" s="30">
        <v>35</v>
      </c>
      <c r="B36" s="65">
        <v>42714</v>
      </c>
      <c r="C36" s="34">
        <v>78</v>
      </c>
      <c r="D36" s="34">
        <v>128</v>
      </c>
      <c r="E36" s="34">
        <v>184976.98</v>
      </c>
      <c r="F36" s="30">
        <v>163357.85999999999</v>
      </c>
      <c r="G36" s="30"/>
      <c r="H36" s="30"/>
    </row>
    <row r="37" spans="1:8">
      <c r="A37" s="30">
        <v>36</v>
      </c>
      <c r="B37" s="65">
        <v>42714</v>
      </c>
      <c r="C37" s="34">
        <v>99</v>
      </c>
      <c r="D37" s="34">
        <v>12</v>
      </c>
      <c r="E37" s="34">
        <v>16001.230391044601</v>
      </c>
      <c r="F37" s="30">
        <v>14881.015245442901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2016-12-12T00:43:55Z</dcterms:modified>
</cp:coreProperties>
</file>