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<sst xmlns="http://schemas.openxmlformats.org/spreadsheetml/2006/main" count="119" uniqueCount="79">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</sst>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27417696.481799997</v>
      </c>
      <c r="F3" s="25">
        <f>RA!I7</f>
        <v>1364115.9631000001</v>
      </c>
      <c r="G3" s="16">
        <f>SUM(G4:G42)</f>
        <v>26053580.518700004</v>
      </c>
      <c r="H3" s="27">
        <f>RA!J7</f>
        <v>4.97531207264442</v>
      </c>
      <c r="I3" s="20">
        <f>SUM(I4:I42)</f>
        <v>27417705.691529572</v>
      </c>
      <c r="J3" s="21">
        <f>SUM(J4:J42)</f>
        <v>26053580.429736778</v>
      </c>
      <c r="K3" s="22">
        <f>E3-I3</f>
        <v>-9.2097295746207237</v>
      </c>
      <c r="L3" s="22">
        <f>G3-J3</f>
        <v>8.8963225483894348E-2</v>
      </c>
    </row>
    <row r="4" spans="1:13">
      <c r="A4" s="71">
        <f>RA!A8</f>
        <v>42715</v>
      </c>
      <c r="B4" s="12">
        <v>12</v>
      </c>
      <c r="C4" s="66" t="s">
        <v>6</v>
      </c>
      <c r="D4" s="66"/>
      <c r="E4" s="15">
        <f>IFERROR(VLOOKUP(C4,RA!B8:D35,3,0),0)</f>
        <v>928996.39580000006</v>
      </c>
      <c r="F4" s="25">
        <f>VLOOKUP(C4,RA!B8:I38,8,0)</f>
        <v>170540.6477</v>
      </c>
      <c r="G4" s="16">
        <f t="shared" ref="G4:G42" si="0">E4-F4</f>
        <v>758455.74810000008</v>
      </c>
      <c r="H4" s="27">
        <f>RA!J8</f>
        <v>18.357514460875802</v>
      </c>
      <c r="I4" s="20">
        <f>IFERROR(VLOOKUP(B4,RMS!C:E,3,FALSE),0)</f>
        <v>928997.41261623905</v>
      </c>
      <c r="J4" s="21">
        <f>IFERROR(VLOOKUP(B4,RMS!C:F,4,FALSE),0)</f>
        <v>758455.76768803399</v>
      </c>
      <c r="K4" s="22">
        <f t="shared" ref="K4:K42" si="1">E4-I4</f>
        <v>-1.0168162389891222</v>
      </c>
      <c r="L4" s="22">
        <f t="shared" ref="L4:L42" si="2">G4-J4</f>
        <v>-1.9588033901527524E-2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138851.19570000001</v>
      </c>
      <c r="F5" s="25">
        <f>VLOOKUP(C5,RA!B9:I39,8,0)</f>
        <v>32876.662100000001</v>
      </c>
      <c r="G5" s="16">
        <f t="shared" si="0"/>
        <v>105974.53360000001</v>
      </c>
      <c r="H5" s="27">
        <f>RA!J9</f>
        <v>23.677622604729201</v>
      </c>
      <c r="I5" s="20">
        <f>IFERROR(VLOOKUP(B5,RMS!C:E,3,FALSE),0)</f>
        <v>138851.31217606799</v>
      </c>
      <c r="J5" s="21">
        <f>IFERROR(VLOOKUP(B5,RMS!C:F,4,FALSE),0)</f>
        <v>105974.526867521</v>
      </c>
      <c r="K5" s="22">
        <f t="shared" si="1"/>
        <v>-0.11647606798214838</v>
      </c>
      <c r="L5" s="22">
        <f t="shared" si="2"/>
        <v>6.7324790143175051E-3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172292.89559999999</v>
      </c>
      <c r="F6" s="25">
        <f>VLOOKUP(C6,RA!B10:I40,8,0)</f>
        <v>42707.624199999998</v>
      </c>
      <c r="G6" s="16">
        <f t="shared" si="0"/>
        <v>129585.2714</v>
      </c>
      <c r="H6" s="27">
        <f>RA!J10</f>
        <v>24.787803380559101</v>
      </c>
      <c r="I6" s="20">
        <f>IFERROR(VLOOKUP(B6,RMS!C:E,3,FALSE),0)</f>
        <v>172295.38999325299</v>
      </c>
      <c r="J6" s="21">
        <f>IFERROR(VLOOKUP(B6,RMS!C:F,4,FALSE),0)</f>
        <v>129585.275209053</v>
      </c>
      <c r="K6" s="22">
        <f>E6-I6</f>
        <v>-2.4943932530004531</v>
      </c>
      <c r="L6" s="22">
        <f t="shared" si="2"/>
        <v>-3.8090529997134581E-3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74168.526299999998</v>
      </c>
      <c r="F7" s="25">
        <f>VLOOKUP(C7,RA!B11:I41,8,0)</f>
        <v>13136.3807</v>
      </c>
      <c r="G7" s="16">
        <f t="shared" si="0"/>
        <v>61032.145599999996</v>
      </c>
      <c r="H7" s="27">
        <f>RA!J11</f>
        <v>17.711529883801902</v>
      </c>
      <c r="I7" s="20">
        <f>IFERROR(VLOOKUP(B7,RMS!C:E,3,FALSE),0)</f>
        <v>74168.571057915397</v>
      </c>
      <c r="J7" s="21">
        <f>IFERROR(VLOOKUP(B7,RMS!C:F,4,FALSE),0)</f>
        <v>61032.1456255956</v>
      </c>
      <c r="K7" s="22">
        <f t="shared" si="1"/>
        <v>-4.4757915398804471E-2</v>
      </c>
      <c r="L7" s="22">
        <f t="shared" si="2"/>
        <v>-2.5595603801775724E-5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296360.19069999998</v>
      </c>
      <c r="F8" s="25">
        <f>VLOOKUP(C8,RA!B12:I42,8,0)</f>
        <v>39973.980000000003</v>
      </c>
      <c r="G8" s="16">
        <f t="shared" si="0"/>
        <v>256386.21069999997</v>
      </c>
      <c r="H8" s="27">
        <f>RA!J12</f>
        <v>13.4883095821952</v>
      </c>
      <c r="I8" s="20">
        <f>IFERROR(VLOOKUP(B8,RMS!C:E,3,FALSE),0)</f>
        <v>296360.19312649599</v>
      </c>
      <c r="J8" s="21">
        <f>IFERROR(VLOOKUP(B8,RMS!C:F,4,FALSE),0)</f>
        <v>256386.194245299</v>
      </c>
      <c r="K8" s="22">
        <f t="shared" si="1"/>
        <v>-2.4264960084110498E-3</v>
      </c>
      <c r="L8" s="22">
        <f t="shared" si="2"/>
        <v>1.6454700962640345E-2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336322.93160000001</v>
      </c>
      <c r="F9" s="25">
        <f>VLOOKUP(C9,RA!B13:I43,8,0)</f>
        <v>72881.381899999993</v>
      </c>
      <c r="G9" s="16">
        <f t="shared" si="0"/>
        <v>263441.54970000003</v>
      </c>
      <c r="H9" s="27">
        <f>RA!J13</f>
        <v>21.6700602463469</v>
      </c>
      <c r="I9" s="20">
        <f>IFERROR(VLOOKUP(B9,RMS!C:E,3,FALSE),0)</f>
        <v>336323.11873846198</v>
      </c>
      <c r="J9" s="21">
        <f>IFERROR(VLOOKUP(B9,RMS!C:F,4,FALSE),0)</f>
        <v>263441.54791367502</v>
      </c>
      <c r="K9" s="22">
        <f t="shared" si="1"/>
        <v>-0.18713846197351813</v>
      </c>
      <c r="L9" s="22">
        <f t="shared" si="2"/>
        <v>1.786325010471046E-3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117529.0849</v>
      </c>
      <c r="F10" s="25">
        <f>VLOOKUP(C10,RA!B14:I43,8,0)</f>
        <v>23326.694200000002</v>
      </c>
      <c r="G10" s="16">
        <f t="shared" si="0"/>
        <v>94202.390700000004</v>
      </c>
      <c r="H10" s="27">
        <f>RA!J14</f>
        <v>19.8475928063658</v>
      </c>
      <c r="I10" s="20">
        <f>IFERROR(VLOOKUP(B10,RMS!C:E,3,FALSE),0)</f>
        <v>117529.09664359</v>
      </c>
      <c r="J10" s="21">
        <f>IFERROR(VLOOKUP(B10,RMS!C:F,4,FALSE),0)</f>
        <v>94202.391155555597</v>
      </c>
      <c r="K10" s="22">
        <f t="shared" si="1"/>
        <v>-1.17435900028795E-2</v>
      </c>
      <c r="L10" s="22">
        <f t="shared" si="2"/>
        <v>-4.5555559336207807E-4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116950.49249999999</v>
      </c>
      <c r="F11" s="25">
        <f>VLOOKUP(C11,RA!B15:I44,8,0)</f>
        <v>4894.8060999999998</v>
      </c>
      <c r="G11" s="16">
        <f t="shared" si="0"/>
        <v>112055.68639999999</v>
      </c>
      <c r="H11" s="27">
        <f>RA!J15</f>
        <v>4.1853659573088198</v>
      </c>
      <c r="I11" s="20">
        <f>IFERROR(VLOOKUP(B11,RMS!C:E,3,FALSE),0)</f>
        <v>116950.66994017101</v>
      </c>
      <c r="J11" s="21">
        <f>IFERROR(VLOOKUP(B11,RMS!C:F,4,FALSE),0)</f>
        <v>112055.687195726</v>
      </c>
      <c r="K11" s="22">
        <f t="shared" si="1"/>
        <v>-0.17744017101358622</v>
      </c>
      <c r="L11" s="22">
        <f t="shared" si="2"/>
        <v>-7.9572600952815264E-4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1309212.865</v>
      </c>
      <c r="F12" s="25">
        <f>VLOOKUP(C12,RA!B16:I45,8,0)</f>
        <v>-157778.4669</v>
      </c>
      <c r="G12" s="16">
        <f t="shared" si="0"/>
        <v>1466991.3319000001</v>
      </c>
      <c r="H12" s="27">
        <f>RA!J16</f>
        <v>-12.051399059541</v>
      </c>
      <c r="I12" s="20">
        <f>IFERROR(VLOOKUP(B12,RMS!C:E,3,FALSE),0)</f>
        <v>1309212.6520296801</v>
      </c>
      <c r="J12" s="21">
        <f>IFERROR(VLOOKUP(B12,RMS!C:F,4,FALSE),0)</f>
        <v>1466991.3323333301</v>
      </c>
      <c r="K12" s="22">
        <f t="shared" si="1"/>
        <v>0.21297031990252435</v>
      </c>
      <c r="L12" s="22">
        <f t="shared" si="2"/>
        <v>-4.3332995846867561E-4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676832.40910000005</v>
      </c>
      <c r="F13" s="25">
        <f>VLOOKUP(C13,RA!B17:I46,8,0)</f>
        <v>75291.260299999994</v>
      </c>
      <c r="G13" s="16">
        <f t="shared" si="0"/>
        <v>601541.14880000008</v>
      </c>
      <c r="H13" s="27">
        <f>RA!J17</f>
        <v>11.124062513513</v>
      </c>
      <c r="I13" s="20">
        <f>IFERROR(VLOOKUP(B13,RMS!C:E,3,FALSE),0)</f>
        <v>676832.37384444405</v>
      </c>
      <c r="J13" s="21">
        <f>IFERROR(VLOOKUP(B13,RMS!C:F,4,FALSE),0)</f>
        <v>601541.14796324796</v>
      </c>
      <c r="K13" s="22">
        <f t="shared" si="1"/>
        <v>3.5255555994808674E-2</v>
      </c>
      <c r="L13" s="22">
        <f t="shared" si="2"/>
        <v>8.3675212226808071E-4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2776455.9153</v>
      </c>
      <c r="F14" s="25">
        <f>VLOOKUP(C14,RA!B18:I47,8,0)</f>
        <v>195567.0448</v>
      </c>
      <c r="G14" s="16">
        <f t="shared" si="0"/>
        <v>2580888.8705000002</v>
      </c>
      <c r="H14" s="27">
        <f>RA!J18</f>
        <v>7.0437655329697098</v>
      </c>
      <c r="I14" s="20">
        <f>IFERROR(VLOOKUP(B14,RMS!C:E,3,FALSE),0)</f>
        <v>2776456.7373064999</v>
      </c>
      <c r="J14" s="21">
        <f>IFERROR(VLOOKUP(B14,RMS!C:F,4,FALSE),0)</f>
        <v>2580888.8336316198</v>
      </c>
      <c r="K14" s="22">
        <f t="shared" si="1"/>
        <v>-0.82200649986043572</v>
      </c>
      <c r="L14" s="22">
        <f t="shared" si="2"/>
        <v>3.6868380382657051E-2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961256.77370000002</v>
      </c>
      <c r="F15" s="25">
        <f>VLOOKUP(C15,RA!B19:I48,8,0)</f>
        <v>20228.5664</v>
      </c>
      <c r="G15" s="16">
        <f t="shared" si="0"/>
        <v>941028.20730000001</v>
      </c>
      <c r="H15" s="27">
        <f>RA!J19</f>
        <v>2.1043873971506799</v>
      </c>
      <c r="I15" s="20">
        <f>IFERROR(VLOOKUP(B15,RMS!C:E,3,FALSE),0)</f>
        <v>961256.78438559105</v>
      </c>
      <c r="J15" s="21">
        <f>IFERROR(VLOOKUP(B15,RMS!C:F,4,FALSE),0)</f>
        <v>941028.20907179499</v>
      </c>
      <c r="K15" s="22">
        <f t="shared" si="1"/>
        <v>-1.0685591027140617E-2</v>
      </c>
      <c r="L15" s="22">
        <f t="shared" si="2"/>
        <v>-1.7717949813231826E-3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1938549.6801</v>
      </c>
      <c r="F16" s="25">
        <f>VLOOKUP(C16,RA!B20:I49,8,0)</f>
        <v>58952.958400000003</v>
      </c>
      <c r="G16" s="16">
        <f t="shared" si="0"/>
        <v>1879596.7217000001</v>
      </c>
      <c r="H16" s="27">
        <f>RA!J20</f>
        <v>3.04108576660047</v>
      </c>
      <c r="I16" s="20">
        <f>IFERROR(VLOOKUP(B16,RMS!C:E,3,FALSE),0)</f>
        <v>1938550.0014209701</v>
      </c>
      <c r="J16" s="21">
        <f>IFERROR(VLOOKUP(B16,RMS!C:F,4,FALSE),0)</f>
        <v>1879596.7217000001</v>
      </c>
      <c r="K16" s="22">
        <f t="shared" si="1"/>
        <v>-0.32132097007706761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464712.46960000001</v>
      </c>
      <c r="F17" s="25">
        <f>VLOOKUP(C17,RA!B21:I50,8,0)</f>
        <v>47973.565999999999</v>
      </c>
      <c r="G17" s="16">
        <f t="shared" si="0"/>
        <v>416738.90360000002</v>
      </c>
      <c r="H17" s="27">
        <f>RA!J21</f>
        <v>10.323279261538501</v>
      </c>
      <c r="I17" s="20">
        <f>IFERROR(VLOOKUP(B17,RMS!C:E,3,FALSE),0)</f>
        <v>464712.19632059598</v>
      </c>
      <c r="J17" s="21">
        <f>IFERROR(VLOOKUP(B17,RMS!C:F,4,FALSE),0)</f>
        <v>416738.90361881099</v>
      </c>
      <c r="K17" s="22">
        <f t="shared" si="1"/>
        <v>0.27327940403483808</v>
      </c>
      <c r="L17" s="22">
        <f t="shared" si="2"/>
        <v>-1.8810969777405262E-5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1499339.7186</v>
      </c>
      <c r="F18" s="25">
        <f>VLOOKUP(C18,RA!B22:I51,8,0)</f>
        <v>88878.243900000001</v>
      </c>
      <c r="G18" s="16">
        <f t="shared" si="0"/>
        <v>1410461.4747000001</v>
      </c>
      <c r="H18" s="27">
        <f>RA!J22</f>
        <v>5.9278256153308302</v>
      </c>
      <c r="I18" s="20">
        <f>IFERROR(VLOOKUP(B18,RMS!C:E,3,FALSE),0)</f>
        <v>1499341.6807872599</v>
      </c>
      <c r="J18" s="21">
        <f>IFERROR(VLOOKUP(B18,RMS!C:F,4,FALSE),0)</f>
        <v>1410461.4776300699</v>
      </c>
      <c r="K18" s="22">
        <f t="shared" si="1"/>
        <v>-1.9621872599236667</v>
      </c>
      <c r="L18" s="22">
        <f t="shared" si="2"/>
        <v>-2.9300698079168797E-3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3148800.2379000001</v>
      </c>
      <c r="F19" s="25">
        <f>VLOOKUP(C19,RA!B23:I52,8,0)</f>
        <v>229628.90919999999</v>
      </c>
      <c r="G19" s="16">
        <f t="shared" si="0"/>
        <v>2919171.3287</v>
      </c>
      <c r="H19" s="27">
        <f>RA!J23</f>
        <v>7.29258421782718</v>
      </c>
      <c r="I19" s="20">
        <f>IFERROR(VLOOKUP(B19,RMS!C:E,3,FALSE),0)</f>
        <v>3148803.1114880298</v>
      </c>
      <c r="J19" s="21">
        <f>IFERROR(VLOOKUP(B19,RMS!C:F,4,FALSE),0)</f>
        <v>2919171.3539418802</v>
      </c>
      <c r="K19" s="22">
        <f t="shared" si="1"/>
        <v>-2.8735880297608674</v>
      </c>
      <c r="L19" s="22">
        <f t="shared" si="2"/>
        <v>-2.5241880211979151E-2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394189.83319999999</v>
      </c>
      <c r="F20" s="25">
        <f>VLOOKUP(C20,RA!B24:I53,8,0)</f>
        <v>52946.322699999997</v>
      </c>
      <c r="G20" s="16">
        <f t="shared" si="0"/>
        <v>341243.51049999997</v>
      </c>
      <c r="H20" s="27">
        <f>RA!J24</f>
        <v>13.431681449058701</v>
      </c>
      <c r="I20" s="20">
        <f>IFERROR(VLOOKUP(B20,RMS!C:E,3,FALSE),0)</f>
        <v>394189.98056933703</v>
      </c>
      <c r="J20" s="21">
        <f>IFERROR(VLOOKUP(B20,RMS!C:F,4,FALSE),0)</f>
        <v>341243.51025690301</v>
      </c>
      <c r="K20" s="22">
        <f t="shared" si="1"/>
        <v>-0.14736933703534305</v>
      </c>
      <c r="L20" s="22">
        <f t="shared" si="2"/>
        <v>2.4309696163982153E-4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745548.47239999997</v>
      </c>
      <c r="F21" s="25">
        <f>VLOOKUP(C21,RA!B25:I54,8,0)</f>
        <v>29546.051100000001</v>
      </c>
      <c r="G21" s="16">
        <f t="shared" si="0"/>
        <v>716002.42129999993</v>
      </c>
      <c r="H21" s="27">
        <f>RA!J25</f>
        <v>3.9629953240851101</v>
      </c>
      <c r="I21" s="20">
        <f>IFERROR(VLOOKUP(B21,RMS!C:E,3,FALSE),0)</f>
        <v>745548.44637666596</v>
      </c>
      <c r="J21" s="21">
        <f>IFERROR(VLOOKUP(B21,RMS!C:F,4,FALSE),0)</f>
        <v>716002.42885708204</v>
      </c>
      <c r="K21" s="22">
        <f t="shared" si="1"/>
        <v>2.6023334008641541E-2</v>
      </c>
      <c r="L21" s="22">
        <f t="shared" si="2"/>
        <v>-7.557082106359303E-3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1072698.4878</v>
      </c>
      <c r="F22" s="25">
        <f>VLOOKUP(C22,RA!B26:I55,8,0)</f>
        <v>219118.53630000001</v>
      </c>
      <c r="G22" s="16">
        <f t="shared" si="0"/>
        <v>853579.95149999997</v>
      </c>
      <c r="H22" s="27">
        <f>RA!J26</f>
        <v>20.426852353394398</v>
      </c>
      <c r="I22" s="20">
        <f>IFERROR(VLOOKUP(B22,RMS!C:E,3,FALSE),0)</f>
        <v>1072698.5648257399</v>
      </c>
      <c r="J22" s="21">
        <f>IFERROR(VLOOKUP(B22,RMS!C:F,4,FALSE),0)</f>
        <v>853579.84910197102</v>
      </c>
      <c r="K22" s="22">
        <f t="shared" si="1"/>
        <v>-7.7025739941745996E-2</v>
      </c>
      <c r="L22" s="22">
        <f t="shared" si="2"/>
        <v>0.10239802894648165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339877.31510000001</v>
      </c>
      <c r="F23" s="25">
        <f>VLOOKUP(C23,RA!B27:I56,8,0)</f>
        <v>79119.251199999999</v>
      </c>
      <c r="G23" s="16">
        <f t="shared" si="0"/>
        <v>260758.06390000001</v>
      </c>
      <c r="H23" s="27">
        <f>RA!J27</f>
        <v>23.278767862668701</v>
      </c>
      <c r="I23" s="20">
        <f>IFERROR(VLOOKUP(B23,RMS!C:E,3,FALSE),0)</f>
        <v>339877.02703626797</v>
      </c>
      <c r="J23" s="21">
        <f>IFERROR(VLOOKUP(B23,RMS!C:F,4,FALSE),0)</f>
        <v>260758.08352401</v>
      </c>
      <c r="K23" s="22">
        <f t="shared" si="1"/>
        <v>0.2880637320340611</v>
      </c>
      <c r="L23" s="22">
        <f t="shared" si="2"/>
        <v>-1.9624009990366176E-2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2584589.4904</v>
      </c>
      <c r="F24" s="25">
        <f>VLOOKUP(C24,RA!B28:I57,8,0)</f>
        <v>-86976.805900000007</v>
      </c>
      <c r="G24" s="16">
        <f t="shared" si="0"/>
        <v>2671566.2963</v>
      </c>
      <c r="H24" s="27">
        <f>RA!J28</f>
        <v>-3.3652077524519801</v>
      </c>
      <c r="I24" s="20">
        <f>IFERROR(VLOOKUP(B24,RMS!C:E,3,FALSE),0)</f>
        <v>2584589.54500088</v>
      </c>
      <c r="J24" s="21">
        <f>IFERROR(VLOOKUP(B24,RMS!C:F,4,FALSE),0)</f>
        <v>2671566.3441185802</v>
      </c>
      <c r="K24" s="22">
        <f t="shared" si="1"/>
        <v>-5.4600880015641451E-2</v>
      </c>
      <c r="L24" s="22">
        <f t="shared" si="2"/>
        <v>-4.781858017668128E-2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908840.02309999999</v>
      </c>
      <c r="F25" s="25">
        <f>VLOOKUP(C25,RA!B29:I58,8,0)</f>
        <v>124602.5212</v>
      </c>
      <c r="G25" s="16">
        <f t="shared" si="0"/>
        <v>784237.50190000003</v>
      </c>
      <c r="H25" s="27">
        <f>RA!J29</f>
        <v>13.710060960452401</v>
      </c>
      <c r="I25" s="20">
        <f>IFERROR(VLOOKUP(B25,RMS!C:E,3,FALSE),0)</f>
        <v>908840.04453539802</v>
      </c>
      <c r="J25" s="21">
        <f>IFERROR(VLOOKUP(B25,RMS!C:F,4,FALSE),0)</f>
        <v>784237.48831773596</v>
      </c>
      <c r="K25" s="22">
        <f t="shared" si="1"/>
        <v>-2.1435398026369512E-2</v>
      </c>
      <c r="L25" s="22">
        <f t="shared" si="2"/>
        <v>1.3582264073193073E-2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1241864.4993</v>
      </c>
      <c r="F26" s="25">
        <f>VLOOKUP(C26,RA!B30:I59,8,0)</f>
        <v>136373.75320000001</v>
      </c>
      <c r="G26" s="16">
        <f t="shared" si="0"/>
        <v>1105490.7461000001</v>
      </c>
      <c r="H26" s="27">
        <f>RA!J30</f>
        <v>10.9813714198988</v>
      </c>
      <c r="I26" s="20">
        <f>IFERROR(VLOOKUP(B26,RMS!C:E,3,FALSE),0)</f>
        <v>1241864.4767602501</v>
      </c>
      <c r="J26" s="21">
        <f>IFERROR(VLOOKUP(B26,RMS!C:F,4,FALSE),0)</f>
        <v>1105490.7621821</v>
      </c>
      <c r="K26" s="22">
        <f t="shared" si="1"/>
        <v>2.2539749974384904E-2</v>
      </c>
      <c r="L26" s="22">
        <f t="shared" si="2"/>
        <v>-1.6082099871709943E-2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1524712.2837</v>
      </c>
      <c r="F27" s="25">
        <f>VLOOKUP(C27,RA!B31:I60,8,0)</f>
        <v>18959.323100000001</v>
      </c>
      <c r="G27" s="16">
        <f t="shared" si="0"/>
        <v>1505752.9606000001</v>
      </c>
      <c r="H27" s="27">
        <f>RA!J31</f>
        <v>1.2434689024733001</v>
      </c>
      <c r="I27" s="20">
        <f>IFERROR(VLOOKUP(B27,RMS!C:E,3,FALSE),0)</f>
        <v>1524712.16370265</v>
      </c>
      <c r="J27" s="21">
        <f>IFERROR(VLOOKUP(B27,RMS!C:F,4,FALSE),0)</f>
        <v>1505752.9033893801</v>
      </c>
      <c r="K27" s="22">
        <f t="shared" si="1"/>
        <v>0.11999735003337264</v>
      </c>
      <c r="L27" s="22">
        <f t="shared" si="2"/>
        <v>5.7210620027035475E-2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174415.39079999999</v>
      </c>
      <c r="F28" s="25">
        <f>VLOOKUP(C28,RA!B32:I61,8,0)</f>
        <v>35835.795700000002</v>
      </c>
      <c r="G28" s="16">
        <f t="shared" si="0"/>
        <v>138579.59509999998</v>
      </c>
      <c r="H28" s="27">
        <f>RA!J32</f>
        <v>20.546234787899198</v>
      </c>
      <c r="I28" s="20">
        <f>IFERROR(VLOOKUP(B28,RMS!C:E,3,FALSE),0)</f>
        <v>174415.24757201399</v>
      </c>
      <c r="J28" s="21">
        <f>IFERROR(VLOOKUP(B28,RMS!C:F,4,FALSE),0)</f>
        <v>138579.590475748</v>
      </c>
      <c r="K28" s="22">
        <f t="shared" si="1"/>
        <v>0.14322798600187525</v>
      </c>
      <c r="L28" s="22">
        <f t="shared" si="2"/>
        <v>4.6242519747465849E-3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387861.88770000002</v>
      </c>
      <c r="F30" s="25">
        <f>VLOOKUP(C30,RA!B34:I64,8,0)</f>
        <v>25703.318299999999</v>
      </c>
      <c r="G30" s="16">
        <f t="shared" si="0"/>
        <v>362158.56940000004</v>
      </c>
      <c r="H30" s="27">
        <f>RA!J34</f>
        <v>0</v>
      </c>
      <c r="I30" s="20">
        <f>IFERROR(VLOOKUP(B30,RMS!C:E,3,FALSE),0)</f>
        <v>387861.88746478298</v>
      </c>
      <c r="J30" s="21">
        <f>IFERROR(VLOOKUP(B30,RMS!C:F,4,FALSE),0)</f>
        <v>362158.5723</v>
      </c>
      <c r="K30" s="22">
        <f t="shared" si="1"/>
        <v>2.3521704133599997E-4</v>
      </c>
      <c r="L30" s="22">
        <f t="shared" si="2"/>
        <v>-2.899999963119626E-3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6.6269254894878404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234339.5</v>
      </c>
      <c r="F32" s="25">
        <f>VLOOKUP(C32,RA!B34:I65,8,0)</f>
        <v>15715.25</v>
      </c>
      <c r="G32" s="16">
        <f t="shared" si="0"/>
        <v>218624.25</v>
      </c>
      <c r="H32" s="27">
        <f>RA!J34</f>
        <v>0</v>
      </c>
      <c r="I32" s="20">
        <f>IFERROR(VLOOKUP(B32,RMS!C:E,3,FALSE),0)</f>
        <v>234339.5</v>
      </c>
      <c r="J32" s="21">
        <f>IFERROR(VLOOKUP(B32,RMS!C:F,4,FALSE),0)</f>
        <v>218624.25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844094.25</v>
      </c>
      <c r="F33" s="25">
        <f>VLOOKUP(C33,RA!B34:I65,8,0)</f>
        <v>-145083.70000000001</v>
      </c>
      <c r="G33" s="16">
        <f t="shared" si="0"/>
        <v>989177.95</v>
      </c>
      <c r="H33" s="27">
        <f>RA!J34</f>
        <v>0</v>
      </c>
      <c r="I33" s="20">
        <f>IFERROR(VLOOKUP(B33,RMS!C:E,3,FALSE),0)</f>
        <v>844094.25</v>
      </c>
      <c r="J33" s="21">
        <f>IFERROR(VLOOKUP(B33,RMS!C:F,4,FALSE),0)</f>
        <v>989177.95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327568.45</v>
      </c>
      <c r="F34" s="25">
        <f>VLOOKUP(C34,RA!B34:I66,8,0)</f>
        <v>1776.54</v>
      </c>
      <c r="G34" s="16">
        <f t="shared" si="0"/>
        <v>325791.91000000003</v>
      </c>
      <c r="H34" s="27">
        <f>RA!J35</f>
        <v>6.6269254894878404</v>
      </c>
      <c r="I34" s="20">
        <f>IFERROR(VLOOKUP(B34,RMS!C:E,3,FALSE),0)</f>
        <v>327568.45</v>
      </c>
      <c r="J34" s="21">
        <f>IFERROR(VLOOKUP(B34,RMS!C:F,4,FALSE),0)</f>
        <v>325791.90999999997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435023.3</v>
      </c>
      <c r="F35" s="25">
        <f>VLOOKUP(C35,RA!B34:I67,8,0)</f>
        <v>-84752.37</v>
      </c>
      <c r="G35" s="16">
        <f t="shared" si="0"/>
        <v>519775.67</v>
      </c>
      <c r="H35" s="27">
        <f>RA!J34</f>
        <v>0</v>
      </c>
      <c r="I35" s="20">
        <f>IFERROR(VLOOKUP(B35,RMS!C:E,3,FALSE),0)</f>
        <v>435023.3</v>
      </c>
      <c r="J35" s="21">
        <f>IFERROR(VLOOKUP(B35,RMS!C:F,4,FALSE),0)</f>
        <v>519775.67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6.6269254894878404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31680.341400000001</v>
      </c>
      <c r="F37" s="25">
        <f>VLOOKUP(C37,RA!B8:I68,8,0)</f>
        <v>2767.6577000000002</v>
      </c>
      <c r="G37" s="16">
        <f t="shared" si="0"/>
        <v>28912.683700000001</v>
      </c>
      <c r="H37" s="27">
        <f>RA!J35</f>
        <v>6.6269254894878404</v>
      </c>
      <c r="I37" s="20">
        <f>IFERROR(VLOOKUP(B37,RMS!C:E,3,FALSE),0)</f>
        <v>31680.341880341901</v>
      </c>
      <c r="J37" s="21">
        <f>IFERROR(VLOOKUP(B37,RMS!C:F,4,FALSE),0)</f>
        <v>28912.683675213699</v>
      </c>
      <c r="K37" s="22">
        <f t="shared" si="1"/>
        <v>-4.8034189967438579E-4</v>
      </c>
      <c r="L37" s="22">
        <f t="shared" si="2"/>
        <v>2.4786302674328908E-5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594086.20409999997</v>
      </c>
      <c r="F38" s="25">
        <f>VLOOKUP(C38,RA!B8:I69,8,0)</f>
        <v>27838.386500000001</v>
      </c>
      <c r="G38" s="16">
        <f t="shared" si="0"/>
        <v>566247.81759999995</v>
      </c>
      <c r="H38" s="27">
        <f>RA!J36</f>
        <v>0</v>
      </c>
      <c r="I38" s="20">
        <f>IFERROR(VLOOKUP(B38,RMS!C:E,3,FALSE),0)</f>
        <v>594086.193667521</v>
      </c>
      <c r="J38" s="21">
        <f>IFERROR(VLOOKUP(B38,RMS!C:F,4,FALSE),0)</f>
        <v>566247.82057264901</v>
      </c>
      <c r="K38" s="22">
        <f t="shared" si="1"/>
        <v>1.0432478971779346E-2</v>
      </c>
      <c r="L38" s="22">
        <f t="shared" si="2"/>
        <v>-2.9726490611210465E-3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376793.52</v>
      </c>
      <c r="F39" s="25">
        <f>VLOOKUP(C39,RA!B9:I70,8,0)</f>
        <v>-75779.289999999994</v>
      </c>
      <c r="G39" s="16">
        <f t="shared" si="0"/>
        <v>452572.81</v>
      </c>
      <c r="H39" s="27">
        <f>RA!J37</f>
        <v>6.7061890974419596</v>
      </c>
      <c r="I39" s="20">
        <f>IFERROR(VLOOKUP(B39,RMS!C:E,3,FALSE),0)</f>
        <v>376793.52</v>
      </c>
      <c r="J39" s="21">
        <f>IFERROR(VLOOKUP(B39,RMS!C:F,4,FALSE),0)</f>
        <v>452572.81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234599.52</v>
      </c>
      <c r="F40" s="25">
        <f>VLOOKUP(C40,RA!B10:I71,8,0)</f>
        <v>26512.99</v>
      </c>
      <c r="G40" s="16">
        <f t="shared" si="0"/>
        <v>208086.53</v>
      </c>
      <c r="H40" s="27">
        <f>RA!J38</f>
        <v>-17.1880924434683</v>
      </c>
      <c r="I40" s="20">
        <f>IFERROR(VLOOKUP(B40,RMS!C:E,3,FALSE),0)</f>
        <v>234599.52</v>
      </c>
      <c r="J40" s="21">
        <f>IFERROR(VLOOKUP(B40,RMS!C:F,4,FALSE),0)</f>
        <v>208086.53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0.54234160829591505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8281.9303999999993</v>
      </c>
      <c r="F42" s="25">
        <f>VLOOKUP(C42,RA!B8:I72,8,0)</f>
        <v>812.173</v>
      </c>
      <c r="G42" s="16">
        <f t="shared" si="0"/>
        <v>7469.7573999999995</v>
      </c>
      <c r="H42" s="27">
        <f>RA!J39</f>
        <v>0.54234160829591505</v>
      </c>
      <c r="I42" s="20">
        <f>VLOOKUP(B42,RMS!C:E,3,FALSE)</f>
        <v>8281.9302624612392</v>
      </c>
      <c r="J42" s="21">
        <f>IFERROR(VLOOKUP(B42,RMS!C:F,4,FALSE),0)</f>
        <v>7469.7571741925703</v>
      </c>
      <c r="K42" s="22">
        <f t="shared" si="1"/>
        <v>1.375387601001421E-4</v>
      </c>
      <c r="L42" s="22">
        <f t="shared" si="2"/>
        <v>2.2580742916034069E-4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27417696.481800001</v>
      </c>
      <c r="E7" s="64"/>
      <c r="F7" s="64"/>
      <c r="G7" s="52">
        <v>17553265.605999999</v>
      </c>
      <c r="H7" s="53">
        <v>56.1971264904017</v>
      </c>
      <c r="I7" s="52">
        <v>1364115.9631000001</v>
      </c>
      <c r="J7" s="53">
        <v>4.97531207264442</v>
      </c>
      <c r="K7" s="52">
        <v>1458588.5956999999</v>
      </c>
      <c r="L7" s="53">
        <v>8.30949994399578</v>
      </c>
      <c r="M7" s="53">
        <v>-6.4769896651127007E-2</v>
      </c>
      <c r="N7" s="52">
        <v>203201274.3249</v>
      </c>
      <c r="O7" s="52">
        <v>7626345091.4161997</v>
      </c>
      <c r="P7" s="52">
        <v>1225501</v>
      </c>
      <c r="Q7" s="52">
        <v>1194896</v>
      </c>
      <c r="R7" s="53">
        <v>2.5613107751637099</v>
      </c>
      <c r="S7" s="52">
        <v>22.372643091927301</v>
      </c>
      <c r="T7" s="52">
        <v>21.797229161450002</v>
      </c>
      <c r="U7" s="54">
        <v>2.5719532918526502</v>
      </c>
    </row>
    <row r="8" spans="1:23" ht="12" thickBot="1">
      <c r="A8" s="74">
        <v>42715</v>
      </c>
      <c r="B8" s="72" t="s">
        <v>6</v>
      </c>
      <c r="C8" s="73"/>
      <c r="D8" s="55">
        <v>928996.39580000006</v>
      </c>
      <c r="E8" s="58"/>
      <c r="F8" s="58"/>
      <c r="G8" s="55">
        <v>560111.89560000005</v>
      </c>
      <c r="H8" s="56">
        <v>65.859072642055807</v>
      </c>
      <c r="I8" s="55">
        <v>170540.6477</v>
      </c>
      <c r="J8" s="56">
        <v>18.357514460875802</v>
      </c>
      <c r="K8" s="55">
        <v>133287.21460000001</v>
      </c>
      <c r="L8" s="56">
        <v>23.796533451092099</v>
      </c>
      <c r="M8" s="56">
        <v>0.279497423753651</v>
      </c>
      <c r="N8" s="55">
        <v>6989488.0761000002</v>
      </c>
      <c r="O8" s="55">
        <v>284284578.51899999</v>
      </c>
      <c r="P8" s="55">
        <v>31087</v>
      </c>
      <c r="Q8" s="55">
        <v>28911</v>
      </c>
      <c r="R8" s="56">
        <v>7.52654698903532</v>
      </c>
      <c r="S8" s="55">
        <v>29.8837583491492</v>
      </c>
      <c r="T8" s="55">
        <v>29.573843229220699</v>
      </c>
      <c r="U8" s="57">
        <v>1.0370687525562601</v>
      </c>
    </row>
    <row r="9" spans="1:23" ht="12" thickBot="1">
      <c r="A9" s="75"/>
      <c r="B9" s="72" t="s">
        <v>7</v>
      </c>
      <c r="C9" s="73"/>
      <c r="D9" s="55">
        <v>138851.19570000001</v>
      </c>
      <c r="E9" s="58"/>
      <c r="F9" s="58"/>
      <c r="G9" s="55">
        <v>84011.818499999994</v>
      </c>
      <c r="H9" s="56">
        <v>65.275788786788397</v>
      </c>
      <c r="I9" s="55">
        <v>32876.662100000001</v>
      </c>
      <c r="J9" s="56">
        <v>23.677622604729201</v>
      </c>
      <c r="K9" s="55">
        <v>19870.747100000001</v>
      </c>
      <c r="L9" s="56">
        <v>23.652323512078201</v>
      </c>
      <c r="M9" s="56">
        <v>0.65452571735463305</v>
      </c>
      <c r="N9" s="55">
        <v>1018276.5632</v>
      </c>
      <c r="O9" s="55">
        <v>38763466.9177</v>
      </c>
      <c r="P9" s="55">
        <v>8364</v>
      </c>
      <c r="Q9" s="55">
        <v>8751</v>
      </c>
      <c r="R9" s="56">
        <v>-4.4223517312307097</v>
      </c>
      <c r="S9" s="55">
        <v>16.601051614060299</v>
      </c>
      <c r="T9" s="55">
        <v>17.265823060221699</v>
      </c>
      <c r="U9" s="57">
        <v>-4.0043935867195302</v>
      </c>
    </row>
    <row r="10" spans="1:23" ht="12" thickBot="1">
      <c r="A10" s="75"/>
      <c r="B10" s="72" t="s">
        <v>8</v>
      </c>
      <c r="C10" s="73"/>
      <c r="D10" s="55">
        <v>172292.89559999999</v>
      </c>
      <c r="E10" s="58"/>
      <c r="F10" s="58"/>
      <c r="G10" s="55">
        <v>106789.5825</v>
      </c>
      <c r="H10" s="56">
        <v>61.338673273678197</v>
      </c>
      <c r="I10" s="55">
        <v>42707.624199999998</v>
      </c>
      <c r="J10" s="56">
        <v>24.787803380559101</v>
      </c>
      <c r="K10" s="55">
        <v>30360.710299999999</v>
      </c>
      <c r="L10" s="56">
        <v>28.430404529393101</v>
      </c>
      <c r="M10" s="56">
        <v>0.40667407903167502</v>
      </c>
      <c r="N10" s="55">
        <v>1240182.4812</v>
      </c>
      <c r="O10" s="55">
        <v>61881293.124899998</v>
      </c>
      <c r="P10" s="55">
        <v>121746</v>
      </c>
      <c r="Q10" s="55">
        <v>120116</v>
      </c>
      <c r="R10" s="56">
        <v>1.35702154583903</v>
      </c>
      <c r="S10" s="55">
        <v>1.4151832142329099</v>
      </c>
      <c r="T10" s="55">
        <v>1.46691101934796</v>
      </c>
      <c r="U10" s="57">
        <v>-3.65520199750893</v>
      </c>
    </row>
    <row r="11" spans="1:23" ht="12" thickBot="1">
      <c r="A11" s="75"/>
      <c r="B11" s="72" t="s">
        <v>9</v>
      </c>
      <c r="C11" s="73"/>
      <c r="D11" s="55">
        <v>74168.526299999998</v>
      </c>
      <c r="E11" s="58"/>
      <c r="F11" s="58"/>
      <c r="G11" s="55">
        <v>69243.362399999998</v>
      </c>
      <c r="H11" s="56">
        <v>7.1128317997451802</v>
      </c>
      <c r="I11" s="55">
        <v>13136.3807</v>
      </c>
      <c r="J11" s="56">
        <v>17.711529883801902</v>
      </c>
      <c r="K11" s="55">
        <v>16064.610500000001</v>
      </c>
      <c r="L11" s="56">
        <v>23.200217238439599</v>
      </c>
      <c r="M11" s="56">
        <v>-0.182278294266767</v>
      </c>
      <c r="N11" s="55">
        <v>666548.85589999997</v>
      </c>
      <c r="O11" s="55">
        <v>23177241.376400001</v>
      </c>
      <c r="P11" s="55">
        <v>3305</v>
      </c>
      <c r="Q11" s="55">
        <v>2994</v>
      </c>
      <c r="R11" s="56">
        <v>10.3874415497662</v>
      </c>
      <c r="S11" s="55">
        <v>22.441309016641501</v>
      </c>
      <c r="T11" s="55">
        <v>20.614363694054799</v>
      </c>
      <c r="U11" s="57">
        <v>8.1409926721827706</v>
      </c>
    </row>
    <row r="12" spans="1:23" ht="12" thickBot="1">
      <c r="A12" s="75"/>
      <c r="B12" s="72" t="s">
        <v>10</v>
      </c>
      <c r="C12" s="73"/>
      <c r="D12" s="55">
        <v>296360.19069999998</v>
      </c>
      <c r="E12" s="58"/>
      <c r="F12" s="58"/>
      <c r="G12" s="55">
        <v>216168.25829999999</v>
      </c>
      <c r="H12" s="56">
        <v>37.096997047877899</v>
      </c>
      <c r="I12" s="55">
        <v>39973.980000000003</v>
      </c>
      <c r="J12" s="56">
        <v>13.4883095821952</v>
      </c>
      <c r="K12" s="55">
        <v>26776.893599999999</v>
      </c>
      <c r="L12" s="56">
        <v>12.387060806512499</v>
      </c>
      <c r="M12" s="56">
        <v>0.49285352502577101</v>
      </c>
      <c r="N12" s="55">
        <v>2385940.0665000002</v>
      </c>
      <c r="O12" s="55">
        <v>89466594.751399994</v>
      </c>
      <c r="P12" s="55">
        <v>2914</v>
      </c>
      <c r="Q12" s="55">
        <v>2242</v>
      </c>
      <c r="R12" s="56">
        <v>29.973238180196301</v>
      </c>
      <c r="S12" s="55">
        <v>101.702193102265</v>
      </c>
      <c r="T12" s="55">
        <v>106.457098840321</v>
      </c>
      <c r="U12" s="57">
        <v>-4.6753227172544802</v>
      </c>
    </row>
    <row r="13" spans="1:23" ht="12" thickBot="1">
      <c r="A13" s="75"/>
      <c r="B13" s="72" t="s">
        <v>11</v>
      </c>
      <c r="C13" s="73"/>
      <c r="D13" s="55">
        <v>336322.93160000001</v>
      </c>
      <c r="E13" s="58"/>
      <c r="F13" s="58"/>
      <c r="G13" s="55">
        <v>275255.68939999997</v>
      </c>
      <c r="H13" s="56">
        <v>22.185642132634499</v>
      </c>
      <c r="I13" s="55">
        <v>72881.381899999993</v>
      </c>
      <c r="J13" s="56">
        <v>21.6700602463469</v>
      </c>
      <c r="K13" s="55">
        <v>65510.222600000001</v>
      </c>
      <c r="L13" s="56">
        <v>23.799770585232501</v>
      </c>
      <c r="M13" s="56">
        <v>0.112519222305314</v>
      </c>
      <c r="N13" s="55">
        <v>2656060.5438000001</v>
      </c>
      <c r="O13" s="55">
        <v>122379290.00409999</v>
      </c>
      <c r="P13" s="55">
        <v>9720</v>
      </c>
      <c r="Q13" s="55">
        <v>8815</v>
      </c>
      <c r="R13" s="56">
        <v>10.2665910380034</v>
      </c>
      <c r="S13" s="55">
        <v>34.601124650205797</v>
      </c>
      <c r="T13" s="55">
        <v>33.782488269994303</v>
      </c>
      <c r="U13" s="57">
        <v>2.36592419606961</v>
      </c>
    </row>
    <row r="14" spans="1:23" ht="12" thickBot="1">
      <c r="A14" s="75"/>
      <c r="B14" s="72" t="s">
        <v>12</v>
      </c>
      <c r="C14" s="73"/>
      <c r="D14" s="55">
        <v>117529.0849</v>
      </c>
      <c r="E14" s="58"/>
      <c r="F14" s="58"/>
      <c r="G14" s="55">
        <v>166188.02729999999</v>
      </c>
      <c r="H14" s="56">
        <v>-29.279451227952599</v>
      </c>
      <c r="I14" s="55">
        <v>23326.694200000002</v>
      </c>
      <c r="J14" s="56">
        <v>19.8475928063658</v>
      </c>
      <c r="K14" s="55">
        <v>31409.103800000001</v>
      </c>
      <c r="L14" s="56">
        <v>18.899739235306502</v>
      </c>
      <c r="M14" s="56">
        <v>-0.257326972824994</v>
      </c>
      <c r="N14" s="55">
        <v>1177727.5464000001</v>
      </c>
      <c r="O14" s="55">
        <v>49603750.545299999</v>
      </c>
      <c r="P14" s="55">
        <v>2015</v>
      </c>
      <c r="Q14" s="55">
        <v>1743</v>
      </c>
      <c r="R14" s="56">
        <v>15.6052782558807</v>
      </c>
      <c r="S14" s="55">
        <v>58.327089280396997</v>
      </c>
      <c r="T14" s="55">
        <v>78.363379173838197</v>
      </c>
      <c r="U14" s="57">
        <v>-34.3516025583247</v>
      </c>
    </row>
    <row r="15" spans="1:23" ht="12" thickBot="1">
      <c r="A15" s="75"/>
      <c r="B15" s="72" t="s">
        <v>13</v>
      </c>
      <c r="C15" s="73"/>
      <c r="D15" s="55">
        <v>116950.49249999999</v>
      </c>
      <c r="E15" s="58"/>
      <c r="F15" s="58"/>
      <c r="G15" s="55">
        <v>111240.77469999999</v>
      </c>
      <c r="H15" s="56">
        <v>5.13275623565033</v>
      </c>
      <c r="I15" s="55">
        <v>4894.8060999999998</v>
      </c>
      <c r="J15" s="56">
        <v>4.1853659573088198</v>
      </c>
      <c r="K15" s="55">
        <v>17115.7418</v>
      </c>
      <c r="L15" s="56">
        <v>15.386212336401501</v>
      </c>
      <c r="M15" s="56">
        <v>-0.71401729722284102</v>
      </c>
      <c r="N15" s="55">
        <v>883793.32720000006</v>
      </c>
      <c r="O15" s="55">
        <v>45063551.948100001</v>
      </c>
      <c r="P15" s="55">
        <v>4455</v>
      </c>
      <c r="Q15" s="55">
        <v>4331</v>
      </c>
      <c r="R15" s="56">
        <v>2.8630801200646401</v>
      </c>
      <c r="S15" s="55">
        <v>26.251513468013499</v>
      </c>
      <c r="T15" s="55">
        <v>25.407506788270599</v>
      </c>
      <c r="U15" s="57">
        <v>3.2150781735736902</v>
      </c>
    </row>
    <row r="16" spans="1:23" ht="12" thickBot="1">
      <c r="A16" s="75"/>
      <c r="B16" s="72" t="s">
        <v>14</v>
      </c>
      <c r="C16" s="73"/>
      <c r="D16" s="55">
        <v>1309212.865</v>
      </c>
      <c r="E16" s="58"/>
      <c r="F16" s="58"/>
      <c r="G16" s="55">
        <v>541291.28619999997</v>
      </c>
      <c r="H16" s="56">
        <v>141.86845389494499</v>
      </c>
      <c r="I16" s="55">
        <v>-157778.4669</v>
      </c>
      <c r="J16" s="56">
        <v>-12.051399059541</v>
      </c>
      <c r="K16" s="55">
        <v>42000.912400000001</v>
      </c>
      <c r="L16" s="56">
        <v>7.7593919338433999</v>
      </c>
      <c r="M16" s="56">
        <v>-4.7565485577403797</v>
      </c>
      <c r="N16" s="55">
        <v>8757793.3281999994</v>
      </c>
      <c r="O16" s="55">
        <v>387664553.07090002</v>
      </c>
      <c r="P16" s="55">
        <v>56404</v>
      </c>
      <c r="Q16" s="55">
        <v>56814</v>
      </c>
      <c r="R16" s="56">
        <v>-0.72165311366916296</v>
      </c>
      <c r="S16" s="55">
        <v>23.211347865399599</v>
      </c>
      <c r="T16" s="55">
        <v>22.229070635758799</v>
      </c>
      <c r="U16" s="57">
        <v>4.2318836257892301</v>
      </c>
    </row>
    <row r="17" spans="1:21" ht="12" thickBot="1">
      <c r="A17" s="75"/>
      <c r="B17" s="72" t="s">
        <v>15</v>
      </c>
      <c r="C17" s="73"/>
      <c r="D17" s="55">
        <v>676832.40910000005</v>
      </c>
      <c r="E17" s="58"/>
      <c r="F17" s="58"/>
      <c r="G17" s="55">
        <v>408142.1483</v>
      </c>
      <c r="H17" s="56">
        <v>65.832519851025594</v>
      </c>
      <c r="I17" s="55">
        <v>75291.260299999994</v>
      </c>
      <c r="J17" s="56">
        <v>11.124062513513</v>
      </c>
      <c r="K17" s="55">
        <v>50175.569199999998</v>
      </c>
      <c r="L17" s="56">
        <v>12.2936504864768</v>
      </c>
      <c r="M17" s="56">
        <v>0.50055617704880995</v>
      </c>
      <c r="N17" s="55">
        <v>5932038.8339999998</v>
      </c>
      <c r="O17" s="55">
        <v>381202292.0553</v>
      </c>
      <c r="P17" s="55">
        <v>11127</v>
      </c>
      <c r="Q17" s="55">
        <v>11295</v>
      </c>
      <c r="R17" s="56">
        <v>-1.48738379814077</v>
      </c>
      <c r="S17" s="55">
        <v>60.827932874988797</v>
      </c>
      <c r="T17" s="55">
        <v>58.300595245683901</v>
      </c>
      <c r="U17" s="57">
        <v>4.1548964593272002</v>
      </c>
    </row>
    <row r="18" spans="1:21" ht="12" customHeight="1" thickBot="1">
      <c r="A18" s="75"/>
      <c r="B18" s="72" t="s">
        <v>16</v>
      </c>
      <c r="C18" s="73"/>
      <c r="D18" s="55">
        <v>2776455.9153</v>
      </c>
      <c r="E18" s="58"/>
      <c r="F18" s="58"/>
      <c r="G18" s="55">
        <v>1479863.0833000001</v>
      </c>
      <c r="H18" s="56">
        <v>87.615729227374302</v>
      </c>
      <c r="I18" s="55">
        <v>195567.0448</v>
      </c>
      <c r="J18" s="56">
        <v>7.0437655329697098</v>
      </c>
      <c r="K18" s="55">
        <v>238029.05960000001</v>
      </c>
      <c r="L18" s="56">
        <v>16.084532568324502</v>
      </c>
      <c r="M18" s="56">
        <v>-0.17839004561609401</v>
      </c>
      <c r="N18" s="55">
        <v>18407899.7181</v>
      </c>
      <c r="O18" s="55">
        <v>739113825.53750002</v>
      </c>
      <c r="P18" s="55">
        <v>105903</v>
      </c>
      <c r="Q18" s="55">
        <v>101657</v>
      </c>
      <c r="R18" s="56">
        <v>4.1767905800879497</v>
      </c>
      <c r="S18" s="55">
        <v>26.216971335089699</v>
      </c>
      <c r="T18" s="55">
        <v>23.115685407792899</v>
      </c>
      <c r="U18" s="57">
        <v>11.829306626070601</v>
      </c>
    </row>
    <row r="19" spans="1:21" ht="12" customHeight="1" thickBot="1">
      <c r="A19" s="75"/>
      <c r="B19" s="72" t="s">
        <v>17</v>
      </c>
      <c r="C19" s="73"/>
      <c r="D19" s="55">
        <v>961256.77370000002</v>
      </c>
      <c r="E19" s="58"/>
      <c r="F19" s="58"/>
      <c r="G19" s="55">
        <v>531316.86560000002</v>
      </c>
      <c r="H19" s="56">
        <v>80.919680126186506</v>
      </c>
      <c r="I19" s="55">
        <v>20228.5664</v>
      </c>
      <c r="J19" s="56">
        <v>2.1043873971506799</v>
      </c>
      <c r="K19" s="55">
        <v>35616.321000000004</v>
      </c>
      <c r="L19" s="56">
        <v>6.7034049370481696</v>
      </c>
      <c r="M19" s="56">
        <v>-0.43204222580990298</v>
      </c>
      <c r="N19" s="55">
        <v>6939841.4330000002</v>
      </c>
      <c r="O19" s="55">
        <v>228731655.72080001</v>
      </c>
      <c r="P19" s="55">
        <v>21632</v>
      </c>
      <c r="Q19" s="55">
        <v>20307</v>
      </c>
      <c r="R19" s="56">
        <v>6.5248436499729197</v>
      </c>
      <c r="S19" s="55">
        <v>44.436796121486701</v>
      </c>
      <c r="T19" s="55">
        <v>41.126479076180601</v>
      </c>
      <c r="U19" s="57">
        <v>7.4494953152246204</v>
      </c>
    </row>
    <row r="20" spans="1:21" ht="12" thickBot="1">
      <c r="A20" s="75"/>
      <c r="B20" s="72" t="s">
        <v>18</v>
      </c>
      <c r="C20" s="73"/>
      <c r="D20" s="55">
        <v>1938549.6801</v>
      </c>
      <c r="E20" s="58"/>
      <c r="F20" s="58"/>
      <c r="G20" s="55">
        <v>1051628.8524</v>
      </c>
      <c r="H20" s="56">
        <v>84.337818012114496</v>
      </c>
      <c r="I20" s="55">
        <v>58952.958400000003</v>
      </c>
      <c r="J20" s="56">
        <v>3.04108576660047</v>
      </c>
      <c r="K20" s="55">
        <v>71642.502800000002</v>
      </c>
      <c r="L20" s="56">
        <v>6.8125273128917403</v>
      </c>
      <c r="M20" s="56">
        <v>-0.17712313087978801</v>
      </c>
      <c r="N20" s="55">
        <v>13927366.0108</v>
      </c>
      <c r="O20" s="55">
        <v>460052994.94090003</v>
      </c>
      <c r="P20" s="55">
        <v>64431</v>
      </c>
      <c r="Q20" s="55">
        <v>58959</v>
      </c>
      <c r="R20" s="56">
        <v>9.2810257975881605</v>
      </c>
      <c r="S20" s="55">
        <v>30.0872201285096</v>
      </c>
      <c r="T20" s="55">
        <v>28.510604128292499</v>
      </c>
      <c r="U20" s="57">
        <v>5.2401517770100599</v>
      </c>
    </row>
    <row r="21" spans="1:21" ht="12" customHeight="1" thickBot="1">
      <c r="A21" s="75"/>
      <c r="B21" s="72" t="s">
        <v>19</v>
      </c>
      <c r="C21" s="73"/>
      <c r="D21" s="55">
        <v>464712.46960000001</v>
      </c>
      <c r="E21" s="58"/>
      <c r="F21" s="58"/>
      <c r="G21" s="55">
        <v>368317.09370000003</v>
      </c>
      <c r="H21" s="56">
        <v>26.1718441931766</v>
      </c>
      <c r="I21" s="55">
        <v>47973.565999999999</v>
      </c>
      <c r="J21" s="56">
        <v>10.323279261538501</v>
      </c>
      <c r="K21" s="55">
        <v>29502.988799999999</v>
      </c>
      <c r="L21" s="56">
        <v>8.0102143790346698</v>
      </c>
      <c r="M21" s="56">
        <v>0.62605783180855201</v>
      </c>
      <c r="N21" s="55">
        <v>4119682.4865000001</v>
      </c>
      <c r="O21" s="55">
        <v>143362574.46720001</v>
      </c>
      <c r="P21" s="55">
        <v>39888</v>
      </c>
      <c r="Q21" s="55">
        <v>38305</v>
      </c>
      <c r="R21" s="56">
        <v>4.1326197624331096</v>
      </c>
      <c r="S21" s="55">
        <v>11.6504329522663</v>
      </c>
      <c r="T21" s="55">
        <v>11.692163986424699</v>
      </c>
      <c r="U21" s="57">
        <v>-0.35819299016079098</v>
      </c>
    </row>
    <row r="22" spans="1:21" ht="12" customHeight="1" thickBot="1">
      <c r="A22" s="75"/>
      <c r="B22" s="72" t="s">
        <v>20</v>
      </c>
      <c r="C22" s="73"/>
      <c r="D22" s="55">
        <v>1499339.7186</v>
      </c>
      <c r="E22" s="58"/>
      <c r="F22" s="58"/>
      <c r="G22" s="55">
        <v>1059984.4543999999</v>
      </c>
      <c r="H22" s="56">
        <v>41.449217710338502</v>
      </c>
      <c r="I22" s="55">
        <v>88878.243900000001</v>
      </c>
      <c r="J22" s="56">
        <v>5.9278256153308302</v>
      </c>
      <c r="K22" s="55">
        <v>111241.11139999999</v>
      </c>
      <c r="L22" s="56">
        <v>10.4945983819138</v>
      </c>
      <c r="M22" s="56">
        <v>-0.201030601173947</v>
      </c>
      <c r="N22" s="55">
        <v>12425297.735300001</v>
      </c>
      <c r="O22" s="55">
        <v>494577648.85430002</v>
      </c>
      <c r="P22" s="55">
        <v>86350</v>
      </c>
      <c r="Q22" s="55">
        <v>87155</v>
      </c>
      <c r="R22" s="56">
        <v>-0.92364178761975602</v>
      </c>
      <c r="S22" s="55">
        <v>17.363517297046901</v>
      </c>
      <c r="T22" s="55">
        <v>17.410502798462499</v>
      </c>
      <c r="U22" s="57">
        <v>-0.27059898413324301</v>
      </c>
    </row>
    <row r="23" spans="1:21" ht="12" thickBot="1">
      <c r="A23" s="75"/>
      <c r="B23" s="72" t="s">
        <v>21</v>
      </c>
      <c r="C23" s="73"/>
      <c r="D23" s="55">
        <v>3148800.2379000001</v>
      </c>
      <c r="E23" s="58"/>
      <c r="F23" s="58"/>
      <c r="G23" s="55">
        <v>2580788.0830000001</v>
      </c>
      <c r="H23" s="56">
        <v>22.009252082399701</v>
      </c>
      <c r="I23" s="55">
        <v>229628.90919999999</v>
      </c>
      <c r="J23" s="56">
        <v>7.29258421782718</v>
      </c>
      <c r="K23" s="55">
        <v>126289.2298</v>
      </c>
      <c r="L23" s="56">
        <v>4.8934366456465099</v>
      </c>
      <c r="M23" s="56">
        <v>0.81827784969197703</v>
      </c>
      <c r="N23" s="55">
        <v>25455332.166000001</v>
      </c>
      <c r="O23" s="55">
        <v>1112894399.3245001</v>
      </c>
      <c r="P23" s="55">
        <v>99629</v>
      </c>
      <c r="Q23" s="55">
        <v>91657</v>
      </c>
      <c r="R23" s="56">
        <v>8.6976444788723093</v>
      </c>
      <c r="S23" s="55">
        <v>31.605257885756199</v>
      </c>
      <c r="T23" s="55">
        <v>31.852517674591098</v>
      </c>
      <c r="U23" s="57">
        <v>-0.78233751399451801</v>
      </c>
    </row>
    <row r="24" spans="1:21" ht="12" thickBot="1">
      <c r="A24" s="75"/>
      <c r="B24" s="72" t="s">
        <v>22</v>
      </c>
      <c r="C24" s="73"/>
      <c r="D24" s="55">
        <v>394189.83319999999</v>
      </c>
      <c r="E24" s="58"/>
      <c r="F24" s="58"/>
      <c r="G24" s="55">
        <v>269274.01620000001</v>
      </c>
      <c r="H24" s="56">
        <v>46.389851781027502</v>
      </c>
      <c r="I24" s="55">
        <v>52946.322699999997</v>
      </c>
      <c r="J24" s="56">
        <v>13.431681449058701</v>
      </c>
      <c r="K24" s="55">
        <v>39061.566500000001</v>
      </c>
      <c r="L24" s="56">
        <v>14.5062516804397</v>
      </c>
      <c r="M24" s="56">
        <v>0.35545825331915398</v>
      </c>
      <c r="N24" s="55">
        <v>3466190.1834999998</v>
      </c>
      <c r="O24" s="55">
        <v>108458549.0518</v>
      </c>
      <c r="P24" s="55">
        <v>35548</v>
      </c>
      <c r="Q24" s="55">
        <v>36323</v>
      </c>
      <c r="R24" s="56">
        <v>-2.1336343363708901</v>
      </c>
      <c r="S24" s="55">
        <v>11.0889454596602</v>
      </c>
      <c r="T24" s="55">
        <v>11.2714861768026</v>
      </c>
      <c r="U24" s="57">
        <v>-1.6461503738696699</v>
      </c>
    </row>
    <row r="25" spans="1:21" ht="12" thickBot="1">
      <c r="A25" s="75"/>
      <c r="B25" s="72" t="s">
        <v>23</v>
      </c>
      <c r="C25" s="73"/>
      <c r="D25" s="55">
        <v>745548.47239999997</v>
      </c>
      <c r="E25" s="58"/>
      <c r="F25" s="58"/>
      <c r="G25" s="55">
        <v>416174.96830000001</v>
      </c>
      <c r="H25" s="56">
        <v>79.143035787431302</v>
      </c>
      <c r="I25" s="55">
        <v>29546.051100000001</v>
      </c>
      <c r="J25" s="56">
        <v>3.9629953240851101</v>
      </c>
      <c r="K25" s="55">
        <v>25833.764500000001</v>
      </c>
      <c r="L25" s="56">
        <v>6.2074287181485897</v>
      </c>
      <c r="M25" s="56">
        <v>0.14369901839122201</v>
      </c>
      <c r="N25" s="55">
        <v>5498384.1486</v>
      </c>
      <c r="O25" s="55">
        <v>130892400.7233</v>
      </c>
      <c r="P25" s="55">
        <v>28554</v>
      </c>
      <c r="Q25" s="55">
        <v>29584</v>
      </c>
      <c r="R25" s="56">
        <v>-3.4816116819902598</v>
      </c>
      <c r="S25" s="55">
        <v>26.110123709462801</v>
      </c>
      <c r="T25" s="55">
        <v>25.8390601439968</v>
      </c>
      <c r="U25" s="57">
        <v>1.03815504086555</v>
      </c>
    </row>
    <row r="26" spans="1:21" ht="12" thickBot="1">
      <c r="A26" s="75"/>
      <c r="B26" s="72" t="s">
        <v>24</v>
      </c>
      <c r="C26" s="73"/>
      <c r="D26" s="55">
        <v>1072698.4878</v>
      </c>
      <c r="E26" s="58"/>
      <c r="F26" s="58"/>
      <c r="G26" s="55">
        <v>549482.10430000001</v>
      </c>
      <c r="H26" s="56">
        <v>95.219913333945499</v>
      </c>
      <c r="I26" s="55">
        <v>219118.53630000001</v>
      </c>
      <c r="J26" s="56">
        <v>20.426852353394398</v>
      </c>
      <c r="K26" s="55">
        <v>130236.40360000001</v>
      </c>
      <c r="L26" s="56">
        <v>23.7016642727449</v>
      </c>
      <c r="M26" s="56">
        <v>0.682467652999595</v>
      </c>
      <c r="N26" s="55">
        <v>8335492.9589</v>
      </c>
      <c r="O26" s="55">
        <v>242669128.31459999</v>
      </c>
      <c r="P26" s="55">
        <v>66362</v>
      </c>
      <c r="Q26" s="55">
        <v>63215</v>
      </c>
      <c r="R26" s="56">
        <v>4.9782488333465196</v>
      </c>
      <c r="S26" s="55">
        <v>16.1643483891384</v>
      </c>
      <c r="T26" s="55">
        <v>15.9309450209602</v>
      </c>
      <c r="U26" s="57">
        <v>1.44393923317677</v>
      </c>
    </row>
    <row r="27" spans="1:21" ht="12" thickBot="1">
      <c r="A27" s="75"/>
      <c r="B27" s="72" t="s">
        <v>25</v>
      </c>
      <c r="C27" s="73"/>
      <c r="D27" s="55">
        <v>339877.31510000001</v>
      </c>
      <c r="E27" s="58"/>
      <c r="F27" s="58"/>
      <c r="G27" s="55">
        <v>247808.40530000001</v>
      </c>
      <c r="H27" s="56">
        <v>37.153263501510402</v>
      </c>
      <c r="I27" s="55">
        <v>79119.251199999999</v>
      </c>
      <c r="J27" s="56">
        <v>23.278767862668701</v>
      </c>
      <c r="K27" s="55">
        <v>65996.056700000001</v>
      </c>
      <c r="L27" s="56">
        <v>26.6318878974683</v>
      </c>
      <c r="M27" s="56">
        <v>0.198848160878073</v>
      </c>
      <c r="N27" s="55">
        <v>2878804.6956000002</v>
      </c>
      <c r="O27" s="55">
        <v>88476842.366799995</v>
      </c>
      <c r="P27" s="55">
        <v>41806</v>
      </c>
      <c r="Q27" s="55">
        <v>40560</v>
      </c>
      <c r="R27" s="56">
        <v>3.0719921104536598</v>
      </c>
      <c r="S27" s="55">
        <v>8.1298692795292506</v>
      </c>
      <c r="T27" s="55">
        <v>8.12161824704142</v>
      </c>
      <c r="U27" s="57">
        <v>0.101490346328323</v>
      </c>
    </row>
    <row r="28" spans="1:21" ht="12" thickBot="1">
      <c r="A28" s="75"/>
      <c r="B28" s="72" t="s">
        <v>26</v>
      </c>
      <c r="C28" s="73"/>
      <c r="D28" s="55">
        <v>2584589.4904</v>
      </c>
      <c r="E28" s="58"/>
      <c r="F28" s="58"/>
      <c r="G28" s="55">
        <v>1224024.5619000001</v>
      </c>
      <c r="H28" s="56">
        <v>111.15503486205</v>
      </c>
      <c r="I28" s="55">
        <v>-86976.805900000007</v>
      </c>
      <c r="J28" s="56">
        <v>-3.3652077524519801</v>
      </c>
      <c r="K28" s="55">
        <v>54640.457600000002</v>
      </c>
      <c r="L28" s="56">
        <v>4.4640000945066003</v>
      </c>
      <c r="M28" s="56">
        <v>-2.5918022966923302</v>
      </c>
      <c r="N28" s="55">
        <v>18867905.9925</v>
      </c>
      <c r="O28" s="55">
        <v>391561333.58029997</v>
      </c>
      <c r="P28" s="55">
        <v>63389</v>
      </c>
      <c r="Q28" s="55">
        <v>64557</v>
      </c>
      <c r="R28" s="56">
        <v>-1.8092538376938301</v>
      </c>
      <c r="S28" s="55">
        <v>40.773470008992099</v>
      </c>
      <c r="T28" s="55">
        <v>41.227523967966299</v>
      </c>
      <c r="U28" s="57">
        <v>-1.1136014640746901</v>
      </c>
    </row>
    <row r="29" spans="1:21" ht="12" thickBot="1">
      <c r="A29" s="75"/>
      <c r="B29" s="72" t="s">
        <v>27</v>
      </c>
      <c r="C29" s="73"/>
      <c r="D29" s="55">
        <v>908840.02309999999</v>
      </c>
      <c r="E29" s="58"/>
      <c r="F29" s="58"/>
      <c r="G29" s="55">
        <v>755757.18550000002</v>
      </c>
      <c r="H29" s="56">
        <v>20.255558337658702</v>
      </c>
      <c r="I29" s="55">
        <v>124602.5212</v>
      </c>
      <c r="J29" s="56">
        <v>13.710060960452401</v>
      </c>
      <c r="K29" s="55">
        <v>112673.3602</v>
      </c>
      <c r="L29" s="56">
        <v>14.908672039347699</v>
      </c>
      <c r="M29" s="56">
        <v>0.10587383724799899</v>
      </c>
      <c r="N29" s="55">
        <v>9000999.1536999997</v>
      </c>
      <c r="O29" s="55">
        <v>267622007.5873</v>
      </c>
      <c r="P29" s="55">
        <v>126980</v>
      </c>
      <c r="Q29" s="55">
        <v>127497</v>
      </c>
      <c r="R29" s="56">
        <v>-0.40549973724871602</v>
      </c>
      <c r="S29" s="55">
        <v>7.15734779571586</v>
      </c>
      <c r="T29" s="55">
        <v>7.2313625661780296</v>
      </c>
      <c r="U29" s="57">
        <v>-1.03410889864077</v>
      </c>
    </row>
    <row r="30" spans="1:21" ht="12" thickBot="1">
      <c r="A30" s="75"/>
      <c r="B30" s="72" t="s">
        <v>28</v>
      </c>
      <c r="C30" s="73"/>
      <c r="D30" s="55">
        <v>1241864.4993</v>
      </c>
      <c r="E30" s="58"/>
      <c r="F30" s="58"/>
      <c r="G30" s="55">
        <v>769943.7389</v>
      </c>
      <c r="H30" s="56">
        <v>61.292888890066401</v>
      </c>
      <c r="I30" s="55">
        <v>136373.75320000001</v>
      </c>
      <c r="J30" s="56">
        <v>10.9813714198988</v>
      </c>
      <c r="K30" s="55">
        <v>104285.4963</v>
      </c>
      <c r="L30" s="56">
        <v>13.544560599842001</v>
      </c>
      <c r="M30" s="56">
        <v>0.30769625727906702</v>
      </c>
      <c r="N30" s="55">
        <v>11021272.8433</v>
      </c>
      <c r="O30" s="55">
        <v>417525253.69880003</v>
      </c>
      <c r="P30" s="55">
        <v>92955</v>
      </c>
      <c r="Q30" s="55">
        <v>92143</v>
      </c>
      <c r="R30" s="56">
        <v>0.88123894381559897</v>
      </c>
      <c r="S30" s="55">
        <v>13.359846154590899</v>
      </c>
      <c r="T30" s="55">
        <v>13.6725883366072</v>
      </c>
      <c r="U30" s="57">
        <v>-2.3409115524045898</v>
      </c>
    </row>
    <row r="31" spans="1:21" ht="12" thickBot="1">
      <c r="A31" s="75"/>
      <c r="B31" s="72" t="s">
        <v>29</v>
      </c>
      <c r="C31" s="73"/>
      <c r="D31" s="55">
        <v>1524712.2837</v>
      </c>
      <c r="E31" s="58"/>
      <c r="F31" s="58"/>
      <c r="G31" s="55">
        <v>817043.63859999995</v>
      </c>
      <c r="H31" s="56">
        <v>86.613322920252699</v>
      </c>
      <c r="I31" s="55">
        <v>18959.323100000001</v>
      </c>
      <c r="J31" s="56">
        <v>1.2434689024733001</v>
      </c>
      <c r="K31" s="55">
        <v>30827.671699999999</v>
      </c>
      <c r="L31" s="56">
        <v>3.7730752977678201</v>
      </c>
      <c r="M31" s="56">
        <v>-0.38499010614544699</v>
      </c>
      <c r="N31" s="55">
        <v>9445025.0050000008</v>
      </c>
      <c r="O31" s="55">
        <v>451519659.81800002</v>
      </c>
      <c r="P31" s="55">
        <v>44171</v>
      </c>
      <c r="Q31" s="55">
        <v>40446</v>
      </c>
      <c r="R31" s="56">
        <v>9.2098106116797798</v>
      </c>
      <c r="S31" s="55">
        <v>34.518400844445502</v>
      </c>
      <c r="T31" s="55">
        <v>33.2097668718786</v>
      </c>
      <c r="U31" s="57">
        <v>3.79111992604801</v>
      </c>
    </row>
    <row r="32" spans="1:21" ht="12" thickBot="1">
      <c r="A32" s="75"/>
      <c r="B32" s="72" t="s">
        <v>30</v>
      </c>
      <c r="C32" s="73"/>
      <c r="D32" s="55">
        <v>174415.39079999999</v>
      </c>
      <c r="E32" s="58"/>
      <c r="F32" s="58"/>
      <c r="G32" s="55">
        <v>109680.6672</v>
      </c>
      <c r="H32" s="56">
        <v>59.021088449396302</v>
      </c>
      <c r="I32" s="55">
        <v>35835.795700000002</v>
      </c>
      <c r="J32" s="56">
        <v>20.546234787899198</v>
      </c>
      <c r="K32" s="55">
        <v>28421.760600000001</v>
      </c>
      <c r="L32" s="56">
        <v>25.913190834419002</v>
      </c>
      <c r="M32" s="56">
        <v>0.26085769999765601</v>
      </c>
      <c r="N32" s="55">
        <v>1527264.4691000001</v>
      </c>
      <c r="O32" s="55">
        <v>44020897.243299998</v>
      </c>
      <c r="P32" s="55">
        <v>31597</v>
      </c>
      <c r="Q32" s="55">
        <v>30743</v>
      </c>
      <c r="R32" s="56">
        <v>2.7778681325830301</v>
      </c>
      <c r="S32" s="55">
        <v>5.5199984428901496</v>
      </c>
      <c r="T32" s="55">
        <v>5.5241022476661401</v>
      </c>
      <c r="U32" s="57">
        <v>-7.4344310391493001E-2</v>
      </c>
    </row>
    <row r="33" spans="1:21" ht="12" thickBot="1">
      <c r="A33" s="75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5">
        <v>1</v>
      </c>
      <c r="R33" s="58"/>
      <c r="S33" s="58"/>
      <c r="T33" s="55">
        <v>-4.9573</v>
      </c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387861.88770000002</v>
      </c>
      <c r="E35" s="58"/>
      <c r="F35" s="58"/>
      <c r="G35" s="55">
        <v>215181.52410000001</v>
      </c>
      <c r="H35" s="56">
        <v>80.2486943626959</v>
      </c>
      <c r="I35" s="55">
        <v>25703.318299999999</v>
      </c>
      <c r="J35" s="56">
        <v>6.6269254894878404</v>
      </c>
      <c r="K35" s="55">
        <v>18860.2127</v>
      </c>
      <c r="L35" s="56">
        <v>8.7647918560309108</v>
      </c>
      <c r="M35" s="56">
        <v>0.36283289636494898</v>
      </c>
      <c r="N35" s="55">
        <v>3576749.8324000002</v>
      </c>
      <c r="O35" s="55">
        <v>76757281.879800007</v>
      </c>
      <c r="P35" s="55">
        <v>21477</v>
      </c>
      <c r="Q35" s="55">
        <v>22223</v>
      </c>
      <c r="R35" s="56">
        <v>-3.3568825091121801</v>
      </c>
      <c r="S35" s="55">
        <v>18.0594071658053</v>
      </c>
      <c r="T35" s="55">
        <v>18.616770314539</v>
      </c>
      <c r="U35" s="57">
        <v>-3.0862759979688401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234339.5</v>
      </c>
      <c r="E37" s="58"/>
      <c r="F37" s="58"/>
      <c r="G37" s="55">
        <v>101069.24</v>
      </c>
      <c r="H37" s="56">
        <v>131.86035632602</v>
      </c>
      <c r="I37" s="55">
        <v>15715.25</v>
      </c>
      <c r="J37" s="56">
        <v>6.7061890974419596</v>
      </c>
      <c r="K37" s="55">
        <v>541.4</v>
      </c>
      <c r="L37" s="56">
        <v>0.535672376679591</v>
      </c>
      <c r="M37" s="56">
        <v>28.0270594754341</v>
      </c>
      <c r="N37" s="55">
        <v>1922116.51</v>
      </c>
      <c r="O37" s="55">
        <v>88346565.489999995</v>
      </c>
      <c r="P37" s="55">
        <v>125</v>
      </c>
      <c r="Q37" s="55">
        <v>128</v>
      </c>
      <c r="R37" s="56">
        <v>-2.34375</v>
      </c>
      <c r="S37" s="55">
        <v>1874.7159999999999</v>
      </c>
      <c r="T37" s="55">
        <v>1481.110625</v>
      </c>
      <c r="U37" s="57">
        <v>20.995466780034999</v>
      </c>
    </row>
    <row r="38" spans="1:21" ht="12" thickBot="1">
      <c r="A38" s="75"/>
      <c r="B38" s="72" t="s">
        <v>35</v>
      </c>
      <c r="C38" s="73"/>
      <c r="D38" s="55">
        <v>844094.25</v>
      </c>
      <c r="E38" s="58"/>
      <c r="F38" s="58"/>
      <c r="G38" s="55">
        <v>709631.01</v>
      </c>
      <c r="H38" s="56">
        <v>18.9483320352644</v>
      </c>
      <c r="I38" s="55">
        <v>-145083.70000000001</v>
      </c>
      <c r="J38" s="56">
        <v>-17.1880924434683</v>
      </c>
      <c r="K38" s="55">
        <v>-102500.93</v>
      </c>
      <c r="L38" s="56">
        <v>-14.444257445851999</v>
      </c>
      <c r="M38" s="56">
        <v>0.41543788919768798</v>
      </c>
      <c r="N38" s="55">
        <v>3757133.94</v>
      </c>
      <c r="O38" s="55">
        <v>140498376.72</v>
      </c>
      <c r="P38" s="55">
        <v>289</v>
      </c>
      <c r="Q38" s="55">
        <v>294</v>
      </c>
      <c r="R38" s="56">
        <v>-1.7006802721088501</v>
      </c>
      <c r="S38" s="55">
        <v>2920.7413494809698</v>
      </c>
      <c r="T38" s="55">
        <v>2722.2792857142899</v>
      </c>
      <c r="U38" s="57">
        <v>6.7949208786307196</v>
      </c>
    </row>
    <row r="39" spans="1:21" ht="12" thickBot="1">
      <c r="A39" s="75"/>
      <c r="B39" s="72" t="s">
        <v>36</v>
      </c>
      <c r="C39" s="73"/>
      <c r="D39" s="55">
        <v>327568.45</v>
      </c>
      <c r="E39" s="58"/>
      <c r="F39" s="58"/>
      <c r="G39" s="55">
        <v>417691.46</v>
      </c>
      <c r="H39" s="56">
        <v>-21.576455022566201</v>
      </c>
      <c r="I39" s="55">
        <v>1776.54</v>
      </c>
      <c r="J39" s="56">
        <v>0.54234160829591505</v>
      </c>
      <c r="K39" s="55">
        <v>-30009.42</v>
      </c>
      <c r="L39" s="56">
        <v>-7.1845902714889096</v>
      </c>
      <c r="M39" s="56">
        <v>-1.05919941138483</v>
      </c>
      <c r="N39" s="55">
        <v>1213846.44</v>
      </c>
      <c r="O39" s="55">
        <v>121095827.45999999</v>
      </c>
      <c r="P39" s="55">
        <v>112</v>
      </c>
      <c r="Q39" s="55">
        <v>104</v>
      </c>
      <c r="R39" s="56">
        <v>7.6923076923076898</v>
      </c>
      <c r="S39" s="55">
        <v>2924.7183035714302</v>
      </c>
      <c r="T39" s="55">
        <v>2670.0991346153801</v>
      </c>
      <c r="U39" s="57">
        <v>8.7057672749243604</v>
      </c>
    </row>
    <row r="40" spans="1:21" ht="12" thickBot="1">
      <c r="A40" s="75"/>
      <c r="B40" s="72" t="s">
        <v>37</v>
      </c>
      <c r="C40" s="73"/>
      <c r="D40" s="55">
        <v>435023.3</v>
      </c>
      <c r="E40" s="58"/>
      <c r="F40" s="58"/>
      <c r="G40" s="55">
        <v>280689.83</v>
      </c>
      <c r="H40" s="56">
        <v>54.9836344266552</v>
      </c>
      <c r="I40" s="55">
        <v>-84752.37</v>
      </c>
      <c r="J40" s="56">
        <v>-19.482259915733302</v>
      </c>
      <c r="K40" s="55">
        <v>-47909.52</v>
      </c>
      <c r="L40" s="56">
        <v>-17.068491580190098</v>
      </c>
      <c r="M40" s="56">
        <v>0.76900895688372595</v>
      </c>
      <c r="N40" s="55">
        <v>2053645.9</v>
      </c>
      <c r="O40" s="55">
        <v>100009390.05</v>
      </c>
      <c r="P40" s="55">
        <v>207</v>
      </c>
      <c r="Q40" s="55">
        <v>229</v>
      </c>
      <c r="R40" s="56">
        <v>-9.6069868995633207</v>
      </c>
      <c r="S40" s="55">
        <v>2101.5618357487901</v>
      </c>
      <c r="T40" s="55">
        <v>2350.85331877729</v>
      </c>
      <c r="U40" s="57">
        <v>-11.862200711295101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3.58</v>
      </c>
      <c r="H41" s="58"/>
      <c r="I41" s="58"/>
      <c r="J41" s="58"/>
      <c r="K41" s="55">
        <v>-329.78</v>
      </c>
      <c r="L41" s="56">
        <v>-9211.7318435754205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31680.341400000001</v>
      </c>
      <c r="E42" s="58"/>
      <c r="F42" s="58"/>
      <c r="G42" s="55">
        <v>94055.555300000007</v>
      </c>
      <c r="H42" s="56">
        <v>-66.317416021890196</v>
      </c>
      <c r="I42" s="55">
        <v>2767.6577000000002</v>
      </c>
      <c r="J42" s="56">
        <v>8.7361990991675391</v>
      </c>
      <c r="K42" s="55">
        <v>5571.6121000000003</v>
      </c>
      <c r="L42" s="56">
        <v>5.9237458991430803</v>
      </c>
      <c r="M42" s="56">
        <v>-0.50325728885540999</v>
      </c>
      <c r="N42" s="55">
        <v>164934.1017</v>
      </c>
      <c r="O42" s="55">
        <v>21400160.229200002</v>
      </c>
      <c r="P42" s="55">
        <v>63</v>
      </c>
      <c r="Q42" s="55">
        <v>64</v>
      </c>
      <c r="R42" s="56">
        <v>-1.5625</v>
      </c>
      <c r="S42" s="55">
        <v>502.862561904762</v>
      </c>
      <c r="T42" s="55">
        <v>448.15705624999998</v>
      </c>
      <c r="U42" s="57">
        <v>10.878818547864499</v>
      </c>
    </row>
    <row r="43" spans="1:21" ht="12" thickBot="1">
      <c r="A43" s="75"/>
      <c r="B43" s="72" t="s">
        <v>33</v>
      </c>
      <c r="C43" s="73"/>
      <c r="D43" s="55">
        <v>594086.20409999997</v>
      </c>
      <c r="E43" s="58"/>
      <c r="F43" s="58"/>
      <c r="G43" s="55">
        <v>444588.05050000001</v>
      </c>
      <c r="H43" s="56">
        <v>33.626219470331897</v>
      </c>
      <c r="I43" s="55">
        <v>27838.386500000001</v>
      </c>
      <c r="J43" s="56">
        <v>4.6859170113490904</v>
      </c>
      <c r="K43" s="55">
        <v>24593.818800000001</v>
      </c>
      <c r="L43" s="56">
        <v>5.5318218229979204</v>
      </c>
      <c r="M43" s="56">
        <v>0.131926144792121</v>
      </c>
      <c r="N43" s="55">
        <v>4030341.3917999999</v>
      </c>
      <c r="O43" s="55">
        <v>159033803.69100001</v>
      </c>
      <c r="P43" s="55">
        <v>2500</v>
      </c>
      <c r="Q43" s="55">
        <v>2309</v>
      </c>
      <c r="R43" s="56">
        <v>8.2719792117799997</v>
      </c>
      <c r="S43" s="55">
        <v>237.63448163999999</v>
      </c>
      <c r="T43" s="55">
        <v>233.81496825465601</v>
      </c>
      <c r="U43" s="57">
        <v>1.60730604371241</v>
      </c>
    </row>
    <row r="44" spans="1:21" ht="12" thickBot="1">
      <c r="A44" s="75"/>
      <c r="B44" s="72" t="s">
        <v>38</v>
      </c>
      <c r="C44" s="73"/>
      <c r="D44" s="55">
        <v>376793.52</v>
      </c>
      <c r="E44" s="58"/>
      <c r="F44" s="58"/>
      <c r="G44" s="55">
        <v>337434.3</v>
      </c>
      <c r="H44" s="56">
        <v>11.664261754065899</v>
      </c>
      <c r="I44" s="55">
        <v>-75779.289999999994</v>
      </c>
      <c r="J44" s="56">
        <v>-20.111622407943798</v>
      </c>
      <c r="K44" s="55">
        <v>-63137.39</v>
      </c>
      <c r="L44" s="56">
        <v>-18.711017226168199</v>
      </c>
      <c r="M44" s="56">
        <v>0.20022842249259901</v>
      </c>
      <c r="N44" s="55">
        <v>2177813.15</v>
      </c>
      <c r="O44" s="55">
        <v>73455174.379999995</v>
      </c>
      <c r="P44" s="55">
        <v>226</v>
      </c>
      <c r="Q44" s="55">
        <v>276</v>
      </c>
      <c r="R44" s="56">
        <v>-18.115942028985501</v>
      </c>
      <c r="S44" s="55">
        <v>1667.2279646017701</v>
      </c>
      <c r="T44" s="55">
        <v>1776.06329710145</v>
      </c>
      <c r="U44" s="57">
        <v>-6.5279214846708404</v>
      </c>
    </row>
    <row r="45" spans="1:21" ht="12" thickBot="1">
      <c r="A45" s="75"/>
      <c r="B45" s="72" t="s">
        <v>39</v>
      </c>
      <c r="C45" s="73"/>
      <c r="D45" s="55">
        <v>234599.52</v>
      </c>
      <c r="E45" s="58"/>
      <c r="F45" s="58"/>
      <c r="G45" s="55">
        <v>177700.88</v>
      </c>
      <c r="H45" s="56">
        <v>32.019334963338402</v>
      </c>
      <c r="I45" s="55">
        <v>26512.99</v>
      </c>
      <c r="J45" s="56">
        <v>11.3013828843299</v>
      </c>
      <c r="K45" s="55">
        <v>14152.82</v>
      </c>
      <c r="L45" s="56">
        <v>7.9644062539251399</v>
      </c>
      <c r="M45" s="56">
        <v>0.87333619730908796</v>
      </c>
      <c r="N45" s="55">
        <v>1140887.25</v>
      </c>
      <c r="O45" s="55">
        <v>32257205.309999999</v>
      </c>
      <c r="P45" s="55">
        <v>159</v>
      </c>
      <c r="Q45" s="55">
        <v>136</v>
      </c>
      <c r="R45" s="56">
        <v>16.911764705882401</v>
      </c>
      <c r="S45" s="55">
        <v>1475.4686792452801</v>
      </c>
      <c r="T45" s="55">
        <v>1360.1248529411801</v>
      </c>
      <c r="U45" s="57">
        <v>7.8174364475907403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5">
        <v>1523.9315999999999</v>
      </c>
      <c r="H46" s="58"/>
      <c r="I46" s="58"/>
      <c r="J46" s="58"/>
      <c r="K46" s="55">
        <v>1523.9314999999999</v>
      </c>
      <c r="L46" s="56">
        <v>99.999993438025697</v>
      </c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8281.9303999999993</v>
      </c>
      <c r="E47" s="61"/>
      <c r="F47" s="61"/>
      <c r="G47" s="60">
        <v>4165.6827000000003</v>
      </c>
      <c r="H47" s="62">
        <v>98.813279753640401</v>
      </c>
      <c r="I47" s="60">
        <v>812.173</v>
      </c>
      <c r="J47" s="62">
        <v>9.8065663531777592</v>
      </c>
      <c r="K47" s="60">
        <v>362.36360000000002</v>
      </c>
      <c r="L47" s="62">
        <v>8.6987806344443896</v>
      </c>
      <c r="M47" s="62">
        <v>1.2413205962188301</v>
      </c>
      <c r="N47" s="60">
        <v>139196.4615</v>
      </c>
      <c r="O47" s="60">
        <v>8094794.8699000003</v>
      </c>
      <c r="P47" s="60">
        <v>11</v>
      </c>
      <c r="Q47" s="60">
        <v>12</v>
      </c>
      <c r="R47" s="62">
        <v>-8.3333333333333393</v>
      </c>
      <c r="S47" s="60">
        <v>752.90276363636406</v>
      </c>
      <c r="T47" s="60">
        <v>1333.4358749999999</v>
      </c>
      <c r="U47" s="63">
        <v>-77.105987572655806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A37" sqref="A37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42715</v>
      </c>
      <c r="C2" s="37">
        <v>12</v>
      </c>
      <c r="D2" s="37">
        <v>71612</v>
      </c>
      <c r="E2" s="37">
        <v>928997.41261623905</v>
      </c>
      <c r="F2" s="37">
        <v>758455.76768803399</v>
      </c>
      <c r="G2" s="37"/>
      <c r="H2" s="37"/>
    </row>
    <row r="3" spans="1:8">
      <c r="A3" s="37">
        <v>2</v>
      </c>
      <c r="B3" s="65">
        <v>42715</v>
      </c>
      <c r="C3" s="37">
        <v>13</v>
      </c>
      <c r="D3" s="37">
        <v>14746</v>
      </c>
      <c r="E3" s="37">
        <v>138851.31217606799</v>
      </c>
      <c r="F3" s="37">
        <v>105974.526867521</v>
      </c>
      <c r="G3" s="37"/>
      <c r="H3" s="37"/>
    </row>
    <row r="4" spans="1:8">
      <c r="A4" s="37">
        <v>3</v>
      </c>
      <c r="B4" s="65">
        <v>42715</v>
      </c>
      <c r="C4" s="37">
        <v>14</v>
      </c>
      <c r="D4" s="37">
        <v>138461</v>
      </c>
      <c r="E4" s="37">
        <v>172295.38999325299</v>
      </c>
      <c r="F4" s="37">
        <v>129585.275209053</v>
      </c>
      <c r="G4" s="37"/>
      <c r="H4" s="37"/>
    </row>
    <row r="5" spans="1:8">
      <c r="A5" s="37">
        <v>4</v>
      </c>
      <c r="B5" s="65">
        <v>42715</v>
      </c>
      <c r="C5" s="37">
        <v>15</v>
      </c>
      <c r="D5" s="37">
        <v>4477</v>
      </c>
      <c r="E5" s="37">
        <v>74168.571057915397</v>
      </c>
      <c r="F5" s="37">
        <v>61032.1456255956</v>
      </c>
      <c r="G5" s="37"/>
      <c r="H5" s="37"/>
    </row>
    <row r="6" spans="1:8">
      <c r="A6" s="37">
        <v>5</v>
      </c>
      <c r="B6" s="65">
        <v>42715</v>
      </c>
      <c r="C6" s="37">
        <v>16</v>
      </c>
      <c r="D6" s="37">
        <v>5662</v>
      </c>
      <c r="E6" s="37">
        <v>296360.19312649599</v>
      </c>
      <c r="F6" s="37">
        <v>256386.194245299</v>
      </c>
      <c r="G6" s="37"/>
      <c r="H6" s="37"/>
    </row>
    <row r="7" spans="1:8">
      <c r="A7" s="37">
        <v>6</v>
      </c>
      <c r="B7" s="65">
        <v>42715</v>
      </c>
      <c r="C7" s="37">
        <v>17</v>
      </c>
      <c r="D7" s="37">
        <v>16543</v>
      </c>
      <c r="E7" s="37">
        <v>336323.11873846198</v>
      </c>
      <c r="F7" s="37">
        <v>263441.54791367502</v>
      </c>
      <c r="G7" s="37"/>
      <c r="H7" s="37"/>
    </row>
    <row r="8" spans="1:8">
      <c r="A8" s="37">
        <v>7</v>
      </c>
      <c r="B8" s="65">
        <v>42715</v>
      </c>
      <c r="C8" s="37">
        <v>18</v>
      </c>
      <c r="D8" s="37">
        <v>63357</v>
      </c>
      <c r="E8" s="37">
        <v>117529.09664359</v>
      </c>
      <c r="F8" s="37">
        <v>94202.391155555597</v>
      </c>
      <c r="G8" s="37"/>
      <c r="H8" s="37"/>
    </row>
    <row r="9" spans="1:8">
      <c r="A9" s="37">
        <v>8</v>
      </c>
      <c r="B9" s="65">
        <v>42715</v>
      </c>
      <c r="C9" s="37">
        <v>19</v>
      </c>
      <c r="D9" s="37">
        <v>19680</v>
      </c>
      <c r="E9" s="37">
        <v>116950.66994017101</v>
      </c>
      <c r="F9" s="37">
        <v>112055.687195726</v>
      </c>
      <c r="G9" s="37"/>
      <c r="H9" s="37"/>
    </row>
    <row r="10" spans="1:8">
      <c r="A10" s="37">
        <v>9</v>
      </c>
      <c r="B10" s="65">
        <v>42715</v>
      </c>
      <c r="C10" s="37">
        <v>21</v>
      </c>
      <c r="D10" s="37">
        <v>337778</v>
      </c>
      <c r="E10" s="37">
        <v>1309212.6520296801</v>
      </c>
      <c r="F10" s="37">
        <v>1466991.3323333301</v>
      </c>
      <c r="G10" s="37"/>
      <c r="H10" s="37"/>
    </row>
    <row r="11" spans="1:8">
      <c r="A11" s="37">
        <v>10</v>
      </c>
      <c r="B11" s="65">
        <v>42715</v>
      </c>
      <c r="C11" s="37">
        <v>22</v>
      </c>
      <c r="D11" s="37">
        <v>42164</v>
      </c>
      <c r="E11" s="37">
        <v>676832.37384444405</v>
      </c>
      <c r="F11" s="37">
        <v>601541.14796324796</v>
      </c>
      <c r="G11" s="37"/>
      <c r="H11" s="37"/>
    </row>
    <row r="12" spans="1:8">
      <c r="A12" s="37">
        <v>11</v>
      </c>
      <c r="B12" s="65">
        <v>42715</v>
      </c>
      <c r="C12" s="37">
        <v>23</v>
      </c>
      <c r="D12" s="37">
        <v>253625.54</v>
      </c>
      <c r="E12" s="37">
        <v>2776456.7373064999</v>
      </c>
      <c r="F12" s="37">
        <v>2580888.8336316198</v>
      </c>
      <c r="G12" s="37"/>
      <c r="H12" s="37"/>
    </row>
    <row r="13" spans="1:8">
      <c r="A13" s="37">
        <v>12</v>
      </c>
      <c r="B13" s="65">
        <v>42715</v>
      </c>
      <c r="C13" s="37">
        <v>24</v>
      </c>
      <c r="D13" s="37">
        <v>41595.199999999997</v>
      </c>
      <c r="E13" s="37">
        <v>961256.78438559105</v>
      </c>
      <c r="F13" s="37">
        <v>941028.20907179499</v>
      </c>
      <c r="G13" s="37"/>
      <c r="H13" s="37"/>
    </row>
    <row r="14" spans="1:8">
      <c r="A14" s="37">
        <v>13</v>
      </c>
      <c r="B14" s="65">
        <v>42715</v>
      </c>
      <c r="C14" s="37">
        <v>25</v>
      </c>
      <c r="D14" s="37">
        <v>147459</v>
      </c>
      <c r="E14" s="37">
        <v>1938550.0014209701</v>
      </c>
      <c r="F14" s="37">
        <v>1879596.7217000001</v>
      </c>
      <c r="G14" s="37"/>
      <c r="H14" s="37"/>
    </row>
    <row r="15" spans="1:8">
      <c r="A15" s="37">
        <v>14</v>
      </c>
      <c r="B15" s="65">
        <v>42715</v>
      </c>
      <c r="C15" s="37">
        <v>26</v>
      </c>
      <c r="D15" s="37">
        <v>90301</v>
      </c>
      <c r="E15" s="37">
        <v>464712.19632059598</v>
      </c>
      <c r="F15" s="37">
        <v>416738.90361881099</v>
      </c>
      <c r="G15" s="37"/>
      <c r="H15" s="37"/>
    </row>
    <row r="16" spans="1:8">
      <c r="A16" s="37">
        <v>15</v>
      </c>
      <c r="B16" s="65">
        <v>42715</v>
      </c>
      <c r="C16" s="37">
        <v>27</v>
      </c>
      <c r="D16" s="37">
        <v>173680.02799999999</v>
      </c>
      <c r="E16" s="37">
        <v>1499341.6807872599</v>
      </c>
      <c r="F16" s="37">
        <v>1410461.4776300699</v>
      </c>
      <c r="G16" s="37"/>
      <c r="H16" s="37"/>
    </row>
    <row r="17" spans="1:9">
      <c r="A17" s="37">
        <v>16</v>
      </c>
      <c r="B17" s="65">
        <v>42715</v>
      </c>
      <c r="C17" s="37">
        <v>29</v>
      </c>
      <c r="D17" s="37">
        <v>233308</v>
      </c>
      <c r="E17" s="37">
        <v>3148803.1114880298</v>
      </c>
      <c r="F17" s="37">
        <v>2919171.3539418802</v>
      </c>
      <c r="G17" s="37"/>
      <c r="H17" s="37"/>
    </row>
    <row r="18" spans="1:9">
      <c r="A18" s="37">
        <v>17</v>
      </c>
      <c r="B18" s="65">
        <v>42715</v>
      </c>
      <c r="C18" s="37">
        <v>31</v>
      </c>
      <c r="D18" s="37">
        <v>36405.328999999998</v>
      </c>
      <c r="E18" s="37">
        <v>394189.98056933703</v>
      </c>
      <c r="F18" s="37">
        <v>341243.51025690301</v>
      </c>
      <c r="G18" s="37"/>
      <c r="H18" s="37"/>
    </row>
    <row r="19" spans="1:9">
      <c r="A19" s="37">
        <v>18</v>
      </c>
      <c r="B19" s="65">
        <v>42715</v>
      </c>
      <c r="C19" s="37">
        <v>32</v>
      </c>
      <c r="D19" s="37">
        <v>55665.591</v>
      </c>
      <c r="E19" s="37">
        <v>745548.44637666596</v>
      </c>
      <c r="F19" s="37">
        <v>716002.42885708204</v>
      </c>
      <c r="G19" s="37"/>
      <c r="H19" s="37"/>
    </row>
    <row r="20" spans="1:9">
      <c r="A20" s="37">
        <v>19</v>
      </c>
      <c r="B20" s="65">
        <v>42715</v>
      </c>
      <c r="C20" s="37">
        <v>33</v>
      </c>
      <c r="D20" s="37">
        <v>62957.004999999997</v>
      </c>
      <c r="E20" s="37">
        <v>1072698.5648257399</v>
      </c>
      <c r="F20" s="37">
        <v>853579.84910197102</v>
      </c>
      <c r="G20" s="37"/>
      <c r="H20" s="37"/>
    </row>
    <row r="21" spans="1:9">
      <c r="A21" s="37">
        <v>20</v>
      </c>
      <c r="B21" s="65">
        <v>42715</v>
      </c>
      <c r="C21" s="37">
        <v>34</v>
      </c>
      <c r="D21" s="37">
        <v>55953.067000000003</v>
      </c>
      <c r="E21" s="37">
        <v>339877.02703626797</v>
      </c>
      <c r="F21" s="37">
        <v>260758.08352401</v>
      </c>
      <c r="G21" s="37"/>
      <c r="H21" s="37"/>
    </row>
    <row r="22" spans="1:9">
      <c r="A22" s="37">
        <v>21</v>
      </c>
      <c r="B22" s="65">
        <v>42715</v>
      </c>
      <c r="C22" s="37">
        <v>35</v>
      </c>
      <c r="D22" s="37">
        <v>102790.18700000001</v>
      </c>
      <c r="E22" s="37">
        <v>2584589.54500088</v>
      </c>
      <c r="F22" s="37">
        <v>2671566.3441185802</v>
      </c>
      <c r="G22" s="37"/>
      <c r="H22" s="37"/>
    </row>
    <row r="23" spans="1:9">
      <c r="A23" s="37">
        <v>22</v>
      </c>
      <c r="B23" s="65">
        <v>42715</v>
      </c>
      <c r="C23" s="37">
        <v>36</v>
      </c>
      <c r="D23" s="37">
        <v>197011.97899999999</v>
      </c>
      <c r="E23" s="37">
        <v>908840.04453539802</v>
      </c>
      <c r="F23" s="37">
        <v>784237.48831773596</v>
      </c>
      <c r="G23" s="37"/>
      <c r="H23" s="37"/>
    </row>
    <row r="24" spans="1:9">
      <c r="A24" s="37">
        <v>23</v>
      </c>
      <c r="B24" s="65">
        <v>42715</v>
      </c>
      <c r="C24" s="37">
        <v>37</v>
      </c>
      <c r="D24" s="37">
        <v>161821.09899999999</v>
      </c>
      <c r="E24" s="37">
        <v>1241864.4767602501</v>
      </c>
      <c r="F24" s="37">
        <v>1105490.7621821</v>
      </c>
      <c r="G24" s="37"/>
      <c r="H24" s="37"/>
    </row>
    <row r="25" spans="1:9">
      <c r="A25" s="37">
        <v>24</v>
      </c>
      <c r="B25" s="65">
        <v>42715</v>
      </c>
      <c r="C25" s="37">
        <v>38</v>
      </c>
      <c r="D25" s="37">
        <v>332274.75099999999</v>
      </c>
      <c r="E25" s="37">
        <v>1524712.16370265</v>
      </c>
      <c r="F25" s="37">
        <v>1505752.9033893801</v>
      </c>
      <c r="G25" s="37"/>
      <c r="H25" s="37"/>
    </row>
    <row r="26" spans="1:9">
      <c r="A26" s="37">
        <v>25</v>
      </c>
      <c r="B26" s="65">
        <v>42715</v>
      </c>
      <c r="C26" s="37">
        <v>39</v>
      </c>
      <c r="D26" s="37">
        <v>106045.626</v>
      </c>
      <c r="E26" s="37">
        <v>174415.24757201399</v>
      </c>
      <c r="F26" s="37">
        <v>138579.590475748</v>
      </c>
      <c r="G26" s="37"/>
      <c r="H26" s="37"/>
    </row>
    <row r="27" spans="1:9">
      <c r="A27" s="37">
        <v>26</v>
      </c>
      <c r="B27" s="65">
        <v>42715</v>
      </c>
      <c r="C27" s="37">
        <v>42</v>
      </c>
      <c r="D27" s="37">
        <v>22777.612000000001</v>
      </c>
      <c r="E27" s="37">
        <v>387861.88746478298</v>
      </c>
      <c r="F27" s="37">
        <v>362158.5723</v>
      </c>
      <c r="G27" s="37"/>
      <c r="H27" s="37"/>
    </row>
    <row r="28" spans="1:9">
      <c r="A28" s="37">
        <v>27</v>
      </c>
      <c r="B28" s="65">
        <v>42715</v>
      </c>
      <c r="C28" s="37">
        <v>70</v>
      </c>
      <c r="D28" s="37">
        <v>123</v>
      </c>
      <c r="E28" s="37">
        <v>234339.5</v>
      </c>
      <c r="F28" s="37">
        <v>218624.25</v>
      </c>
      <c r="G28" s="37"/>
      <c r="H28" s="37"/>
    </row>
    <row r="29" spans="1:9">
      <c r="A29" s="37">
        <v>28</v>
      </c>
      <c r="B29" s="65">
        <v>42715</v>
      </c>
      <c r="C29" s="37">
        <v>71</v>
      </c>
      <c r="D29" s="37">
        <v>285</v>
      </c>
      <c r="E29" s="37">
        <v>844094.25</v>
      </c>
      <c r="F29" s="37">
        <v>989177.95</v>
      </c>
      <c r="G29" s="37"/>
      <c r="H29" s="37"/>
    </row>
    <row r="30" spans="1:9">
      <c r="A30" s="37">
        <v>29</v>
      </c>
      <c r="B30" s="65">
        <v>42715</v>
      </c>
      <c r="C30" s="37">
        <v>72</v>
      </c>
      <c r="D30" s="37">
        <v>103</v>
      </c>
      <c r="E30" s="37">
        <v>327568.45</v>
      </c>
      <c r="F30" s="37">
        <v>325791.90999999997</v>
      </c>
      <c r="G30" s="37"/>
      <c r="H30" s="37"/>
    </row>
    <row r="31" spans="1:9">
      <c r="A31" s="30">
        <v>30</v>
      </c>
      <c r="B31" s="65">
        <v>42715</v>
      </c>
      <c r="C31" s="39">
        <v>73</v>
      </c>
      <c r="D31" s="39">
        <v>189</v>
      </c>
      <c r="E31" s="39">
        <v>435023.3</v>
      </c>
      <c r="F31" s="39">
        <v>519775.67</v>
      </c>
      <c r="G31" s="39"/>
      <c r="H31" s="39"/>
      <c r="I31" s="39"/>
    </row>
    <row r="32" spans="1:9">
      <c r="A32" s="30">
        <v>31</v>
      </c>
      <c r="B32" s="65">
        <v>42715</v>
      </c>
      <c r="C32" s="39">
        <v>75</v>
      </c>
      <c r="D32" s="39">
        <v>66</v>
      </c>
      <c r="E32" s="39">
        <v>31680.341880341901</v>
      </c>
      <c r="F32" s="39">
        <v>28912.683675213699</v>
      </c>
      <c r="G32" s="39"/>
      <c r="H32" s="39"/>
    </row>
    <row r="33" spans="1:8">
      <c r="A33" s="30">
        <v>32</v>
      </c>
      <c r="B33" s="65">
        <v>42715</v>
      </c>
      <c r="C33" s="39">
        <v>76</v>
      </c>
      <c r="D33" s="39">
        <v>2645</v>
      </c>
      <c r="E33" s="39">
        <v>594086.193667521</v>
      </c>
      <c r="F33" s="39">
        <v>566247.82057264901</v>
      </c>
      <c r="G33" s="39"/>
      <c r="H33" s="39"/>
    </row>
    <row r="34" spans="1:8">
      <c r="A34" s="30">
        <v>33</v>
      </c>
      <c r="B34" s="65">
        <v>42715</v>
      </c>
      <c r="C34" s="34">
        <v>77</v>
      </c>
      <c r="D34" s="34">
        <v>212</v>
      </c>
      <c r="E34" s="34">
        <v>376793.52</v>
      </c>
      <c r="F34" s="30">
        <v>452572.81</v>
      </c>
      <c r="G34" s="30"/>
      <c r="H34" s="30"/>
    </row>
    <row r="35" spans="1:8">
      <c r="A35" s="30">
        <v>34</v>
      </c>
      <c r="B35" s="65">
        <v>42715</v>
      </c>
      <c r="C35" s="34">
        <v>78</v>
      </c>
      <c r="D35" s="34">
        <v>151</v>
      </c>
      <c r="E35" s="34">
        <v>234599.52</v>
      </c>
      <c r="F35" s="30">
        <v>208086.53</v>
      </c>
      <c r="G35" s="30"/>
      <c r="H35" s="30"/>
    </row>
    <row r="36" spans="1:8">
      <c r="A36" s="30">
        <v>35</v>
      </c>
      <c r="B36" s="65">
        <v>42715</v>
      </c>
      <c r="C36" s="34">
        <v>99</v>
      </c>
      <c r="D36" s="34">
        <v>11</v>
      </c>
      <c r="E36" s="34">
        <v>8281.9302624612392</v>
      </c>
      <c r="F36" s="30">
        <v>7469.7571741925703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2016-12-12T01:53:55Z</dcterms:modified>
</cp:coreProperties>
</file>