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<sst xmlns="http://schemas.openxmlformats.org/spreadsheetml/2006/main" count="119" uniqueCount="79">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</sst>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14983837.161799999</v>
      </c>
      <c r="F3" s="25">
        <f>RA!I7</f>
        <v>1589121.9436000001</v>
      </c>
      <c r="G3" s="16">
        <f>SUM(G4:G42)</f>
        <v>13394715.218199996</v>
      </c>
      <c r="H3" s="27">
        <f>RA!J7</f>
        <v>10.6055740358106</v>
      </c>
      <c r="I3" s="20">
        <f>SUM(I4:I42)</f>
        <v>14983843.441392781</v>
      </c>
      <c r="J3" s="21">
        <f>SUM(J4:J42)</f>
        <v>13394715.246103475</v>
      </c>
      <c r="K3" s="22">
        <f>E3-I3</f>
        <v>-6.2795927822589874</v>
      </c>
      <c r="L3" s="22">
        <f>G3-J3</f>
        <v>-2.7903478592634201E-2</v>
      </c>
    </row>
    <row r="4" spans="1:13">
      <c r="A4" s="71">
        <f>RA!A8</f>
        <v>42719</v>
      </c>
      <c r="B4" s="12">
        <v>12</v>
      </c>
      <c r="C4" s="66" t="s">
        <v>6</v>
      </c>
      <c r="D4" s="66"/>
      <c r="E4" s="15">
        <f>IFERROR(VLOOKUP(C4,RA!B8:D35,3,0),0)</f>
        <v>569336.31030000001</v>
      </c>
      <c r="F4" s="25">
        <f>VLOOKUP(C4,RA!B8:I38,8,0)</f>
        <v>148858.6237</v>
      </c>
      <c r="G4" s="16">
        <f t="shared" ref="G4:G42" si="0">E4-F4</f>
        <v>420477.68660000002</v>
      </c>
      <c r="H4" s="27">
        <f>RA!J8</f>
        <v>26.145991570704801</v>
      </c>
      <c r="I4" s="20">
        <f>IFERROR(VLOOKUP(B4,RMS!C:E,3,FALSE),0)</f>
        <v>569336.84495555598</v>
      </c>
      <c r="J4" s="21">
        <f>IFERROR(VLOOKUP(B4,RMS!C:F,4,FALSE),0)</f>
        <v>420477.70195811999</v>
      </c>
      <c r="K4" s="22">
        <f t="shared" ref="K4:K42" si="1">E4-I4</f>
        <v>-0.5346555559663102</v>
      </c>
      <c r="L4" s="22">
        <f t="shared" ref="L4:L42" si="2">G4-J4</f>
        <v>-1.5358119970187545E-2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64812.070099999997</v>
      </c>
      <c r="F5" s="25">
        <f>VLOOKUP(C5,RA!B9:I39,8,0)</f>
        <v>16299.015299999999</v>
      </c>
      <c r="G5" s="16">
        <f t="shared" si="0"/>
        <v>48513.054799999998</v>
      </c>
      <c r="H5" s="27">
        <f>RA!J9</f>
        <v>25.148117125177301</v>
      </c>
      <c r="I5" s="20">
        <f>IFERROR(VLOOKUP(B5,RMS!C:E,3,FALSE),0)</f>
        <v>64812.1031350427</v>
      </c>
      <c r="J5" s="21">
        <f>IFERROR(VLOOKUP(B5,RMS!C:F,4,FALSE),0)</f>
        <v>48513.047932478599</v>
      </c>
      <c r="K5" s="22">
        <f t="shared" si="1"/>
        <v>-3.303504270297708E-2</v>
      </c>
      <c r="L5" s="22">
        <f t="shared" si="2"/>
        <v>6.867521398817189E-3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78678.551200000002</v>
      </c>
      <c r="F6" s="25">
        <f>VLOOKUP(C6,RA!B10:I40,8,0)</f>
        <v>26191.481500000002</v>
      </c>
      <c r="G6" s="16">
        <f t="shared" si="0"/>
        <v>52487.0697</v>
      </c>
      <c r="H6" s="27">
        <f>RA!J10</f>
        <v>33.289226988206202</v>
      </c>
      <c r="I6" s="20">
        <f>IFERROR(VLOOKUP(B6,RMS!C:E,3,FALSE),0)</f>
        <v>78680.430106497195</v>
      </c>
      <c r="J6" s="21">
        <f>IFERROR(VLOOKUP(B6,RMS!C:F,4,FALSE),0)</f>
        <v>52487.071160642598</v>
      </c>
      <c r="K6" s="22">
        <f>E6-I6</f>
        <v>-1.878906497193384</v>
      </c>
      <c r="L6" s="22">
        <f t="shared" si="2"/>
        <v>-1.4606425975216553E-3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53323.117400000003</v>
      </c>
      <c r="F7" s="25">
        <f>VLOOKUP(C7,RA!B11:I41,8,0)</f>
        <v>12145.4828</v>
      </c>
      <c r="G7" s="16">
        <f t="shared" si="0"/>
        <v>41177.634600000005</v>
      </c>
      <c r="H7" s="27">
        <f>RA!J11</f>
        <v>22.777143183305299</v>
      </c>
      <c r="I7" s="20">
        <f>IFERROR(VLOOKUP(B7,RMS!C:E,3,FALSE),0)</f>
        <v>53323.1507651539</v>
      </c>
      <c r="J7" s="21">
        <f>IFERROR(VLOOKUP(B7,RMS!C:F,4,FALSE),0)</f>
        <v>41177.635400499203</v>
      </c>
      <c r="K7" s="22">
        <f t="shared" si="1"/>
        <v>-3.3365153896738775E-2</v>
      </c>
      <c r="L7" s="22">
        <f t="shared" si="2"/>
        <v>-8.0049919779412448E-4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169912.25539999999</v>
      </c>
      <c r="F8" s="25">
        <f>VLOOKUP(C8,RA!B12:I42,8,0)</f>
        <v>29739.743600000002</v>
      </c>
      <c r="G8" s="16">
        <f t="shared" si="0"/>
        <v>140172.51179999998</v>
      </c>
      <c r="H8" s="27">
        <f>RA!J12</f>
        <v>17.503000904783502</v>
      </c>
      <c r="I8" s="20">
        <f>IFERROR(VLOOKUP(B8,RMS!C:E,3,FALSE),0)</f>
        <v>169912.267312821</v>
      </c>
      <c r="J8" s="21">
        <f>IFERROR(VLOOKUP(B8,RMS!C:F,4,FALSE),0)</f>
        <v>140172.49715470101</v>
      </c>
      <c r="K8" s="22">
        <f t="shared" si="1"/>
        <v>-1.1912821006262675E-2</v>
      </c>
      <c r="L8" s="22">
        <f t="shared" si="2"/>
        <v>1.4645298972027376E-2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226822.3645</v>
      </c>
      <c r="F9" s="25">
        <f>VLOOKUP(C9,RA!B13:I43,8,0)</f>
        <v>67462.294500000004</v>
      </c>
      <c r="G9" s="16">
        <f t="shared" si="0"/>
        <v>159360.07</v>
      </c>
      <c r="H9" s="27">
        <f>RA!J13</f>
        <v>29.742346901599301</v>
      </c>
      <c r="I9" s="20">
        <f>IFERROR(VLOOKUP(B9,RMS!C:E,3,FALSE),0)</f>
        <v>226822.47564529901</v>
      </c>
      <c r="J9" s="21">
        <f>IFERROR(VLOOKUP(B9,RMS!C:F,4,FALSE),0)</f>
        <v>159360.070146154</v>
      </c>
      <c r="K9" s="22">
        <f t="shared" si="1"/>
        <v>-0.11114529901533388</v>
      </c>
      <c r="L9" s="22">
        <f t="shared" si="2"/>
        <v>-1.4615399413742125E-4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79993.718099999998</v>
      </c>
      <c r="F10" s="25">
        <f>VLOOKUP(C10,RA!B14:I43,8,0)</f>
        <v>17580.192800000001</v>
      </c>
      <c r="G10" s="16">
        <f t="shared" si="0"/>
        <v>62413.525299999994</v>
      </c>
      <c r="H10" s="27">
        <f>RA!J14</f>
        <v>21.97696671384</v>
      </c>
      <c r="I10" s="20">
        <f>IFERROR(VLOOKUP(B10,RMS!C:E,3,FALSE),0)</f>
        <v>79993.720517094</v>
      </c>
      <c r="J10" s="21">
        <f>IFERROR(VLOOKUP(B10,RMS!C:F,4,FALSE),0)</f>
        <v>62413.526361538497</v>
      </c>
      <c r="K10" s="22">
        <f t="shared" si="1"/>
        <v>-2.4170940014300868E-3</v>
      </c>
      <c r="L10" s="22">
        <f t="shared" si="2"/>
        <v>-1.0615385035634972E-3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68726.335500000001</v>
      </c>
      <c r="F11" s="25">
        <f>VLOOKUP(C11,RA!B15:I44,8,0)</f>
        <v>12823.74</v>
      </c>
      <c r="G11" s="16">
        <f t="shared" si="0"/>
        <v>55902.595500000003</v>
      </c>
      <c r="H11" s="27">
        <f>RA!J15</f>
        <v>18.6591354052334</v>
      </c>
      <c r="I11" s="20">
        <f>IFERROR(VLOOKUP(B11,RMS!C:E,3,FALSE),0)</f>
        <v>68726.398615384605</v>
      </c>
      <c r="J11" s="21">
        <f>IFERROR(VLOOKUP(B11,RMS!C:F,4,FALSE),0)</f>
        <v>55902.595440170902</v>
      </c>
      <c r="K11" s="22">
        <f t="shared" si="1"/>
        <v>-6.3115384604316205E-2</v>
      </c>
      <c r="L11" s="22">
        <f t="shared" si="2"/>
        <v>5.982910079183057E-5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545690.71499999997</v>
      </c>
      <c r="F12" s="25">
        <f>VLOOKUP(C12,RA!B16:I45,8,0)</f>
        <v>-7840.6270000000004</v>
      </c>
      <c r="G12" s="16">
        <f t="shared" si="0"/>
        <v>553531.34199999995</v>
      </c>
      <c r="H12" s="27">
        <f>RA!J16</f>
        <v>-1.43682616993034</v>
      </c>
      <c r="I12" s="20">
        <f>IFERROR(VLOOKUP(B12,RMS!C:E,3,FALSE),0)</f>
        <v>545690.48390170897</v>
      </c>
      <c r="J12" s="21">
        <f>IFERROR(VLOOKUP(B12,RMS!C:F,4,FALSE),0)</f>
        <v>553531.34213333298</v>
      </c>
      <c r="K12" s="22">
        <f t="shared" si="1"/>
        <v>0.23109829099848866</v>
      </c>
      <c r="L12" s="22">
        <f t="shared" si="2"/>
        <v>-1.3333302922546864E-4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639819.19629999995</v>
      </c>
      <c r="F13" s="25">
        <f>VLOOKUP(C13,RA!B17:I46,8,0)</f>
        <v>89862.518800000005</v>
      </c>
      <c r="G13" s="16">
        <f t="shared" si="0"/>
        <v>549956.67749999999</v>
      </c>
      <c r="H13" s="27">
        <f>RA!J17</f>
        <v>14.0449863523421</v>
      </c>
      <c r="I13" s="20">
        <f>IFERROR(VLOOKUP(B13,RMS!C:E,3,FALSE),0)</f>
        <v>639819.24715897394</v>
      </c>
      <c r="J13" s="21">
        <f>IFERROR(VLOOKUP(B13,RMS!C:F,4,FALSE),0)</f>
        <v>549956.67657606804</v>
      </c>
      <c r="K13" s="22">
        <f t="shared" si="1"/>
        <v>-5.0858973991125822E-2</v>
      </c>
      <c r="L13" s="22">
        <f t="shared" si="2"/>
        <v>9.2393194790929556E-4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1307751.8229</v>
      </c>
      <c r="F14" s="25">
        <f>VLOOKUP(C14,RA!B18:I47,8,0)</f>
        <v>196394.79680000001</v>
      </c>
      <c r="G14" s="16">
        <f t="shared" si="0"/>
        <v>1111357.0260999999</v>
      </c>
      <c r="H14" s="27">
        <f>RA!J18</f>
        <v>15.017742155731501</v>
      </c>
      <c r="I14" s="20">
        <f>IFERROR(VLOOKUP(B14,RMS!C:E,3,FALSE),0)</f>
        <v>1307752.20952735</v>
      </c>
      <c r="J14" s="21">
        <f>IFERROR(VLOOKUP(B14,RMS!C:F,4,FALSE),0)</f>
        <v>1111357.0160359</v>
      </c>
      <c r="K14" s="22">
        <f t="shared" si="1"/>
        <v>-0.38662735000252724</v>
      </c>
      <c r="L14" s="22">
        <f t="shared" si="2"/>
        <v>1.0064099915325642E-2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450755.5331</v>
      </c>
      <c r="F15" s="25">
        <f>VLOOKUP(C15,RA!B19:I48,8,0)</f>
        <v>59303.217199999999</v>
      </c>
      <c r="G15" s="16">
        <f t="shared" si="0"/>
        <v>391452.31589999999</v>
      </c>
      <c r="H15" s="27">
        <f>RA!J19</f>
        <v>13.1564036035568</v>
      </c>
      <c r="I15" s="20">
        <f>IFERROR(VLOOKUP(B15,RMS!C:E,3,FALSE),0)</f>
        <v>450755.50107521401</v>
      </c>
      <c r="J15" s="21">
        <f>IFERROR(VLOOKUP(B15,RMS!C:F,4,FALSE),0)</f>
        <v>391452.31722136697</v>
      </c>
      <c r="K15" s="22">
        <f t="shared" si="1"/>
        <v>3.2024785992689431E-2</v>
      </c>
      <c r="L15" s="22">
        <f t="shared" si="2"/>
        <v>-1.3213669881224632E-3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1189189.9051999999</v>
      </c>
      <c r="F16" s="25">
        <f>VLOOKUP(C16,RA!B20:I49,8,0)</f>
        <v>62330.240599999997</v>
      </c>
      <c r="G16" s="16">
        <f t="shared" si="0"/>
        <v>1126859.6646</v>
      </c>
      <c r="H16" s="27">
        <f>RA!J20</f>
        <v>5.24140344006008</v>
      </c>
      <c r="I16" s="20">
        <f>IFERROR(VLOOKUP(B16,RMS!C:E,3,FALSE),0)</f>
        <v>1189190.2867999999</v>
      </c>
      <c r="J16" s="21">
        <f>IFERROR(VLOOKUP(B16,RMS!C:F,4,FALSE),0)</f>
        <v>1126859.6646</v>
      </c>
      <c r="K16" s="22">
        <f t="shared" si="1"/>
        <v>-0.38159999996423721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367609.24550000002</v>
      </c>
      <c r="F17" s="25">
        <f>VLOOKUP(C17,RA!B21:I50,8,0)</f>
        <v>42675.416299999997</v>
      </c>
      <c r="G17" s="16">
        <f t="shared" si="0"/>
        <v>324933.82920000004</v>
      </c>
      <c r="H17" s="27">
        <f>RA!J21</f>
        <v>11.608907235713099</v>
      </c>
      <c r="I17" s="20">
        <f>IFERROR(VLOOKUP(B17,RMS!C:E,3,FALSE),0)</f>
        <v>367609.29837848101</v>
      </c>
      <c r="J17" s="21">
        <f>IFERROR(VLOOKUP(B17,RMS!C:F,4,FALSE),0)</f>
        <v>324933.82915886102</v>
      </c>
      <c r="K17" s="22">
        <f t="shared" si="1"/>
        <v>-5.2878480986692011E-2</v>
      </c>
      <c r="L17" s="22">
        <f t="shared" si="2"/>
        <v>4.1139021050184965E-5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938341.58570000005</v>
      </c>
      <c r="F18" s="25">
        <f>VLOOKUP(C18,RA!B22:I51,8,0)</f>
        <v>59776.743999999999</v>
      </c>
      <c r="G18" s="16">
        <f t="shared" si="0"/>
        <v>878564.84170000011</v>
      </c>
      <c r="H18" s="27">
        <f>RA!J22</f>
        <v>6.3704673128609901</v>
      </c>
      <c r="I18" s="20">
        <f>IFERROR(VLOOKUP(B18,RMS!C:E,3,FALSE),0)</f>
        <v>938342.75099729199</v>
      </c>
      <c r="J18" s="21">
        <f>IFERROR(VLOOKUP(B18,RMS!C:F,4,FALSE),0)</f>
        <v>878564.84498584096</v>
      </c>
      <c r="K18" s="22">
        <f t="shared" si="1"/>
        <v>-1.1652972919400781</v>
      </c>
      <c r="L18" s="22">
        <f t="shared" si="2"/>
        <v>-3.2858408521860838E-3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1891876.33</v>
      </c>
      <c r="F19" s="25">
        <f>VLOOKUP(C19,RA!B23:I52,8,0)</f>
        <v>206851.7133</v>
      </c>
      <c r="G19" s="16">
        <f t="shared" si="0"/>
        <v>1685024.6167000001</v>
      </c>
      <c r="H19" s="27">
        <f>RA!J23</f>
        <v>10.9336804959128</v>
      </c>
      <c r="I19" s="20">
        <f>IFERROR(VLOOKUP(B19,RMS!C:E,3,FALSE),0)</f>
        <v>1891878.01114017</v>
      </c>
      <c r="J19" s="21">
        <f>IFERROR(VLOOKUP(B19,RMS!C:F,4,FALSE),0)</f>
        <v>1685024.6348906001</v>
      </c>
      <c r="K19" s="22">
        <f t="shared" si="1"/>
        <v>-1.6811401699669659</v>
      </c>
      <c r="L19" s="22">
        <f t="shared" si="2"/>
        <v>-1.8190599977970123E-2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331817.32400000002</v>
      </c>
      <c r="F20" s="25">
        <f>VLOOKUP(C20,RA!B24:I53,8,0)</f>
        <v>32601.468199999999</v>
      </c>
      <c r="G20" s="16">
        <f t="shared" si="0"/>
        <v>299215.85580000002</v>
      </c>
      <c r="H20" s="27">
        <f>RA!J24</f>
        <v>9.8251254054474906</v>
      </c>
      <c r="I20" s="20">
        <f>IFERROR(VLOOKUP(B20,RMS!C:E,3,FALSE),0)</f>
        <v>331817.41312499798</v>
      </c>
      <c r="J20" s="21">
        <f>IFERROR(VLOOKUP(B20,RMS!C:F,4,FALSE),0)</f>
        <v>299215.85906588897</v>
      </c>
      <c r="K20" s="22">
        <f t="shared" si="1"/>
        <v>-8.9124997961334884E-2</v>
      </c>
      <c r="L20" s="22">
        <f t="shared" si="2"/>
        <v>-3.2658889540471137E-3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435653.64059999998</v>
      </c>
      <c r="F21" s="25">
        <f>VLOOKUP(C21,RA!B25:I54,8,0)</f>
        <v>26264.566599999998</v>
      </c>
      <c r="G21" s="16">
        <f t="shared" si="0"/>
        <v>409389.07399999996</v>
      </c>
      <c r="H21" s="27">
        <f>RA!J25</f>
        <v>6.0287724357880599</v>
      </c>
      <c r="I21" s="20">
        <f>IFERROR(VLOOKUP(B21,RMS!C:E,3,FALSE),0)</f>
        <v>435653.63278674101</v>
      </c>
      <c r="J21" s="21">
        <f>IFERROR(VLOOKUP(B21,RMS!C:F,4,FALSE),0)</f>
        <v>409389.06297933898</v>
      </c>
      <c r="K21" s="22">
        <f t="shared" si="1"/>
        <v>7.8132589696906507E-3</v>
      </c>
      <c r="L21" s="22">
        <f t="shared" si="2"/>
        <v>1.1020660982467234E-2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587861.69929999998</v>
      </c>
      <c r="F22" s="25">
        <f>VLOOKUP(C22,RA!B26:I55,8,0)</f>
        <v>142724.8547</v>
      </c>
      <c r="G22" s="16">
        <f t="shared" si="0"/>
        <v>445136.84459999995</v>
      </c>
      <c r="H22" s="27">
        <f>RA!J26</f>
        <v>24.278644938078202</v>
      </c>
      <c r="I22" s="20">
        <f>IFERROR(VLOOKUP(B22,RMS!C:E,3,FALSE),0)</f>
        <v>587861.69587530405</v>
      </c>
      <c r="J22" s="21">
        <f>IFERROR(VLOOKUP(B22,RMS!C:F,4,FALSE),0)</f>
        <v>445136.84769462299</v>
      </c>
      <c r="K22" s="22">
        <f t="shared" si="1"/>
        <v>3.4246959257870913E-3</v>
      </c>
      <c r="L22" s="22">
        <f t="shared" si="2"/>
        <v>-3.0946230399422348E-3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226780.15530000001</v>
      </c>
      <c r="F23" s="25">
        <f>VLOOKUP(C23,RA!B27:I56,8,0)</f>
        <v>54149.677199999998</v>
      </c>
      <c r="G23" s="16">
        <f t="shared" si="0"/>
        <v>172630.47810000001</v>
      </c>
      <c r="H23" s="27">
        <f>RA!J27</f>
        <v>23.8776083067618</v>
      </c>
      <c r="I23" s="20">
        <f>IFERROR(VLOOKUP(B23,RMS!C:E,3,FALSE),0)</f>
        <v>226780.051199304</v>
      </c>
      <c r="J23" s="21">
        <f>IFERROR(VLOOKUP(B23,RMS!C:F,4,FALSE),0)</f>
        <v>172630.48565937101</v>
      </c>
      <c r="K23" s="22">
        <f t="shared" si="1"/>
        <v>0.10410069601493888</v>
      </c>
      <c r="L23" s="22">
        <f t="shared" si="2"/>
        <v>-7.5593710062094033E-3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1323612.0630000001</v>
      </c>
      <c r="F24" s="25">
        <f>VLOOKUP(C24,RA!B28:I57,8,0)</f>
        <v>8657.8107999999993</v>
      </c>
      <c r="G24" s="16">
        <f t="shared" si="0"/>
        <v>1314954.2522</v>
      </c>
      <c r="H24" s="27">
        <f>RA!J28</f>
        <v>0.65410485761038295</v>
      </c>
      <c r="I24" s="20">
        <f>IFERROR(VLOOKUP(B24,RMS!C:E,3,FALSE),0)</f>
        <v>1323612.3351884999</v>
      </c>
      <c r="J24" s="21">
        <f>IFERROR(VLOOKUP(B24,RMS!C:F,4,FALSE),0)</f>
        <v>1314954.2480840699</v>
      </c>
      <c r="K24" s="22">
        <f t="shared" si="1"/>
        <v>-0.27218849980272353</v>
      </c>
      <c r="L24" s="22">
        <f t="shared" si="2"/>
        <v>4.1159300599247217E-3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835238.55819999997</v>
      </c>
      <c r="F25" s="25">
        <f>VLOOKUP(C25,RA!B29:I58,8,0)</f>
        <v>90425.719599999997</v>
      </c>
      <c r="G25" s="16">
        <f t="shared" si="0"/>
        <v>744812.83860000002</v>
      </c>
      <c r="H25" s="27">
        <f>RA!J29</f>
        <v>10.8263344301147</v>
      </c>
      <c r="I25" s="20">
        <f>IFERROR(VLOOKUP(B25,RMS!C:E,3,FALSE),0)</f>
        <v>835238.69121327403</v>
      </c>
      <c r="J25" s="21">
        <f>IFERROR(VLOOKUP(B25,RMS!C:F,4,FALSE),0)</f>
        <v>744812.80261487805</v>
      </c>
      <c r="K25" s="22">
        <f t="shared" si="1"/>
        <v>-0.13301327405497432</v>
      </c>
      <c r="L25" s="22">
        <f t="shared" si="2"/>
        <v>3.5985121969133615E-2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788400.31969999999</v>
      </c>
      <c r="F26" s="25">
        <f>VLOOKUP(C26,RA!B30:I59,8,0)</f>
        <v>77908.921600000001</v>
      </c>
      <c r="G26" s="16">
        <f t="shared" si="0"/>
        <v>710491.39809999999</v>
      </c>
      <c r="H26" s="27">
        <f>RA!J30</f>
        <v>9.8818987833041092</v>
      </c>
      <c r="I26" s="20">
        <f>IFERROR(VLOOKUP(B26,RMS!C:E,3,FALSE),0)</f>
        <v>788400.26030884997</v>
      </c>
      <c r="J26" s="21">
        <f>IFERROR(VLOOKUP(B26,RMS!C:F,4,FALSE),0)</f>
        <v>710491.41752271005</v>
      </c>
      <c r="K26" s="22">
        <f t="shared" si="1"/>
        <v>5.9391150018200278E-2</v>
      </c>
      <c r="L26" s="22">
        <f t="shared" si="2"/>
        <v>-1.9422710058279335E-2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695065.01919999998</v>
      </c>
      <c r="F27" s="25">
        <f>VLOOKUP(C27,RA!B31:I60,8,0)</f>
        <v>43169.5092</v>
      </c>
      <c r="G27" s="16">
        <f t="shared" si="0"/>
        <v>651895.51</v>
      </c>
      <c r="H27" s="27">
        <f>RA!J31</f>
        <v>6.2108591293641702</v>
      </c>
      <c r="I27" s="20">
        <f>IFERROR(VLOOKUP(B27,RMS!C:E,3,FALSE),0)</f>
        <v>695064.94526814204</v>
      </c>
      <c r="J27" s="21">
        <f>IFERROR(VLOOKUP(B27,RMS!C:F,4,FALSE),0)</f>
        <v>651895.51980973501</v>
      </c>
      <c r="K27" s="22">
        <f t="shared" si="1"/>
        <v>7.3931857943534851E-2</v>
      </c>
      <c r="L27" s="22">
        <f t="shared" si="2"/>
        <v>-9.8097349982708693E-3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124962.57150000001</v>
      </c>
      <c r="F28" s="25">
        <f>VLOOKUP(C28,RA!B32:I61,8,0)</f>
        <v>27882.519799999998</v>
      </c>
      <c r="G28" s="16">
        <f t="shared" si="0"/>
        <v>97080.051700000011</v>
      </c>
      <c r="H28" s="27">
        <f>RA!J32</f>
        <v>22.312696886203199</v>
      </c>
      <c r="I28" s="20">
        <f>IFERROR(VLOOKUP(B28,RMS!C:E,3,FALSE),0)</f>
        <v>124962.48408537199</v>
      </c>
      <c r="J28" s="21">
        <f>IFERROR(VLOOKUP(B28,RMS!C:F,4,FALSE),0)</f>
        <v>97080.084312314095</v>
      </c>
      <c r="K28" s="22">
        <f t="shared" si="1"/>
        <v>8.74146280111745E-2</v>
      </c>
      <c r="L28" s="22">
        <f t="shared" si="2"/>
        <v>-3.2612314083962701E-2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232642.03109999999</v>
      </c>
      <c r="F30" s="25">
        <f>VLOOKUP(C30,RA!B34:I64,8,0)</f>
        <v>33137.203200000004</v>
      </c>
      <c r="G30" s="16">
        <f t="shared" si="0"/>
        <v>199504.82789999997</v>
      </c>
      <c r="H30" s="27">
        <f>RA!J34</f>
        <v>0</v>
      </c>
      <c r="I30" s="20">
        <f>IFERROR(VLOOKUP(B30,RMS!C:E,3,FALSE),0)</f>
        <v>232642.0312</v>
      </c>
      <c r="J30" s="21">
        <f>IFERROR(VLOOKUP(B30,RMS!C:F,4,FALSE),0)</f>
        <v>199504.82610000001</v>
      </c>
      <c r="K30" s="22">
        <f t="shared" si="1"/>
        <v>-1.0000000474974513E-4</v>
      </c>
      <c r="L30" s="22">
        <f t="shared" si="2"/>
        <v>1.7999999690800905E-3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14.243859135564399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75233.679999999993</v>
      </c>
      <c r="F32" s="25">
        <f>VLOOKUP(C32,RA!B34:I65,8,0)</f>
        <v>8582.02</v>
      </c>
      <c r="G32" s="16">
        <f t="shared" si="0"/>
        <v>66651.659999999989</v>
      </c>
      <c r="H32" s="27">
        <f>RA!J34</f>
        <v>0</v>
      </c>
      <c r="I32" s="20">
        <f>IFERROR(VLOOKUP(B32,RMS!C:E,3,FALSE),0)</f>
        <v>75233.679999999993</v>
      </c>
      <c r="J32" s="21">
        <f>IFERROR(VLOOKUP(B32,RMS!C:F,4,FALSE),0)</f>
        <v>66651.66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129963.31</v>
      </c>
      <c r="F33" s="25">
        <f>VLOOKUP(C33,RA!B34:I65,8,0)</f>
        <v>-12685.97</v>
      </c>
      <c r="G33" s="16">
        <f t="shared" si="0"/>
        <v>142649.28</v>
      </c>
      <c r="H33" s="27">
        <f>RA!J34</f>
        <v>0</v>
      </c>
      <c r="I33" s="20">
        <f>IFERROR(VLOOKUP(B33,RMS!C:E,3,FALSE),0)</f>
        <v>129963.31</v>
      </c>
      <c r="J33" s="21">
        <f>IFERROR(VLOOKUP(B33,RMS!C:F,4,FALSE),0)</f>
        <v>142649.28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31995.73</v>
      </c>
      <c r="F34" s="25">
        <f>VLOOKUP(C34,RA!B34:I66,8,0)</f>
        <v>1696.6</v>
      </c>
      <c r="G34" s="16">
        <f t="shared" si="0"/>
        <v>30299.13</v>
      </c>
      <c r="H34" s="27">
        <f>RA!J35</f>
        <v>14.243859135564399</v>
      </c>
      <c r="I34" s="20">
        <f>IFERROR(VLOOKUP(B34,RMS!C:E,3,FALSE),0)</f>
        <v>31995.73</v>
      </c>
      <c r="J34" s="21">
        <f>IFERROR(VLOOKUP(B34,RMS!C:F,4,FALSE),0)</f>
        <v>30299.13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62593</v>
      </c>
      <c r="F35" s="25">
        <f>VLOOKUP(C35,RA!B34:I67,8,0)</f>
        <v>-10535.54</v>
      </c>
      <c r="G35" s="16">
        <f t="shared" si="0"/>
        <v>73128.540000000008</v>
      </c>
      <c r="H35" s="27">
        <f>RA!J34</f>
        <v>0</v>
      </c>
      <c r="I35" s="20">
        <f>IFERROR(VLOOKUP(B35,RMS!C:E,3,FALSE),0)</f>
        <v>62593</v>
      </c>
      <c r="J35" s="21">
        <f>IFERROR(VLOOKUP(B35,RMS!C:F,4,FALSE),0)</f>
        <v>73128.539999999994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14.243859135564399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8576.0684000000001</v>
      </c>
      <c r="F37" s="25">
        <f>VLOOKUP(C37,RA!B8:I68,8,0)</f>
        <v>727.75220000000002</v>
      </c>
      <c r="G37" s="16">
        <f t="shared" si="0"/>
        <v>7848.3162000000002</v>
      </c>
      <c r="H37" s="27">
        <f>RA!J35</f>
        <v>14.243859135564399</v>
      </c>
      <c r="I37" s="20">
        <f>IFERROR(VLOOKUP(B37,RMS!C:E,3,FALSE),0)</f>
        <v>8576.0683760683805</v>
      </c>
      <c r="J37" s="21">
        <f>IFERROR(VLOOKUP(B37,RMS!C:F,4,FALSE),0)</f>
        <v>7848.3162393162402</v>
      </c>
      <c r="K37" s="22">
        <f t="shared" si="1"/>
        <v>2.3931619580253027E-5</v>
      </c>
      <c r="L37" s="22">
        <f t="shared" si="2"/>
        <v>-3.9316239963227417E-5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325378.11459999997</v>
      </c>
      <c r="F38" s="25">
        <f>VLOOKUP(C38,RA!B8:I69,8,0)</f>
        <v>21723.294600000001</v>
      </c>
      <c r="G38" s="16">
        <f t="shared" si="0"/>
        <v>303654.81999999995</v>
      </c>
      <c r="H38" s="27">
        <f>RA!J36</f>
        <v>0</v>
      </c>
      <c r="I38" s="20">
        <f>IFERROR(VLOOKUP(B38,RMS!C:E,3,FALSE),0)</f>
        <v>325378.11170854699</v>
      </c>
      <c r="J38" s="21">
        <f>IFERROR(VLOOKUP(B38,RMS!C:F,4,FALSE),0)</f>
        <v>303654.81589059799</v>
      </c>
      <c r="K38" s="22">
        <f t="shared" si="1"/>
        <v>2.8914529830217361E-3</v>
      </c>
      <c r="L38" s="22">
        <f t="shared" si="2"/>
        <v>4.1094019543379545E-3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56523.94</v>
      </c>
      <c r="F39" s="25">
        <f>VLOOKUP(C39,RA!B9:I70,8,0)</f>
        <v>-6289.51</v>
      </c>
      <c r="G39" s="16">
        <f t="shared" si="0"/>
        <v>62813.450000000004</v>
      </c>
      <c r="H39" s="27">
        <f>RA!J37</f>
        <v>11.407151690572601</v>
      </c>
      <c r="I39" s="20">
        <f>IFERROR(VLOOKUP(B39,RMS!C:E,3,FALSE),0)</f>
        <v>56523.94</v>
      </c>
      <c r="J39" s="21">
        <f>IFERROR(VLOOKUP(B39,RMS!C:F,4,FALSE),0)</f>
        <v>62813.45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60675.24</v>
      </c>
      <c r="F40" s="25">
        <f>VLOOKUP(C40,RA!B10:I71,8,0)</f>
        <v>8127.17</v>
      </c>
      <c r="G40" s="16">
        <f t="shared" si="0"/>
        <v>52548.07</v>
      </c>
      <c r="H40" s="27">
        <f>RA!J38</f>
        <v>-9.7611933706520695</v>
      </c>
      <c r="I40" s="20">
        <f>IFERROR(VLOOKUP(B40,RMS!C:E,3,FALSE),0)</f>
        <v>60675.24</v>
      </c>
      <c r="J40" s="21">
        <f>IFERROR(VLOOKUP(B40,RMS!C:F,4,FALSE),0)</f>
        <v>52548.07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5.3025825633607999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8225.6406999999999</v>
      </c>
      <c r="F42" s="25">
        <f>VLOOKUP(C42,RA!B8:I72,8,0)</f>
        <v>399.2817</v>
      </c>
      <c r="G42" s="16">
        <f t="shared" si="0"/>
        <v>7826.3590000000004</v>
      </c>
      <c r="H42" s="27">
        <f>RA!J39</f>
        <v>5.3025825633607999</v>
      </c>
      <c r="I42" s="20">
        <f>VLOOKUP(B42,RMS!C:E,3,FALSE)</f>
        <v>8225.6410256410309</v>
      </c>
      <c r="J42" s="21">
        <f>IFERROR(VLOOKUP(B42,RMS!C:F,4,FALSE),0)</f>
        <v>7826.35897435897</v>
      </c>
      <c r="K42" s="22">
        <f t="shared" si="1"/>
        <v>-3.2564103094046004E-4</v>
      </c>
      <c r="L42" s="22">
        <f t="shared" si="2"/>
        <v>2.5641030333645176E-5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14983837.161800001</v>
      </c>
      <c r="E7" s="64"/>
      <c r="F7" s="64"/>
      <c r="G7" s="52">
        <v>14306571.8771</v>
      </c>
      <c r="H7" s="53">
        <v>4.7339452841534504</v>
      </c>
      <c r="I7" s="52">
        <v>1589121.9436000001</v>
      </c>
      <c r="J7" s="53">
        <v>10.6055740358106</v>
      </c>
      <c r="K7" s="52">
        <v>1599395.1532999999</v>
      </c>
      <c r="L7" s="53">
        <v>11.179443734247</v>
      </c>
      <c r="M7" s="53">
        <v>-6.4231842136099997E-3</v>
      </c>
      <c r="N7" s="52">
        <v>271897292.40829998</v>
      </c>
      <c r="O7" s="52">
        <v>7695041109.4996004</v>
      </c>
      <c r="P7" s="52">
        <v>819900</v>
      </c>
      <c r="Q7" s="52">
        <v>772897</v>
      </c>
      <c r="R7" s="53">
        <v>6.0814054136579596</v>
      </c>
      <c r="S7" s="52">
        <v>18.275200831564799</v>
      </c>
      <c r="T7" s="52">
        <v>18.008017560554599</v>
      </c>
      <c r="U7" s="54">
        <v>1.46199909633118</v>
      </c>
    </row>
    <row r="8" spans="1:23" ht="12" thickBot="1">
      <c r="A8" s="74">
        <v>42719</v>
      </c>
      <c r="B8" s="72" t="s">
        <v>6</v>
      </c>
      <c r="C8" s="73"/>
      <c r="D8" s="55">
        <v>569336.31030000001</v>
      </c>
      <c r="E8" s="58"/>
      <c r="F8" s="58"/>
      <c r="G8" s="55">
        <v>530148.14009999996</v>
      </c>
      <c r="H8" s="56">
        <v>7.3919282622792997</v>
      </c>
      <c r="I8" s="55">
        <v>148858.6237</v>
      </c>
      <c r="J8" s="56">
        <v>26.145991570704801</v>
      </c>
      <c r="K8" s="55">
        <v>131925.54569999999</v>
      </c>
      <c r="L8" s="56">
        <v>24.884656895168099</v>
      </c>
      <c r="M8" s="56">
        <v>0.12835329132165199</v>
      </c>
      <c r="N8" s="55">
        <v>9415619.8874999993</v>
      </c>
      <c r="O8" s="55">
        <v>286710710.33039999</v>
      </c>
      <c r="P8" s="55">
        <v>19131</v>
      </c>
      <c r="Q8" s="55">
        <v>18390</v>
      </c>
      <c r="R8" s="56">
        <v>4.0293637846655903</v>
      </c>
      <c r="S8" s="55">
        <v>29.7598824055198</v>
      </c>
      <c r="T8" s="55">
        <v>28.868567514953799</v>
      </c>
      <c r="U8" s="57">
        <v>2.99502154753386</v>
      </c>
    </row>
    <row r="9" spans="1:23" ht="12" thickBot="1">
      <c r="A9" s="75"/>
      <c r="B9" s="72" t="s">
        <v>7</v>
      </c>
      <c r="C9" s="73"/>
      <c r="D9" s="55">
        <v>64812.070099999997</v>
      </c>
      <c r="E9" s="58"/>
      <c r="F9" s="58"/>
      <c r="G9" s="55">
        <v>67800.549199999994</v>
      </c>
      <c r="H9" s="56">
        <v>-4.4077505791059197</v>
      </c>
      <c r="I9" s="55">
        <v>16299.015299999999</v>
      </c>
      <c r="J9" s="56">
        <v>25.148117125177301</v>
      </c>
      <c r="K9" s="55">
        <v>15913.731900000001</v>
      </c>
      <c r="L9" s="56">
        <v>23.471390848261802</v>
      </c>
      <c r="M9" s="56">
        <v>2.4210750967847999E-2</v>
      </c>
      <c r="N9" s="55">
        <v>1273249.6905</v>
      </c>
      <c r="O9" s="55">
        <v>39018440.045000002</v>
      </c>
      <c r="P9" s="55">
        <v>3999</v>
      </c>
      <c r="Q9" s="55">
        <v>3743</v>
      </c>
      <c r="R9" s="56">
        <v>6.8394336094042201</v>
      </c>
      <c r="S9" s="55">
        <v>16.207069292323101</v>
      </c>
      <c r="T9" s="55">
        <v>16.905356024579199</v>
      </c>
      <c r="U9" s="57">
        <v>-4.30853178734107</v>
      </c>
    </row>
    <row r="10" spans="1:23" ht="12" thickBot="1">
      <c r="A10" s="75"/>
      <c r="B10" s="72" t="s">
        <v>8</v>
      </c>
      <c r="C10" s="73"/>
      <c r="D10" s="55">
        <v>78678.551200000002</v>
      </c>
      <c r="E10" s="58"/>
      <c r="F10" s="58"/>
      <c r="G10" s="55">
        <v>83004.186199999996</v>
      </c>
      <c r="H10" s="56">
        <v>-5.2113455935551203</v>
      </c>
      <c r="I10" s="55">
        <v>26191.481500000002</v>
      </c>
      <c r="J10" s="56">
        <v>33.289226988206202</v>
      </c>
      <c r="K10" s="55">
        <v>24017.713199999998</v>
      </c>
      <c r="L10" s="56">
        <v>28.935544458117899</v>
      </c>
      <c r="M10" s="56">
        <v>9.0506880563466993E-2</v>
      </c>
      <c r="N10" s="55">
        <v>1557582.2516000001</v>
      </c>
      <c r="O10" s="55">
        <v>62198692.895300001</v>
      </c>
      <c r="P10" s="55">
        <v>81038</v>
      </c>
      <c r="Q10" s="55">
        <v>76493</v>
      </c>
      <c r="R10" s="56">
        <v>5.9417201574000202</v>
      </c>
      <c r="S10" s="55">
        <v>0.97088466151681996</v>
      </c>
      <c r="T10" s="55">
        <v>0.99607164577150797</v>
      </c>
      <c r="U10" s="57">
        <v>-2.5942303193192</v>
      </c>
    </row>
    <row r="11" spans="1:23" ht="12" thickBot="1">
      <c r="A11" s="75"/>
      <c r="B11" s="72" t="s">
        <v>9</v>
      </c>
      <c r="C11" s="73"/>
      <c r="D11" s="55">
        <v>53323.117400000003</v>
      </c>
      <c r="E11" s="58"/>
      <c r="F11" s="58"/>
      <c r="G11" s="55">
        <v>70991.611900000004</v>
      </c>
      <c r="H11" s="56">
        <v>-24.888143862528601</v>
      </c>
      <c r="I11" s="55">
        <v>12145.4828</v>
      </c>
      <c r="J11" s="56">
        <v>22.777143183305299</v>
      </c>
      <c r="K11" s="55">
        <v>16254.156000000001</v>
      </c>
      <c r="L11" s="56">
        <v>22.895882435936102</v>
      </c>
      <c r="M11" s="56">
        <v>-0.25277677905884499</v>
      </c>
      <c r="N11" s="55">
        <v>887570.1298</v>
      </c>
      <c r="O11" s="55">
        <v>23398262.6503</v>
      </c>
      <c r="P11" s="55">
        <v>2408</v>
      </c>
      <c r="Q11" s="55">
        <v>2363</v>
      </c>
      <c r="R11" s="56">
        <v>1.9043588658485</v>
      </c>
      <c r="S11" s="55">
        <v>22.144151744186001</v>
      </c>
      <c r="T11" s="55">
        <v>22.078323063901799</v>
      </c>
      <c r="U11" s="57">
        <v>0.29727343383796101</v>
      </c>
    </row>
    <row r="12" spans="1:23" ht="12" thickBot="1">
      <c r="A12" s="75"/>
      <c r="B12" s="72" t="s">
        <v>10</v>
      </c>
      <c r="C12" s="73"/>
      <c r="D12" s="55">
        <v>169912.25539999999</v>
      </c>
      <c r="E12" s="58"/>
      <c r="F12" s="58"/>
      <c r="G12" s="55">
        <v>218557.10990000001</v>
      </c>
      <c r="H12" s="56">
        <v>-22.2572738641435</v>
      </c>
      <c r="I12" s="55">
        <v>29739.743600000002</v>
      </c>
      <c r="J12" s="56">
        <v>17.503000904783502</v>
      </c>
      <c r="K12" s="55">
        <v>31441.386399999999</v>
      </c>
      <c r="L12" s="56">
        <v>14.385890449588199</v>
      </c>
      <c r="M12" s="56">
        <v>-5.4121112165715003E-2</v>
      </c>
      <c r="N12" s="55">
        <v>3293921.4972000001</v>
      </c>
      <c r="O12" s="55">
        <v>90374576.182099998</v>
      </c>
      <c r="P12" s="55">
        <v>1634</v>
      </c>
      <c r="Q12" s="55">
        <v>1594</v>
      </c>
      <c r="R12" s="56">
        <v>2.5094102885821798</v>
      </c>
      <c r="S12" s="55">
        <v>103.985468421053</v>
      </c>
      <c r="T12" s="55">
        <v>118.365579736512</v>
      </c>
      <c r="U12" s="57">
        <v>-13.8289623865828</v>
      </c>
    </row>
    <row r="13" spans="1:23" ht="12" thickBot="1">
      <c r="A13" s="75"/>
      <c r="B13" s="72" t="s">
        <v>11</v>
      </c>
      <c r="C13" s="73"/>
      <c r="D13" s="55">
        <v>226822.3645</v>
      </c>
      <c r="E13" s="58"/>
      <c r="F13" s="58"/>
      <c r="G13" s="55">
        <v>258255.99059999999</v>
      </c>
      <c r="H13" s="56">
        <v>-12.1714993046128</v>
      </c>
      <c r="I13" s="55">
        <v>67462.294500000004</v>
      </c>
      <c r="J13" s="56">
        <v>29.742346901599301</v>
      </c>
      <c r="K13" s="55">
        <v>79536.256299999994</v>
      </c>
      <c r="L13" s="56">
        <v>30.7974487310886</v>
      </c>
      <c r="M13" s="56">
        <v>-0.15180450226948899</v>
      </c>
      <c r="N13" s="55">
        <v>3573378.5991000002</v>
      </c>
      <c r="O13" s="55">
        <v>123296608.05940001</v>
      </c>
      <c r="P13" s="55">
        <v>6898</v>
      </c>
      <c r="Q13" s="55">
        <v>6068</v>
      </c>
      <c r="R13" s="56">
        <v>13.678312458800299</v>
      </c>
      <c r="S13" s="55">
        <v>32.882337561612097</v>
      </c>
      <c r="T13" s="55">
        <v>32.383658882663198</v>
      </c>
      <c r="U13" s="57">
        <v>1.5165548313423001</v>
      </c>
    </row>
    <row r="14" spans="1:23" ht="12" thickBot="1">
      <c r="A14" s="75"/>
      <c r="B14" s="72" t="s">
        <v>12</v>
      </c>
      <c r="C14" s="73"/>
      <c r="D14" s="55">
        <v>79993.718099999998</v>
      </c>
      <c r="E14" s="58"/>
      <c r="F14" s="58"/>
      <c r="G14" s="55">
        <v>186198.42129999999</v>
      </c>
      <c r="H14" s="56">
        <v>-57.038455244947897</v>
      </c>
      <c r="I14" s="55">
        <v>17580.192800000001</v>
      </c>
      <c r="J14" s="56">
        <v>21.97696671384</v>
      </c>
      <c r="K14" s="55">
        <v>34600.991399999999</v>
      </c>
      <c r="L14" s="56">
        <v>18.582859703333099</v>
      </c>
      <c r="M14" s="56">
        <v>-0.49191650040409002</v>
      </c>
      <c r="N14" s="55">
        <v>1528361.0915000001</v>
      </c>
      <c r="O14" s="55">
        <v>49954384.090400003</v>
      </c>
      <c r="P14" s="55">
        <v>1460</v>
      </c>
      <c r="Q14" s="55">
        <v>1535</v>
      </c>
      <c r="R14" s="56">
        <v>-4.8859934853420199</v>
      </c>
      <c r="S14" s="55">
        <v>54.790217876712298</v>
      </c>
      <c r="T14" s="55">
        <v>52.3593427361563</v>
      </c>
      <c r="U14" s="57">
        <v>4.4366955174843099</v>
      </c>
    </row>
    <row r="15" spans="1:23" ht="12" thickBot="1">
      <c r="A15" s="75"/>
      <c r="B15" s="72" t="s">
        <v>13</v>
      </c>
      <c r="C15" s="73"/>
      <c r="D15" s="55">
        <v>68726.335500000001</v>
      </c>
      <c r="E15" s="58"/>
      <c r="F15" s="58"/>
      <c r="G15" s="55">
        <v>98288.513600000006</v>
      </c>
      <c r="H15" s="56">
        <v>-30.076940852221799</v>
      </c>
      <c r="I15" s="55">
        <v>12823.74</v>
      </c>
      <c r="J15" s="56">
        <v>18.6591354052334</v>
      </c>
      <c r="K15" s="55">
        <v>17531.515800000001</v>
      </c>
      <c r="L15" s="56">
        <v>17.836790035656801</v>
      </c>
      <c r="M15" s="56">
        <v>-0.26853215966642202</v>
      </c>
      <c r="N15" s="55">
        <v>1168401.7217999999</v>
      </c>
      <c r="O15" s="55">
        <v>45348160.342699997</v>
      </c>
      <c r="P15" s="55">
        <v>2193</v>
      </c>
      <c r="Q15" s="55">
        <v>1682</v>
      </c>
      <c r="R15" s="56">
        <v>30.380499405469699</v>
      </c>
      <c r="S15" s="55">
        <v>31.338958276333798</v>
      </c>
      <c r="T15" s="55">
        <v>34.351084839476798</v>
      </c>
      <c r="U15" s="57">
        <v>-9.6114444410798505</v>
      </c>
    </row>
    <row r="16" spans="1:23" ht="12" thickBot="1">
      <c r="A16" s="75"/>
      <c r="B16" s="72" t="s">
        <v>14</v>
      </c>
      <c r="C16" s="73"/>
      <c r="D16" s="55">
        <v>545690.71499999997</v>
      </c>
      <c r="E16" s="58"/>
      <c r="F16" s="58"/>
      <c r="G16" s="55">
        <v>445795.76579999999</v>
      </c>
      <c r="H16" s="56">
        <v>22.4082319446741</v>
      </c>
      <c r="I16" s="55">
        <v>-7840.6270000000004</v>
      </c>
      <c r="J16" s="56">
        <v>-1.43682616993034</v>
      </c>
      <c r="K16" s="55">
        <v>30160.272499999999</v>
      </c>
      <c r="L16" s="56">
        <v>6.7654910193855402</v>
      </c>
      <c r="M16" s="56">
        <v>-1.2599653899015699</v>
      </c>
      <c r="N16" s="55">
        <v>11451746.6405</v>
      </c>
      <c r="O16" s="55">
        <v>390358506.38319999</v>
      </c>
      <c r="P16" s="55">
        <v>26314</v>
      </c>
      <c r="Q16" s="55">
        <v>23649</v>
      </c>
      <c r="R16" s="56">
        <v>11.268975432365</v>
      </c>
      <c r="S16" s="55">
        <v>20.7376573306985</v>
      </c>
      <c r="T16" s="55">
        <v>19.1126998224026</v>
      </c>
      <c r="U16" s="57">
        <v>7.8357814597041298</v>
      </c>
    </row>
    <row r="17" spans="1:21" ht="12" thickBot="1">
      <c r="A17" s="75"/>
      <c r="B17" s="72" t="s">
        <v>15</v>
      </c>
      <c r="C17" s="73"/>
      <c r="D17" s="55">
        <v>639819.19629999995</v>
      </c>
      <c r="E17" s="58"/>
      <c r="F17" s="58"/>
      <c r="G17" s="55">
        <v>535540.84840000002</v>
      </c>
      <c r="H17" s="56">
        <v>19.4715955303028</v>
      </c>
      <c r="I17" s="55">
        <v>89862.518800000005</v>
      </c>
      <c r="J17" s="56">
        <v>14.0449863523421</v>
      </c>
      <c r="K17" s="55">
        <v>41166.253400000001</v>
      </c>
      <c r="L17" s="56">
        <v>7.6868559182720997</v>
      </c>
      <c r="M17" s="56">
        <v>1.1829171075354701</v>
      </c>
      <c r="N17" s="55">
        <v>8368098.9219000004</v>
      </c>
      <c r="O17" s="55">
        <v>383638352.14319998</v>
      </c>
      <c r="P17" s="55">
        <v>10214</v>
      </c>
      <c r="Q17" s="55">
        <v>8851</v>
      </c>
      <c r="R17" s="56">
        <v>15.399389899446399</v>
      </c>
      <c r="S17" s="55">
        <v>62.641393802623902</v>
      </c>
      <c r="T17" s="55">
        <v>52.2815875268331</v>
      </c>
      <c r="U17" s="57">
        <v>16.538275486706699</v>
      </c>
    </row>
    <row r="18" spans="1:21" ht="12" customHeight="1" thickBot="1">
      <c r="A18" s="75"/>
      <c r="B18" s="72" t="s">
        <v>16</v>
      </c>
      <c r="C18" s="73"/>
      <c r="D18" s="55">
        <v>1307751.8229</v>
      </c>
      <c r="E18" s="58"/>
      <c r="F18" s="58"/>
      <c r="G18" s="55">
        <v>1211604.6355000001</v>
      </c>
      <c r="H18" s="56">
        <v>7.9355248884733998</v>
      </c>
      <c r="I18" s="55">
        <v>196394.79680000001</v>
      </c>
      <c r="J18" s="56">
        <v>15.017742155731501</v>
      </c>
      <c r="K18" s="55">
        <v>188941.48550000001</v>
      </c>
      <c r="L18" s="56">
        <v>15.594318473536401</v>
      </c>
      <c r="M18" s="56">
        <v>3.9447722559586E-2</v>
      </c>
      <c r="N18" s="55">
        <v>24084690.310800001</v>
      </c>
      <c r="O18" s="55">
        <v>744790616.13020003</v>
      </c>
      <c r="P18" s="55">
        <v>57502</v>
      </c>
      <c r="Q18" s="55">
        <v>52527</v>
      </c>
      <c r="R18" s="56">
        <v>9.4713195118700799</v>
      </c>
      <c r="S18" s="55">
        <v>22.742718912385701</v>
      </c>
      <c r="T18" s="55">
        <v>22.5131482171074</v>
      </c>
      <c r="U18" s="57">
        <v>1.0094250215317899</v>
      </c>
    </row>
    <row r="19" spans="1:21" ht="12" customHeight="1" thickBot="1">
      <c r="A19" s="75"/>
      <c r="B19" s="72" t="s">
        <v>17</v>
      </c>
      <c r="C19" s="73"/>
      <c r="D19" s="55">
        <v>450755.5331</v>
      </c>
      <c r="E19" s="58"/>
      <c r="F19" s="58"/>
      <c r="G19" s="55">
        <v>516693.99400000001</v>
      </c>
      <c r="H19" s="56">
        <v>-12.761607772820399</v>
      </c>
      <c r="I19" s="55">
        <v>59303.217199999999</v>
      </c>
      <c r="J19" s="56">
        <v>13.1564036035568</v>
      </c>
      <c r="K19" s="55">
        <v>40772.9859</v>
      </c>
      <c r="L19" s="56">
        <v>7.8911282835619696</v>
      </c>
      <c r="M19" s="56">
        <v>0.45447324719968601</v>
      </c>
      <c r="N19" s="55">
        <v>9261422.6643000003</v>
      </c>
      <c r="O19" s="55">
        <v>231053236.95210001</v>
      </c>
      <c r="P19" s="55">
        <v>11081</v>
      </c>
      <c r="Q19" s="55">
        <v>10795</v>
      </c>
      <c r="R19" s="56">
        <v>2.6493747105141199</v>
      </c>
      <c r="S19" s="55">
        <v>40.678235998556097</v>
      </c>
      <c r="T19" s="55">
        <v>43.394613534043501</v>
      </c>
      <c r="U19" s="57">
        <v>-6.6777171349904796</v>
      </c>
    </row>
    <row r="20" spans="1:21" ht="12" thickBot="1">
      <c r="A20" s="75"/>
      <c r="B20" s="72" t="s">
        <v>18</v>
      </c>
      <c r="C20" s="73"/>
      <c r="D20" s="55">
        <v>1189189.9051999999</v>
      </c>
      <c r="E20" s="58"/>
      <c r="F20" s="58"/>
      <c r="G20" s="55">
        <v>996147.27859999996</v>
      </c>
      <c r="H20" s="56">
        <v>19.3789242561908</v>
      </c>
      <c r="I20" s="55">
        <v>62330.240599999997</v>
      </c>
      <c r="J20" s="56">
        <v>5.24140344006008</v>
      </c>
      <c r="K20" s="55">
        <v>70630.902600000001</v>
      </c>
      <c r="L20" s="56">
        <v>7.0904076251922996</v>
      </c>
      <c r="M20" s="56">
        <v>-0.117521675278719</v>
      </c>
      <c r="N20" s="55">
        <v>19657934.779399998</v>
      </c>
      <c r="O20" s="55">
        <v>465783563.70950001</v>
      </c>
      <c r="P20" s="55">
        <v>42875</v>
      </c>
      <c r="Q20" s="55">
        <v>38728</v>
      </c>
      <c r="R20" s="56">
        <v>10.708014872960099</v>
      </c>
      <c r="S20" s="55">
        <v>27.736207701457701</v>
      </c>
      <c r="T20" s="55">
        <v>26.016955272670899</v>
      </c>
      <c r="U20" s="57">
        <v>6.1985850671879401</v>
      </c>
    </row>
    <row r="21" spans="1:21" ht="12" customHeight="1" thickBot="1">
      <c r="A21" s="75"/>
      <c r="B21" s="72" t="s">
        <v>19</v>
      </c>
      <c r="C21" s="73"/>
      <c r="D21" s="55">
        <v>367609.24550000002</v>
      </c>
      <c r="E21" s="58"/>
      <c r="F21" s="58"/>
      <c r="G21" s="55">
        <v>317294.42719999998</v>
      </c>
      <c r="H21" s="56">
        <v>15.857454145667999</v>
      </c>
      <c r="I21" s="55">
        <v>42675.416299999997</v>
      </c>
      <c r="J21" s="56">
        <v>11.608907235713099</v>
      </c>
      <c r="K21" s="55">
        <v>38367.583100000003</v>
      </c>
      <c r="L21" s="56">
        <v>12.092107459490901</v>
      </c>
      <c r="M21" s="56">
        <v>0.112277940176013</v>
      </c>
      <c r="N21" s="55">
        <v>5483496.4162999997</v>
      </c>
      <c r="O21" s="55">
        <v>144726388.39700001</v>
      </c>
      <c r="P21" s="55">
        <v>29433</v>
      </c>
      <c r="Q21" s="55">
        <v>23400</v>
      </c>
      <c r="R21" s="56">
        <v>25.782051282051299</v>
      </c>
      <c r="S21" s="55">
        <v>12.4896967859206</v>
      </c>
      <c r="T21" s="55">
        <v>12.327301688034201</v>
      </c>
      <c r="U21" s="57">
        <v>1.30023250900249</v>
      </c>
    </row>
    <row r="22" spans="1:21" ht="12" customHeight="1" thickBot="1">
      <c r="A22" s="75"/>
      <c r="B22" s="72" t="s">
        <v>20</v>
      </c>
      <c r="C22" s="73"/>
      <c r="D22" s="55">
        <v>938341.58570000005</v>
      </c>
      <c r="E22" s="58"/>
      <c r="F22" s="58"/>
      <c r="G22" s="55">
        <v>884783.81220000004</v>
      </c>
      <c r="H22" s="56">
        <v>6.05320449600333</v>
      </c>
      <c r="I22" s="55">
        <v>59776.743999999999</v>
      </c>
      <c r="J22" s="56">
        <v>6.3704673128609901</v>
      </c>
      <c r="K22" s="55">
        <v>104457.4252</v>
      </c>
      <c r="L22" s="56">
        <v>11.805982858148001</v>
      </c>
      <c r="M22" s="56">
        <v>-0.42774059493091898</v>
      </c>
      <c r="N22" s="55">
        <v>16287028.194800001</v>
      </c>
      <c r="O22" s="55">
        <v>498439379.31379998</v>
      </c>
      <c r="P22" s="55">
        <v>54848</v>
      </c>
      <c r="Q22" s="55">
        <v>52059</v>
      </c>
      <c r="R22" s="56">
        <v>5.35738296932327</v>
      </c>
      <c r="S22" s="55">
        <v>17.1080364954055</v>
      </c>
      <c r="T22" s="55">
        <v>17.044598367237199</v>
      </c>
      <c r="U22" s="57">
        <v>0.370808936404526</v>
      </c>
    </row>
    <row r="23" spans="1:21" ht="12" thickBot="1">
      <c r="A23" s="75"/>
      <c r="B23" s="72" t="s">
        <v>21</v>
      </c>
      <c r="C23" s="73"/>
      <c r="D23" s="55">
        <v>1891876.33</v>
      </c>
      <c r="E23" s="58"/>
      <c r="F23" s="58"/>
      <c r="G23" s="55">
        <v>2083305.1677999999</v>
      </c>
      <c r="H23" s="56">
        <v>-9.1887084407394592</v>
      </c>
      <c r="I23" s="55">
        <v>206851.7133</v>
      </c>
      <c r="J23" s="56">
        <v>10.9336804959128</v>
      </c>
      <c r="K23" s="55">
        <v>193996.2083</v>
      </c>
      <c r="L23" s="56">
        <v>9.3119438908157104</v>
      </c>
      <c r="M23" s="56">
        <v>6.6266784864784004E-2</v>
      </c>
      <c r="N23" s="55">
        <v>33596142.583099999</v>
      </c>
      <c r="O23" s="55">
        <v>1121035209.7416</v>
      </c>
      <c r="P23" s="55">
        <v>62840</v>
      </c>
      <c r="Q23" s="55">
        <v>55639</v>
      </c>
      <c r="R23" s="56">
        <v>12.942360574417201</v>
      </c>
      <c r="S23" s="55">
        <v>30.106243316358999</v>
      </c>
      <c r="T23" s="55">
        <v>29.708001533097299</v>
      </c>
      <c r="U23" s="57">
        <v>1.3227880312962501</v>
      </c>
    </row>
    <row r="24" spans="1:21" ht="12" thickBot="1">
      <c r="A24" s="75"/>
      <c r="B24" s="72" t="s">
        <v>22</v>
      </c>
      <c r="C24" s="73"/>
      <c r="D24" s="55">
        <v>331817.32400000002</v>
      </c>
      <c r="E24" s="58"/>
      <c r="F24" s="58"/>
      <c r="G24" s="55">
        <v>226376.00810000001</v>
      </c>
      <c r="H24" s="56">
        <v>46.577955316458301</v>
      </c>
      <c r="I24" s="55">
        <v>32601.468199999999</v>
      </c>
      <c r="J24" s="56">
        <v>9.8251254054474906</v>
      </c>
      <c r="K24" s="55">
        <v>55891.592199999999</v>
      </c>
      <c r="L24" s="56">
        <v>24.6897154292562</v>
      </c>
      <c r="M24" s="56">
        <v>-0.41670174498983098</v>
      </c>
      <c r="N24" s="55">
        <v>4581594.8760000002</v>
      </c>
      <c r="O24" s="55">
        <v>109573953.74429999</v>
      </c>
      <c r="P24" s="55">
        <v>27499</v>
      </c>
      <c r="Q24" s="55">
        <v>24340</v>
      </c>
      <c r="R24" s="56">
        <v>12.978635990139701</v>
      </c>
      <c r="S24" s="55">
        <v>12.0665232917561</v>
      </c>
      <c r="T24" s="55">
        <v>10.3851328800329</v>
      </c>
      <c r="U24" s="57">
        <v>13.9343402492078</v>
      </c>
    </row>
    <row r="25" spans="1:21" ht="12" thickBot="1">
      <c r="A25" s="75"/>
      <c r="B25" s="72" t="s">
        <v>23</v>
      </c>
      <c r="C25" s="73"/>
      <c r="D25" s="55">
        <v>435653.64059999998</v>
      </c>
      <c r="E25" s="58"/>
      <c r="F25" s="58"/>
      <c r="G25" s="55">
        <v>309538.28850000002</v>
      </c>
      <c r="H25" s="56">
        <v>40.743054021247502</v>
      </c>
      <c r="I25" s="55">
        <v>26264.566599999998</v>
      </c>
      <c r="J25" s="56">
        <v>6.0287724357880599</v>
      </c>
      <c r="K25" s="55">
        <v>21559.454600000001</v>
      </c>
      <c r="L25" s="56">
        <v>6.9650364433025498</v>
      </c>
      <c r="M25" s="56">
        <v>0.218238915932502</v>
      </c>
      <c r="N25" s="55">
        <v>7072062.5499</v>
      </c>
      <c r="O25" s="55">
        <v>132466079.12459999</v>
      </c>
      <c r="P25" s="55">
        <v>18742</v>
      </c>
      <c r="Q25" s="55">
        <v>17095</v>
      </c>
      <c r="R25" s="56">
        <v>9.6343960222287297</v>
      </c>
      <c r="S25" s="55">
        <v>23.244778604204502</v>
      </c>
      <c r="T25" s="55">
        <v>20.103130207663099</v>
      </c>
      <c r="U25" s="57">
        <v>13.515501481150499</v>
      </c>
    </row>
    <row r="26" spans="1:21" ht="12" thickBot="1">
      <c r="A26" s="75"/>
      <c r="B26" s="72" t="s">
        <v>24</v>
      </c>
      <c r="C26" s="73"/>
      <c r="D26" s="55">
        <v>587861.69929999998</v>
      </c>
      <c r="E26" s="58"/>
      <c r="F26" s="58"/>
      <c r="G26" s="55">
        <v>593174.11569999997</v>
      </c>
      <c r="H26" s="56">
        <v>-0.89559140552363303</v>
      </c>
      <c r="I26" s="55">
        <v>142724.8547</v>
      </c>
      <c r="J26" s="56">
        <v>24.278644938078202</v>
      </c>
      <c r="K26" s="55">
        <v>127221.8426</v>
      </c>
      <c r="L26" s="56">
        <v>21.447638936480999</v>
      </c>
      <c r="M26" s="56">
        <v>0.121858100646626</v>
      </c>
      <c r="N26" s="55">
        <v>11119690.115800001</v>
      </c>
      <c r="O26" s="55">
        <v>245453325.47150001</v>
      </c>
      <c r="P26" s="55">
        <v>42915</v>
      </c>
      <c r="Q26" s="55">
        <v>47301</v>
      </c>
      <c r="R26" s="56">
        <v>-9.2725312361260901</v>
      </c>
      <c r="S26" s="55">
        <v>13.698280305254601</v>
      </c>
      <c r="T26" s="55">
        <v>13.780678002579201</v>
      </c>
      <c r="U26" s="57">
        <v>-0.60151855188016701</v>
      </c>
    </row>
    <row r="27" spans="1:21" ht="12" thickBot="1">
      <c r="A27" s="75"/>
      <c r="B27" s="72" t="s">
        <v>25</v>
      </c>
      <c r="C27" s="73"/>
      <c r="D27" s="55">
        <v>226780.15530000001</v>
      </c>
      <c r="E27" s="58"/>
      <c r="F27" s="58"/>
      <c r="G27" s="55">
        <v>224548.00440000001</v>
      </c>
      <c r="H27" s="56">
        <v>0.99406401137447398</v>
      </c>
      <c r="I27" s="55">
        <v>54149.677199999998</v>
      </c>
      <c r="J27" s="56">
        <v>23.8776083067618</v>
      </c>
      <c r="K27" s="55">
        <v>60938.746700000003</v>
      </c>
      <c r="L27" s="56">
        <v>27.138404931644999</v>
      </c>
      <c r="M27" s="56">
        <v>-0.111408092021033</v>
      </c>
      <c r="N27" s="55">
        <v>3784304.3097999999</v>
      </c>
      <c r="O27" s="55">
        <v>89382341.981000006</v>
      </c>
      <c r="P27" s="55">
        <v>29091</v>
      </c>
      <c r="Q27" s="55">
        <v>28061</v>
      </c>
      <c r="R27" s="56">
        <v>3.6705748191440102</v>
      </c>
      <c r="S27" s="55">
        <v>7.7955434773641299</v>
      </c>
      <c r="T27" s="55">
        <v>7.8687622607890004</v>
      </c>
      <c r="U27" s="57">
        <v>-0.93923898490808699</v>
      </c>
    </row>
    <row r="28" spans="1:21" ht="12" thickBot="1">
      <c r="A28" s="75"/>
      <c r="B28" s="72" t="s">
        <v>26</v>
      </c>
      <c r="C28" s="73"/>
      <c r="D28" s="55">
        <v>1323612.0630000001</v>
      </c>
      <c r="E28" s="58"/>
      <c r="F28" s="58"/>
      <c r="G28" s="55">
        <v>1090601.4586</v>
      </c>
      <c r="H28" s="56">
        <v>21.3653303470834</v>
      </c>
      <c r="I28" s="55">
        <v>8657.8107999999993</v>
      </c>
      <c r="J28" s="56">
        <v>0.65410485761038295</v>
      </c>
      <c r="K28" s="55">
        <v>39512.027300000002</v>
      </c>
      <c r="L28" s="56">
        <v>3.6229574963819902</v>
      </c>
      <c r="M28" s="56">
        <v>-0.78088163550140099</v>
      </c>
      <c r="N28" s="55">
        <v>24189240.842</v>
      </c>
      <c r="O28" s="55">
        <v>396882668.42979997</v>
      </c>
      <c r="P28" s="55">
        <v>44642</v>
      </c>
      <c r="Q28" s="55">
        <v>43456</v>
      </c>
      <c r="R28" s="56">
        <v>2.7291973490427099</v>
      </c>
      <c r="S28" s="55">
        <v>29.649479481206001</v>
      </c>
      <c r="T28" s="55">
        <v>30.196119589929999</v>
      </c>
      <c r="U28" s="57">
        <v>-1.84367522900532</v>
      </c>
    </row>
    <row r="29" spans="1:21" ht="12" thickBot="1">
      <c r="A29" s="75"/>
      <c r="B29" s="72" t="s">
        <v>27</v>
      </c>
      <c r="C29" s="73"/>
      <c r="D29" s="55">
        <v>835238.55819999997</v>
      </c>
      <c r="E29" s="58"/>
      <c r="F29" s="58"/>
      <c r="G29" s="55">
        <v>668254.15049999999</v>
      </c>
      <c r="H29" s="56">
        <v>24.9881587080393</v>
      </c>
      <c r="I29" s="55">
        <v>90425.719599999997</v>
      </c>
      <c r="J29" s="56">
        <v>10.8263344301147</v>
      </c>
      <c r="K29" s="55">
        <v>90974.3416</v>
      </c>
      <c r="L29" s="56">
        <v>13.6137338663638</v>
      </c>
      <c r="M29" s="56">
        <v>-6.0305135530650004E-3</v>
      </c>
      <c r="N29" s="55">
        <v>12241143.4761</v>
      </c>
      <c r="O29" s="55">
        <v>270862151.90969998</v>
      </c>
      <c r="P29" s="55">
        <v>114987</v>
      </c>
      <c r="Q29" s="55">
        <v>110660</v>
      </c>
      <c r="R29" s="56">
        <v>3.9101753117657601</v>
      </c>
      <c r="S29" s="55">
        <v>7.2637651056206396</v>
      </c>
      <c r="T29" s="55">
        <v>6.9496663365262998</v>
      </c>
      <c r="U29" s="57">
        <v>4.32418676164641</v>
      </c>
    </row>
    <row r="30" spans="1:21" ht="12" thickBot="1">
      <c r="A30" s="75"/>
      <c r="B30" s="72" t="s">
        <v>28</v>
      </c>
      <c r="C30" s="73"/>
      <c r="D30" s="55">
        <v>788400.31969999999</v>
      </c>
      <c r="E30" s="58"/>
      <c r="F30" s="58"/>
      <c r="G30" s="55">
        <v>646327.60869999998</v>
      </c>
      <c r="H30" s="56">
        <v>21.981532134417101</v>
      </c>
      <c r="I30" s="55">
        <v>77908.921600000001</v>
      </c>
      <c r="J30" s="56">
        <v>9.8818987833041092</v>
      </c>
      <c r="K30" s="55">
        <v>77958.929499999998</v>
      </c>
      <c r="L30" s="56">
        <v>12.0618287770197</v>
      </c>
      <c r="M30" s="56">
        <v>-6.41464683016E-4</v>
      </c>
      <c r="N30" s="55">
        <v>14271850.9702</v>
      </c>
      <c r="O30" s="55">
        <v>420775831.82569999</v>
      </c>
      <c r="P30" s="55">
        <v>63540</v>
      </c>
      <c r="Q30" s="55">
        <v>61452</v>
      </c>
      <c r="R30" s="56">
        <v>3.3977738722905699</v>
      </c>
      <c r="S30" s="55">
        <v>12.407937042807699</v>
      </c>
      <c r="T30" s="55">
        <v>12.4963049355595</v>
      </c>
      <c r="U30" s="57">
        <v>-0.71218843589315906</v>
      </c>
    </row>
    <row r="31" spans="1:21" ht="12" thickBot="1">
      <c r="A31" s="75"/>
      <c r="B31" s="72" t="s">
        <v>29</v>
      </c>
      <c r="C31" s="73"/>
      <c r="D31" s="55">
        <v>695065.01919999998</v>
      </c>
      <c r="E31" s="58"/>
      <c r="F31" s="58"/>
      <c r="G31" s="55">
        <v>743291.08059999999</v>
      </c>
      <c r="H31" s="56">
        <v>-6.4881797533573202</v>
      </c>
      <c r="I31" s="55">
        <v>43169.5092</v>
      </c>
      <c r="J31" s="56">
        <v>6.2108591293641702</v>
      </c>
      <c r="K31" s="55">
        <v>33915.854899999998</v>
      </c>
      <c r="L31" s="56">
        <v>4.5629304299767002</v>
      </c>
      <c r="M31" s="56">
        <v>0.27284154644735198</v>
      </c>
      <c r="N31" s="55">
        <v>12661491.922700001</v>
      </c>
      <c r="O31" s="55">
        <v>454736126.73570001</v>
      </c>
      <c r="P31" s="55">
        <v>26233</v>
      </c>
      <c r="Q31" s="55">
        <v>26562</v>
      </c>
      <c r="R31" s="56">
        <v>-1.2386115503350701</v>
      </c>
      <c r="S31" s="55">
        <v>26.495826600083898</v>
      </c>
      <c r="T31" s="55">
        <v>25.0064487952714</v>
      </c>
      <c r="U31" s="57">
        <v>5.6211788644771303</v>
      </c>
    </row>
    <row r="32" spans="1:21" ht="12" thickBot="1">
      <c r="A32" s="75"/>
      <c r="B32" s="72" t="s">
        <v>30</v>
      </c>
      <c r="C32" s="73"/>
      <c r="D32" s="55">
        <v>124962.57150000001</v>
      </c>
      <c r="E32" s="58"/>
      <c r="F32" s="58"/>
      <c r="G32" s="55">
        <v>100933.5215</v>
      </c>
      <c r="H32" s="56">
        <v>23.8068083258147</v>
      </c>
      <c r="I32" s="55">
        <v>27882.519799999998</v>
      </c>
      <c r="J32" s="56">
        <v>22.312696886203199</v>
      </c>
      <c r="K32" s="55">
        <v>27729.7127</v>
      </c>
      <c r="L32" s="56">
        <v>27.473244059952901</v>
      </c>
      <c r="M32" s="56">
        <v>5.5105908111340004E-3</v>
      </c>
      <c r="N32" s="55">
        <v>2019676.3467999999</v>
      </c>
      <c r="O32" s="55">
        <v>44513309.120999999</v>
      </c>
      <c r="P32" s="55">
        <v>23155</v>
      </c>
      <c r="Q32" s="55">
        <v>22807</v>
      </c>
      <c r="R32" s="56">
        <v>1.5258473275748601</v>
      </c>
      <c r="S32" s="55">
        <v>5.3967856402504903</v>
      </c>
      <c r="T32" s="55">
        <v>5.2789492480378799</v>
      </c>
      <c r="U32" s="57">
        <v>2.1834551169449998</v>
      </c>
    </row>
    <row r="33" spans="1:21" ht="12" thickBot="1">
      <c r="A33" s="75"/>
      <c r="B33" s="72" t="s">
        <v>66</v>
      </c>
      <c r="C33" s="73"/>
      <c r="D33" s="58"/>
      <c r="E33" s="58"/>
      <c r="F33" s="58"/>
      <c r="G33" s="55">
        <v>0</v>
      </c>
      <c r="H33" s="58"/>
      <c r="I33" s="58"/>
      <c r="J33" s="58"/>
      <c r="K33" s="55">
        <v>0</v>
      </c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232642.03109999999</v>
      </c>
      <c r="E35" s="58"/>
      <c r="F35" s="58"/>
      <c r="G35" s="55">
        <v>182135.73819999999</v>
      </c>
      <c r="H35" s="56">
        <v>27.730028932894001</v>
      </c>
      <c r="I35" s="55">
        <v>33137.203200000004</v>
      </c>
      <c r="J35" s="56">
        <v>14.243859135564399</v>
      </c>
      <c r="K35" s="55">
        <v>22349.9179</v>
      </c>
      <c r="L35" s="56">
        <v>12.271022766250301</v>
      </c>
      <c r="M35" s="56">
        <v>0.48265435910169502</v>
      </c>
      <c r="N35" s="55">
        <v>4487460.5396999996</v>
      </c>
      <c r="O35" s="55">
        <v>77667992.587099999</v>
      </c>
      <c r="P35" s="55">
        <v>13272</v>
      </c>
      <c r="Q35" s="55">
        <v>11610</v>
      </c>
      <c r="R35" s="56">
        <v>14.3152454780362</v>
      </c>
      <c r="S35" s="55">
        <v>17.528784742314599</v>
      </c>
      <c r="T35" s="55">
        <v>18.760014866494402</v>
      </c>
      <c r="U35" s="57">
        <v>-7.0240472587215699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75233.679999999993</v>
      </c>
      <c r="E37" s="58"/>
      <c r="F37" s="58"/>
      <c r="G37" s="55">
        <v>95079.58</v>
      </c>
      <c r="H37" s="56">
        <v>-20.872936123613499</v>
      </c>
      <c r="I37" s="55">
        <v>8582.02</v>
      </c>
      <c r="J37" s="56">
        <v>11.407151690572601</v>
      </c>
      <c r="K37" s="55">
        <v>-558.24</v>
      </c>
      <c r="L37" s="56">
        <v>-0.58712922375130405</v>
      </c>
      <c r="M37" s="56">
        <v>-16.373351963313301</v>
      </c>
      <c r="N37" s="55">
        <v>3740671.67</v>
      </c>
      <c r="O37" s="55">
        <v>90165120.650000006</v>
      </c>
      <c r="P37" s="55">
        <v>47</v>
      </c>
      <c r="Q37" s="55">
        <v>63</v>
      </c>
      <c r="R37" s="56">
        <v>-25.396825396825399</v>
      </c>
      <c r="S37" s="55">
        <v>1600.71659574468</v>
      </c>
      <c r="T37" s="55">
        <v>1311.5419047619</v>
      </c>
      <c r="U37" s="57">
        <v>18.0653272260382</v>
      </c>
    </row>
    <row r="38" spans="1:21" ht="12" thickBot="1">
      <c r="A38" s="75"/>
      <c r="B38" s="72" t="s">
        <v>35</v>
      </c>
      <c r="C38" s="73"/>
      <c r="D38" s="55">
        <v>129963.31</v>
      </c>
      <c r="E38" s="58"/>
      <c r="F38" s="58"/>
      <c r="G38" s="55">
        <v>158385.5</v>
      </c>
      <c r="H38" s="56">
        <v>-17.9449444551427</v>
      </c>
      <c r="I38" s="55">
        <v>-12685.97</v>
      </c>
      <c r="J38" s="56">
        <v>-9.7611933706520695</v>
      </c>
      <c r="K38" s="55">
        <v>-25611.16</v>
      </c>
      <c r="L38" s="56">
        <v>-16.170141837478798</v>
      </c>
      <c r="M38" s="56">
        <v>-0.50467022969674202</v>
      </c>
      <c r="N38" s="55">
        <v>5498471.46</v>
      </c>
      <c r="O38" s="55">
        <v>142239714.24000001</v>
      </c>
      <c r="P38" s="55">
        <v>70</v>
      </c>
      <c r="Q38" s="55">
        <v>81</v>
      </c>
      <c r="R38" s="56">
        <v>-13.5802469135803</v>
      </c>
      <c r="S38" s="55">
        <v>1856.61871428571</v>
      </c>
      <c r="T38" s="55">
        <v>2554.0623456790099</v>
      </c>
      <c r="U38" s="57">
        <v>-37.565259147009101</v>
      </c>
    </row>
    <row r="39" spans="1:21" ht="12" thickBot="1">
      <c r="A39" s="75"/>
      <c r="B39" s="72" t="s">
        <v>36</v>
      </c>
      <c r="C39" s="73"/>
      <c r="D39" s="55">
        <v>31995.73</v>
      </c>
      <c r="E39" s="58"/>
      <c r="F39" s="58"/>
      <c r="G39" s="55">
        <v>22620.52</v>
      </c>
      <c r="H39" s="56">
        <v>41.445598951748202</v>
      </c>
      <c r="I39" s="55">
        <v>1696.6</v>
      </c>
      <c r="J39" s="56">
        <v>5.3025825633607999</v>
      </c>
      <c r="K39" s="55">
        <v>-123.94</v>
      </c>
      <c r="L39" s="56">
        <v>-0.54790959712685705</v>
      </c>
      <c r="M39" s="56">
        <v>-14.6888817169598</v>
      </c>
      <c r="N39" s="55">
        <v>1858653.41</v>
      </c>
      <c r="O39" s="55">
        <v>121740634.43000001</v>
      </c>
      <c r="P39" s="55">
        <v>12</v>
      </c>
      <c r="Q39" s="55">
        <v>36</v>
      </c>
      <c r="R39" s="56">
        <v>-66.6666666666667</v>
      </c>
      <c r="S39" s="55">
        <v>2666.3108333333298</v>
      </c>
      <c r="T39" s="55">
        <v>2543.5352777777798</v>
      </c>
      <c r="U39" s="57">
        <v>4.6046977726923704</v>
      </c>
    </row>
    <row r="40" spans="1:21" ht="12" thickBot="1">
      <c r="A40" s="75"/>
      <c r="B40" s="72" t="s">
        <v>37</v>
      </c>
      <c r="C40" s="73"/>
      <c r="D40" s="55">
        <v>62593</v>
      </c>
      <c r="E40" s="58"/>
      <c r="F40" s="58"/>
      <c r="G40" s="55">
        <v>87714.72</v>
      </c>
      <c r="H40" s="56">
        <v>-28.640255592219901</v>
      </c>
      <c r="I40" s="55">
        <v>-10535.54</v>
      </c>
      <c r="J40" s="56">
        <v>-16.831818254437401</v>
      </c>
      <c r="K40" s="55">
        <v>-19157.96</v>
      </c>
      <c r="L40" s="56">
        <v>-21.841214336658702</v>
      </c>
      <c r="M40" s="56">
        <v>-0.45006984042142301</v>
      </c>
      <c r="N40" s="55">
        <v>2955217.82</v>
      </c>
      <c r="O40" s="55">
        <v>100910961.97</v>
      </c>
      <c r="P40" s="55">
        <v>42</v>
      </c>
      <c r="Q40" s="55">
        <v>41</v>
      </c>
      <c r="R40" s="56">
        <v>2.4390243902439002</v>
      </c>
      <c r="S40" s="55">
        <v>1490.30952380952</v>
      </c>
      <c r="T40" s="55">
        <v>1660.3302439024401</v>
      </c>
      <c r="U40" s="57">
        <v>-11.4084166662445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19.05</v>
      </c>
      <c r="H41" s="58"/>
      <c r="I41" s="58"/>
      <c r="J41" s="58"/>
      <c r="K41" s="55">
        <v>-1421.98</v>
      </c>
      <c r="L41" s="56">
        <v>-7464.4619422572196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8576.0684000000001</v>
      </c>
      <c r="E42" s="58"/>
      <c r="F42" s="58"/>
      <c r="G42" s="55">
        <v>85976.921900000001</v>
      </c>
      <c r="H42" s="56">
        <v>-90.025150691048395</v>
      </c>
      <c r="I42" s="55">
        <v>727.75220000000002</v>
      </c>
      <c r="J42" s="56">
        <v>8.4858488302168897</v>
      </c>
      <c r="K42" s="55">
        <v>4198.5325999999995</v>
      </c>
      <c r="L42" s="56">
        <v>4.8833250914510797</v>
      </c>
      <c r="M42" s="56">
        <v>-0.826665106756584</v>
      </c>
      <c r="N42" s="55">
        <v>220849.31409999999</v>
      </c>
      <c r="O42" s="55">
        <v>21456075.441599999</v>
      </c>
      <c r="P42" s="55">
        <v>44</v>
      </c>
      <c r="Q42" s="55">
        <v>46</v>
      </c>
      <c r="R42" s="56">
        <v>-4.3478260869565197</v>
      </c>
      <c r="S42" s="55">
        <v>194.910645454545</v>
      </c>
      <c r="T42" s="55">
        <v>256.57747608695701</v>
      </c>
      <c r="U42" s="57">
        <v>-31.6385133755007</v>
      </c>
    </row>
    <row r="43" spans="1:21" ht="12" thickBot="1">
      <c r="A43" s="75"/>
      <c r="B43" s="72" t="s">
        <v>33</v>
      </c>
      <c r="C43" s="73"/>
      <c r="D43" s="55">
        <v>325378.11459999997</v>
      </c>
      <c r="E43" s="58"/>
      <c r="F43" s="58"/>
      <c r="G43" s="55">
        <v>405915.56880000001</v>
      </c>
      <c r="H43" s="56">
        <v>-19.8409374733005</v>
      </c>
      <c r="I43" s="55">
        <v>21723.294600000001</v>
      </c>
      <c r="J43" s="56">
        <v>6.67632321451776</v>
      </c>
      <c r="K43" s="55">
        <v>27675.8243</v>
      </c>
      <c r="L43" s="56">
        <v>6.8181233801446597</v>
      </c>
      <c r="M43" s="56">
        <v>-0.215080484522371</v>
      </c>
      <c r="N43" s="55">
        <v>5610479.8322000001</v>
      </c>
      <c r="O43" s="55">
        <v>160613942.13139999</v>
      </c>
      <c r="P43" s="55">
        <v>1630</v>
      </c>
      <c r="Q43" s="55">
        <v>1634</v>
      </c>
      <c r="R43" s="56">
        <v>-0.24479804161566801</v>
      </c>
      <c r="S43" s="55">
        <v>199.61847521472399</v>
      </c>
      <c r="T43" s="55">
        <v>203.62205942472499</v>
      </c>
      <c r="U43" s="57">
        <v>-2.0056180700179</v>
      </c>
    </row>
    <row r="44" spans="1:21" ht="12" thickBot="1">
      <c r="A44" s="75"/>
      <c r="B44" s="72" t="s">
        <v>38</v>
      </c>
      <c r="C44" s="73"/>
      <c r="D44" s="55">
        <v>56523.94</v>
      </c>
      <c r="E44" s="58"/>
      <c r="F44" s="58"/>
      <c r="G44" s="55">
        <v>96778.67</v>
      </c>
      <c r="H44" s="56">
        <v>-41.594630304384197</v>
      </c>
      <c r="I44" s="55">
        <v>-6289.51</v>
      </c>
      <c r="J44" s="56">
        <v>-11.127161340840701</v>
      </c>
      <c r="K44" s="55">
        <v>-11743.6</v>
      </c>
      <c r="L44" s="56">
        <v>-12.1344920321802</v>
      </c>
      <c r="M44" s="56">
        <v>-0.46443083892503101</v>
      </c>
      <c r="N44" s="55">
        <v>2989248.95</v>
      </c>
      <c r="O44" s="55">
        <v>74266610.180000007</v>
      </c>
      <c r="P44" s="55">
        <v>42</v>
      </c>
      <c r="Q44" s="55">
        <v>55</v>
      </c>
      <c r="R44" s="56">
        <v>-23.636363636363601</v>
      </c>
      <c r="S44" s="55">
        <v>1345.8080952380999</v>
      </c>
      <c r="T44" s="55">
        <v>1241.7665454545499</v>
      </c>
      <c r="U44" s="57">
        <v>7.73078644360087</v>
      </c>
    </row>
    <row r="45" spans="1:21" ht="12" thickBot="1">
      <c r="A45" s="75"/>
      <c r="B45" s="72" t="s">
        <v>39</v>
      </c>
      <c r="C45" s="73"/>
      <c r="D45" s="55">
        <v>60675.24</v>
      </c>
      <c r="E45" s="58"/>
      <c r="F45" s="58"/>
      <c r="G45" s="55">
        <v>57035.95</v>
      </c>
      <c r="H45" s="56">
        <v>6.3806949827258004</v>
      </c>
      <c r="I45" s="55">
        <v>8127.17</v>
      </c>
      <c r="J45" s="56">
        <v>13.394541167039501</v>
      </c>
      <c r="K45" s="55">
        <v>7767.99</v>
      </c>
      <c r="L45" s="56">
        <v>13.619462812489299</v>
      </c>
      <c r="M45" s="56">
        <v>4.6238473530475999E-2</v>
      </c>
      <c r="N45" s="55">
        <v>1514866.03</v>
      </c>
      <c r="O45" s="55">
        <v>32631184.09</v>
      </c>
      <c r="P45" s="55">
        <v>57</v>
      </c>
      <c r="Q45" s="55">
        <v>72</v>
      </c>
      <c r="R45" s="56">
        <v>-20.8333333333333</v>
      </c>
      <c r="S45" s="55">
        <v>1064.47789473684</v>
      </c>
      <c r="T45" s="55">
        <v>1041.2848611111101</v>
      </c>
      <c r="U45" s="57">
        <v>2.1788177791578001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8225.6406999999999</v>
      </c>
      <c r="E47" s="61"/>
      <c r="F47" s="61"/>
      <c r="G47" s="60">
        <v>7454.9692999999997</v>
      </c>
      <c r="H47" s="62">
        <v>10.3376871048953</v>
      </c>
      <c r="I47" s="60">
        <v>399.2817</v>
      </c>
      <c r="J47" s="62">
        <v>4.8541106348104899</v>
      </c>
      <c r="K47" s="60">
        <v>602.85320000000002</v>
      </c>
      <c r="L47" s="62">
        <v>8.0865953398359398</v>
      </c>
      <c r="M47" s="62">
        <v>-0.33768005212545898</v>
      </c>
      <c r="N47" s="60">
        <v>191671.86780000001</v>
      </c>
      <c r="O47" s="60">
        <v>8147270.2762000002</v>
      </c>
      <c r="P47" s="60">
        <v>12</v>
      </c>
      <c r="Q47" s="60">
        <v>9</v>
      </c>
      <c r="R47" s="62">
        <v>33.3333333333333</v>
      </c>
      <c r="S47" s="60">
        <v>685.47005833333299</v>
      </c>
      <c r="T47" s="60">
        <v>1426.4007666666701</v>
      </c>
      <c r="U47" s="63">
        <v>-108.09089315073101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42719</v>
      </c>
      <c r="C2" s="37">
        <v>12</v>
      </c>
      <c r="D2" s="37">
        <v>41436</v>
      </c>
      <c r="E2" s="37">
        <v>569336.84495555598</v>
      </c>
      <c r="F2" s="37">
        <v>420477.70195811999</v>
      </c>
      <c r="G2" s="37"/>
      <c r="H2" s="37"/>
    </row>
    <row r="3" spans="1:8">
      <c r="A3" s="37">
        <v>2</v>
      </c>
      <c r="B3" s="65">
        <v>42719</v>
      </c>
      <c r="C3" s="37">
        <v>13</v>
      </c>
      <c r="D3" s="37">
        <v>7522</v>
      </c>
      <c r="E3" s="37">
        <v>64812.1031350427</v>
      </c>
      <c r="F3" s="37">
        <v>48513.047932478599</v>
      </c>
      <c r="G3" s="37"/>
      <c r="H3" s="37"/>
    </row>
    <row r="4" spans="1:8">
      <c r="A4" s="37">
        <v>3</v>
      </c>
      <c r="B4" s="65">
        <v>42719</v>
      </c>
      <c r="C4" s="37">
        <v>14</v>
      </c>
      <c r="D4" s="37">
        <v>92904</v>
      </c>
      <c r="E4" s="37">
        <v>78680.430106497195</v>
      </c>
      <c r="F4" s="37">
        <v>52487.071160642598</v>
      </c>
      <c r="G4" s="37"/>
      <c r="H4" s="37"/>
    </row>
    <row r="5" spans="1:8">
      <c r="A5" s="37">
        <v>4</v>
      </c>
      <c r="B5" s="65">
        <v>42719</v>
      </c>
      <c r="C5" s="37">
        <v>15</v>
      </c>
      <c r="D5" s="37">
        <v>3001</v>
      </c>
      <c r="E5" s="37">
        <v>53323.1507651539</v>
      </c>
      <c r="F5" s="37">
        <v>41177.635400499203</v>
      </c>
      <c r="G5" s="37"/>
      <c r="H5" s="37"/>
    </row>
    <row r="6" spans="1:8">
      <c r="A6" s="37">
        <v>5</v>
      </c>
      <c r="B6" s="65">
        <v>42719</v>
      </c>
      <c r="C6" s="37">
        <v>16</v>
      </c>
      <c r="D6" s="37">
        <v>2877</v>
      </c>
      <c r="E6" s="37">
        <v>169912.267312821</v>
      </c>
      <c r="F6" s="37">
        <v>140172.49715470101</v>
      </c>
      <c r="G6" s="37"/>
      <c r="H6" s="37"/>
    </row>
    <row r="7" spans="1:8">
      <c r="A7" s="37">
        <v>6</v>
      </c>
      <c r="B7" s="65">
        <v>42719</v>
      </c>
      <c r="C7" s="37">
        <v>17</v>
      </c>
      <c r="D7" s="37">
        <v>11057</v>
      </c>
      <c r="E7" s="37">
        <v>226822.47564529901</v>
      </c>
      <c r="F7" s="37">
        <v>159360.070146154</v>
      </c>
      <c r="G7" s="37"/>
      <c r="H7" s="37"/>
    </row>
    <row r="8" spans="1:8">
      <c r="A8" s="37">
        <v>7</v>
      </c>
      <c r="B8" s="65">
        <v>42719</v>
      </c>
      <c r="C8" s="37">
        <v>18</v>
      </c>
      <c r="D8" s="37">
        <v>40020</v>
      </c>
      <c r="E8" s="37">
        <v>79993.720517094</v>
      </c>
      <c r="F8" s="37">
        <v>62413.526361538497</v>
      </c>
      <c r="G8" s="37"/>
      <c r="H8" s="37"/>
    </row>
    <row r="9" spans="1:8">
      <c r="A9" s="37">
        <v>8</v>
      </c>
      <c r="B9" s="65">
        <v>42719</v>
      </c>
      <c r="C9" s="37">
        <v>19</v>
      </c>
      <c r="D9" s="37">
        <v>10528</v>
      </c>
      <c r="E9" s="37">
        <v>68726.398615384605</v>
      </c>
      <c r="F9" s="37">
        <v>55902.595440170902</v>
      </c>
      <c r="G9" s="37"/>
      <c r="H9" s="37"/>
    </row>
    <row r="10" spans="1:8">
      <c r="A10" s="37">
        <v>9</v>
      </c>
      <c r="B10" s="65">
        <v>42719</v>
      </c>
      <c r="C10" s="37">
        <v>21</v>
      </c>
      <c r="D10" s="37">
        <v>127427</v>
      </c>
      <c r="E10" s="37">
        <v>545690.48390170897</v>
      </c>
      <c r="F10" s="37">
        <v>553531.34213333298</v>
      </c>
      <c r="G10" s="37"/>
      <c r="H10" s="37"/>
    </row>
    <row r="11" spans="1:8">
      <c r="A11" s="37">
        <v>10</v>
      </c>
      <c r="B11" s="65">
        <v>42719</v>
      </c>
      <c r="C11" s="37">
        <v>22</v>
      </c>
      <c r="D11" s="37">
        <v>47278</v>
      </c>
      <c r="E11" s="37">
        <v>639819.24715897394</v>
      </c>
      <c r="F11" s="37">
        <v>549956.67657606804</v>
      </c>
      <c r="G11" s="37"/>
      <c r="H11" s="37"/>
    </row>
    <row r="12" spans="1:8">
      <c r="A12" s="37">
        <v>11</v>
      </c>
      <c r="B12" s="65">
        <v>42719</v>
      </c>
      <c r="C12" s="37">
        <v>23</v>
      </c>
      <c r="D12" s="37">
        <v>111949.22900000001</v>
      </c>
      <c r="E12" s="37">
        <v>1307752.20952735</v>
      </c>
      <c r="F12" s="37">
        <v>1111357.0160359</v>
      </c>
      <c r="G12" s="37"/>
      <c r="H12" s="37"/>
    </row>
    <row r="13" spans="1:8">
      <c r="A13" s="37">
        <v>12</v>
      </c>
      <c r="B13" s="65">
        <v>42719</v>
      </c>
      <c r="C13" s="37">
        <v>24</v>
      </c>
      <c r="D13" s="37">
        <v>19467.900000000001</v>
      </c>
      <c r="E13" s="37">
        <v>450755.50107521401</v>
      </c>
      <c r="F13" s="37">
        <v>391452.31722136697</v>
      </c>
      <c r="G13" s="37"/>
      <c r="H13" s="37"/>
    </row>
    <row r="14" spans="1:8">
      <c r="A14" s="37">
        <v>13</v>
      </c>
      <c r="B14" s="65">
        <v>42719</v>
      </c>
      <c r="C14" s="37">
        <v>25</v>
      </c>
      <c r="D14" s="37">
        <v>96534</v>
      </c>
      <c r="E14" s="37">
        <v>1189190.2867999999</v>
      </c>
      <c r="F14" s="37">
        <v>1126859.6646</v>
      </c>
      <c r="G14" s="37"/>
      <c r="H14" s="37"/>
    </row>
    <row r="15" spans="1:8">
      <c r="A15" s="37">
        <v>14</v>
      </c>
      <c r="B15" s="65">
        <v>42719</v>
      </c>
      <c r="C15" s="37">
        <v>26</v>
      </c>
      <c r="D15" s="37">
        <v>72628</v>
      </c>
      <c r="E15" s="37">
        <v>367609.29837848101</v>
      </c>
      <c r="F15" s="37">
        <v>324933.82915886102</v>
      </c>
      <c r="G15" s="37"/>
      <c r="H15" s="37"/>
    </row>
    <row r="16" spans="1:8">
      <c r="A16" s="37">
        <v>15</v>
      </c>
      <c r="B16" s="65">
        <v>42719</v>
      </c>
      <c r="C16" s="37">
        <v>27</v>
      </c>
      <c r="D16" s="37">
        <v>108079.58900000001</v>
      </c>
      <c r="E16" s="37">
        <v>938342.75099729199</v>
      </c>
      <c r="F16" s="37">
        <v>878564.84498584096</v>
      </c>
      <c r="G16" s="37"/>
      <c r="H16" s="37"/>
    </row>
    <row r="17" spans="1:9">
      <c r="A17" s="37">
        <v>16</v>
      </c>
      <c r="B17" s="65">
        <v>42719</v>
      </c>
      <c r="C17" s="37">
        <v>29</v>
      </c>
      <c r="D17" s="37">
        <v>144821</v>
      </c>
      <c r="E17" s="37">
        <v>1891878.01114017</v>
      </c>
      <c r="F17" s="37">
        <v>1685024.6348906001</v>
      </c>
      <c r="G17" s="37"/>
      <c r="H17" s="37"/>
    </row>
    <row r="18" spans="1:9">
      <c r="A18" s="37">
        <v>17</v>
      </c>
      <c r="B18" s="65">
        <v>42719</v>
      </c>
      <c r="C18" s="37">
        <v>31</v>
      </c>
      <c r="D18" s="37">
        <v>26731.514999999999</v>
      </c>
      <c r="E18" s="37">
        <v>331817.41312499798</v>
      </c>
      <c r="F18" s="37">
        <v>299215.85906588897</v>
      </c>
      <c r="G18" s="37"/>
      <c r="H18" s="37"/>
    </row>
    <row r="19" spans="1:9">
      <c r="A19" s="37">
        <v>18</v>
      </c>
      <c r="B19" s="65">
        <v>42719</v>
      </c>
      <c r="C19" s="37">
        <v>32</v>
      </c>
      <c r="D19" s="37">
        <v>30109.073</v>
      </c>
      <c r="E19" s="37">
        <v>435653.63278674101</v>
      </c>
      <c r="F19" s="37">
        <v>409389.06297933898</v>
      </c>
      <c r="G19" s="37"/>
      <c r="H19" s="37"/>
    </row>
    <row r="20" spans="1:9">
      <c r="A20" s="37">
        <v>19</v>
      </c>
      <c r="B20" s="65">
        <v>42719</v>
      </c>
      <c r="C20" s="37">
        <v>33</v>
      </c>
      <c r="D20" s="37">
        <v>31773.210999999999</v>
      </c>
      <c r="E20" s="37">
        <v>587861.69587530405</v>
      </c>
      <c r="F20" s="37">
        <v>445136.84769462299</v>
      </c>
      <c r="G20" s="37"/>
      <c r="H20" s="37"/>
    </row>
    <row r="21" spans="1:9">
      <c r="A21" s="37">
        <v>20</v>
      </c>
      <c r="B21" s="65">
        <v>42719</v>
      </c>
      <c r="C21" s="37">
        <v>34</v>
      </c>
      <c r="D21" s="37">
        <v>38209.96</v>
      </c>
      <c r="E21" s="37">
        <v>226780.051199304</v>
      </c>
      <c r="F21" s="37">
        <v>172630.48565937101</v>
      </c>
      <c r="G21" s="37"/>
      <c r="H21" s="37"/>
    </row>
    <row r="22" spans="1:9">
      <c r="A22" s="37">
        <v>21</v>
      </c>
      <c r="B22" s="65">
        <v>42719</v>
      </c>
      <c r="C22" s="37">
        <v>35</v>
      </c>
      <c r="D22" s="37">
        <v>47814.47</v>
      </c>
      <c r="E22" s="37">
        <v>1323612.3351884999</v>
      </c>
      <c r="F22" s="37">
        <v>1314954.2480840699</v>
      </c>
      <c r="G22" s="37"/>
      <c r="H22" s="37"/>
    </row>
    <row r="23" spans="1:9">
      <c r="A23" s="37">
        <v>22</v>
      </c>
      <c r="B23" s="65">
        <v>42719</v>
      </c>
      <c r="C23" s="37">
        <v>36</v>
      </c>
      <c r="D23" s="37">
        <v>178849.655</v>
      </c>
      <c r="E23" s="37">
        <v>835238.69121327403</v>
      </c>
      <c r="F23" s="37">
        <v>744812.80261487805</v>
      </c>
      <c r="G23" s="37"/>
      <c r="H23" s="37"/>
    </row>
    <row r="24" spans="1:9">
      <c r="A24" s="37">
        <v>23</v>
      </c>
      <c r="B24" s="65">
        <v>42719</v>
      </c>
      <c r="C24" s="37">
        <v>37</v>
      </c>
      <c r="D24" s="37">
        <v>102299.61500000001</v>
      </c>
      <c r="E24" s="37">
        <v>788400.26030884997</v>
      </c>
      <c r="F24" s="37">
        <v>710491.41752271005</v>
      </c>
      <c r="G24" s="37"/>
      <c r="H24" s="37"/>
    </row>
    <row r="25" spans="1:9">
      <c r="A25" s="37">
        <v>24</v>
      </c>
      <c r="B25" s="65">
        <v>42719</v>
      </c>
      <c r="C25" s="37">
        <v>38</v>
      </c>
      <c r="D25" s="37">
        <v>130656.982</v>
      </c>
      <c r="E25" s="37">
        <v>695064.94526814204</v>
      </c>
      <c r="F25" s="37">
        <v>651895.51980973501</v>
      </c>
      <c r="G25" s="37"/>
      <c r="H25" s="37"/>
    </row>
    <row r="26" spans="1:9">
      <c r="A26" s="37">
        <v>25</v>
      </c>
      <c r="B26" s="65">
        <v>42719</v>
      </c>
      <c r="C26" s="37">
        <v>39</v>
      </c>
      <c r="D26" s="37">
        <v>75509.981</v>
      </c>
      <c r="E26" s="37">
        <v>124962.48408537199</v>
      </c>
      <c r="F26" s="37">
        <v>97080.084312314095</v>
      </c>
      <c r="G26" s="37"/>
      <c r="H26" s="37"/>
    </row>
    <row r="27" spans="1:9">
      <c r="A27" s="37">
        <v>26</v>
      </c>
      <c r="B27" s="65">
        <v>42719</v>
      </c>
      <c r="C27" s="37">
        <v>42</v>
      </c>
      <c r="D27" s="37">
        <v>12833.351000000001</v>
      </c>
      <c r="E27" s="37">
        <v>232642.0312</v>
      </c>
      <c r="F27" s="37">
        <v>199504.82610000001</v>
      </c>
      <c r="G27" s="37"/>
      <c r="H27" s="37"/>
    </row>
    <row r="28" spans="1:9">
      <c r="A28" s="37">
        <v>27</v>
      </c>
      <c r="B28" s="65">
        <v>42719</v>
      </c>
      <c r="C28" s="37">
        <v>70</v>
      </c>
      <c r="D28" s="37">
        <v>42</v>
      </c>
      <c r="E28" s="37">
        <v>75233.679999999993</v>
      </c>
      <c r="F28" s="37">
        <v>66651.66</v>
      </c>
      <c r="G28" s="37"/>
      <c r="H28" s="37"/>
    </row>
    <row r="29" spans="1:9">
      <c r="A29" s="37">
        <v>28</v>
      </c>
      <c r="B29" s="65">
        <v>42719</v>
      </c>
      <c r="C29" s="37">
        <v>71</v>
      </c>
      <c r="D29" s="37">
        <v>54</v>
      </c>
      <c r="E29" s="37">
        <v>129963.31</v>
      </c>
      <c r="F29" s="37">
        <v>142649.28</v>
      </c>
      <c r="G29" s="37"/>
      <c r="H29" s="37"/>
    </row>
    <row r="30" spans="1:9">
      <c r="A30" s="37">
        <v>29</v>
      </c>
      <c r="B30" s="65">
        <v>42719</v>
      </c>
      <c r="C30" s="37">
        <v>72</v>
      </c>
      <c r="D30" s="37">
        <v>10</v>
      </c>
      <c r="E30" s="37">
        <v>31995.73</v>
      </c>
      <c r="F30" s="37">
        <v>30299.13</v>
      </c>
      <c r="G30" s="37"/>
      <c r="H30" s="37"/>
    </row>
    <row r="31" spans="1:9">
      <c r="A31" s="30">
        <v>30</v>
      </c>
      <c r="B31" s="65">
        <v>42719</v>
      </c>
      <c r="C31" s="39">
        <v>73</v>
      </c>
      <c r="D31" s="39">
        <v>36</v>
      </c>
      <c r="E31" s="39">
        <v>62593</v>
      </c>
      <c r="F31" s="39">
        <v>73128.539999999994</v>
      </c>
      <c r="G31" s="39"/>
      <c r="H31" s="39"/>
      <c r="I31" s="39"/>
    </row>
    <row r="32" spans="1:9">
      <c r="A32" s="30">
        <v>31</v>
      </c>
      <c r="B32" s="65">
        <v>42719</v>
      </c>
      <c r="C32" s="39">
        <v>75</v>
      </c>
      <c r="D32" s="39">
        <v>48</v>
      </c>
      <c r="E32" s="39">
        <v>8576.0683760683805</v>
      </c>
      <c r="F32" s="39">
        <v>7848.3162393162402</v>
      </c>
      <c r="G32" s="39"/>
      <c r="H32" s="39"/>
    </row>
    <row r="33" spans="1:8">
      <c r="A33" s="30">
        <v>32</v>
      </c>
      <c r="B33" s="65">
        <v>42719</v>
      </c>
      <c r="C33" s="39">
        <v>76</v>
      </c>
      <c r="D33" s="39">
        <v>1711</v>
      </c>
      <c r="E33" s="39">
        <v>325378.11170854699</v>
      </c>
      <c r="F33" s="39">
        <v>303654.81589059799</v>
      </c>
      <c r="G33" s="39"/>
      <c r="H33" s="39"/>
    </row>
    <row r="34" spans="1:8">
      <c r="A34" s="30">
        <v>33</v>
      </c>
      <c r="B34" s="65">
        <v>42719</v>
      </c>
      <c r="C34" s="34">
        <v>77</v>
      </c>
      <c r="D34" s="34">
        <v>40</v>
      </c>
      <c r="E34" s="34">
        <v>56523.94</v>
      </c>
      <c r="F34" s="30">
        <v>62813.45</v>
      </c>
      <c r="G34" s="30"/>
      <c r="H34" s="30"/>
    </row>
    <row r="35" spans="1:8">
      <c r="A35" s="30">
        <v>34</v>
      </c>
      <c r="B35" s="65">
        <v>42719</v>
      </c>
      <c r="C35" s="34">
        <v>78</v>
      </c>
      <c r="D35" s="34">
        <v>51</v>
      </c>
      <c r="E35" s="34">
        <v>60675.24</v>
      </c>
      <c r="F35" s="30">
        <v>52548.07</v>
      </c>
      <c r="G35" s="30"/>
      <c r="H35" s="30"/>
    </row>
    <row r="36" spans="1:8">
      <c r="A36" s="30">
        <v>35</v>
      </c>
      <c r="B36" s="65">
        <v>42719</v>
      </c>
      <c r="C36" s="34">
        <v>99</v>
      </c>
      <c r="D36" s="34">
        <v>16</v>
      </c>
      <c r="E36" s="34">
        <v>8225.6410256410309</v>
      </c>
      <c r="F36" s="30">
        <v>7826.35897435897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2016-12-16T05:36:41Z</dcterms:modified>
</cp:coreProperties>
</file>