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0" i="2" l="1"/>
  <c r="H31" i="2"/>
  <c r="H38" i="2" l="1"/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K6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9" i="2" l="1"/>
  <c r="G34" i="2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<sst xmlns="http://schemas.openxmlformats.org/spreadsheetml/2006/main" count="112" uniqueCount="70">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</sst>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14" fontId="21" fillId="33" borderId="17" xfId="62" applyNumberFormat="1" applyFont="1" applyFill="1" applyBorder="1" applyAlignment="1">
      <alignment vertical="center" wrapText="1"/>
    </xf>
    <xf numFmtId="14" fontId="21" fillId="33" borderId="16" xfId="62" applyNumberFormat="1" applyFont="1" applyFill="1" applyBorder="1" applyAlignment="1">
      <alignment vertical="center" wrapText="1"/>
    </xf>
    <xf numFmtId="0" fontId="20" fillId="0" borderId="0" xfId="62" applyFont="1" applyAlignment="1">
      <alignment horizontal="right" vertical="center" wrapText="1"/>
    </xf>
    <xf numFmtId="0" fontId="20" fillId="0" borderId="0" xfId="62" applyFont="1" applyAlignment="1">
      <alignment wrapText="1"/>
    </xf>
    <xf numFmtId="0" fontId="20" fillId="0" borderId="19" xfId="62" applyFont="1" applyBorder="1" applyAlignment="1">
      <alignment wrapText="1"/>
    </xf>
    <xf numFmtId="49" fontId="21" fillId="33" borderId="13" xfId="62" applyNumberFormat="1" applyFont="1" applyFill="1" applyBorder="1" applyAlignment="1">
      <alignment horizontal="left" vertical="top" wrapText="1"/>
    </xf>
    <xf numFmtId="14" fontId="21" fillId="33" borderId="12" xfId="62" applyNumberFormat="1" applyFont="1" applyFill="1" applyBorder="1" applyAlignment="1">
      <alignment vertical="center" wrapText="1"/>
    </xf>
    <xf numFmtId="49" fontId="22" fillId="33" borderId="15" xfId="62" applyNumberFormat="1" applyFont="1" applyFill="1" applyBorder="1" applyAlignment="1">
      <alignment horizontal="left" vertical="top" wrapText="1"/>
    </xf>
    <xf numFmtId="49" fontId="22" fillId="33" borderId="14" xfId="62" applyNumberFormat="1" applyFont="1" applyFill="1" applyBorder="1" applyAlignment="1">
      <alignment horizontal="left" vertical="top" wrapText="1"/>
    </xf>
    <xf numFmtId="49" fontId="22" fillId="33" borderId="13" xfId="62" applyNumberFormat="1" applyFont="1" applyFill="1" applyBorder="1" applyAlignment="1">
      <alignment horizontal="left" vertical="top" wrapText="1"/>
    </xf>
    <xf numFmtId="0" fontId="21" fillId="33" borderId="15" xfId="62" applyFont="1" applyFill="1" applyBorder="1" applyAlignment="1">
      <alignment vertical="center" wrapText="1"/>
    </xf>
    <xf numFmtId="0" fontId="21" fillId="33" borderId="13" xfId="62" applyFont="1" applyFill="1" applyBorder="1" applyAlignment="1">
      <alignment vertical="center" wrapText="1"/>
    </xf>
    <xf numFmtId="49" fontId="21" fillId="33" borderId="15" xfId="62" applyNumberFormat="1" applyFont="1" applyFill="1" applyBorder="1" applyAlignment="1">
      <alignment horizontal="left" vertical="top" wrapText="1"/>
    </xf>
    <xf numFmtId="0" fontId="35" fillId="0" borderId="0" xfId="62"/>
    <xf numFmtId="0" fontId="26" fillId="0" borderId="0" xfId="62" applyFont="1" applyAlignment="1">
      <alignment horizontal="left" wrapText="1"/>
    </xf>
    <xf numFmtId="0" fontId="33" fillId="0" borderId="19" xfId="62" applyFont="1" applyBorder="1" applyAlignment="1">
      <alignment horizontal="left" vertical="center" wrapText="1"/>
    </xf>
    <xf numFmtId="0" fontId="21" fillId="0" borderId="10" xfId="62" applyFont="1" applyBorder="1" applyAlignment="1">
      <alignment wrapText="1"/>
    </xf>
    <xf numFmtId="0" fontId="20" fillId="0" borderId="11" xfId="62" applyFont="1" applyBorder="1" applyAlignment="1">
      <alignment wrapText="1"/>
    </xf>
    <xf numFmtId="0" fontId="20" fillId="0" borderId="11" xfId="62" applyFont="1" applyBorder="1" applyAlignment="1">
      <alignment horizontal="right" vertical="center" wrapText="1"/>
    </xf>
    <xf numFmtId="49" fontId="21" fillId="33" borderId="10" xfId="62" applyNumberFormat="1" applyFont="1" applyFill="1" applyBorder="1" applyAlignment="1">
      <alignment vertical="center" wrapText="1"/>
    </xf>
    <xf numFmtId="49" fontId="21" fillId="33" borderId="12" xfId="62" applyNumberFormat="1" applyFont="1" applyFill="1" applyBorder="1" applyAlignment="1">
      <alignment vertical="center" wrapText="1"/>
    </xf>
    <xf numFmtId="0" fontId="21" fillId="33" borderId="10" xfId="62" applyFont="1" applyFill="1" applyBorder="1" applyAlignment="1">
      <alignment vertical="center" wrapText="1"/>
    </xf>
    <xf numFmtId="0" fontId="21" fillId="33" borderId="12" xfId="62" applyFont="1" applyFill="1" applyBorder="1" applyAlignment="1">
      <alignment vertical="center" wrapText="1"/>
    </xf>
    <xf numFmtId="4" fontId="22" fillId="34" borderId="10" xfId="62" applyNumberFormat="1" applyFont="1" applyFill="1" applyBorder="1" applyAlignment="1">
      <alignment horizontal="right" vertical="top" wrapText="1"/>
    </xf>
    <xf numFmtId="176" fontId="22" fillId="34" borderId="10" xfId="62" applyNumberFormat="1" applyFont="1" applyFill="1" applyBorder="1" applyAlignment="1">
      <alignment horizontal="right" vertical="top" wrapText="1"/>
    </xf>
    <xf numFmtId="0" fontId="22" fillId="34" borderId="10" xfId="62" applyFont="1" applyFill="1" applyBorder="1" applyAlignment="1">
      <alignment horizontal="right" vertical="top" wrapText="1"/>
    </xf>
    <xf numFmtId="0" fontId="22" fillId="34" borderId="12" xfId="62" applyFont="1" applyFill="1" applyBorder="1" applyAlignment="1">
      <alignment horizontal="right" vertical="top" wrapText="1"/>
    </xf>
    <xf numFmtId="4" fontId="21" fillId="35" borderId="10" xfId="62" applyNumberFormat="1" applyFont="1" applyFill="1" applyBorder="1" applyAlignment="1">
      <alignment horizontal="right" vertical="top" wrapText="1"/>
    </xf>
    <xf numFmtId="176" fontId="21" fillId="35" borderId="10" xfId="62" applyNumberFormat="1" applyFont="1" applyFill="1" applyBorder="1" applyAlignment="1">
      <alignment horizontal="right" vertical="top" wrapText="1"/>
    </xf>
    <xf numFmtId="0" fontId="21" fillId="35" borderId="10" xfId="62" applyFont="1" applyFill="1" applyBorder="1" applyAlignment="1">
      <alignment horizontal="right" vertical="top" wrapText="1"/>
    </xf>
    <xf numFmtId="0" fontId="21" fillId="35" borderId="12" xfId="62" applyFont="1" applyFill="1" applyBorder="1" applyAlignment="1">
      <alignment horizontal="right" vertical="top" wrapText="1"/>
    </xf>
    <xf numFmtId="4" fontId="21" fillId="35" borderId="13" xfId="62" applyNumberFormat="1" applyFont="1" applyFill="1" applyBorder="1" applyAlignment="1">
      <alignment horizontal="right" vertical="top" wrapText="1"/>
    </xf>
    <xf numFmtId="0" fontId="21" fillId="35" borderId="13" xfId="62" applyFont="1" applyFill="1" applyBorder="1" applyAlignment="1">
      <alignment horizontal="right" vertical="top" wrapText="1"/>
    </xf>
    <xf numFmtId="176" fontId="21" fillId="35" borderId="13" xfId="62" applyNumberFormat="1" applyFont="1" applyFill="1" applyBorder="1" applyAlignment="1">
      <alignment horizontal="right" vertical="top" wrapText="1"/>
    </xf>
    <xf numFmtId="0" fontId="21" fillId="35" borderId="20" xfId="62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35" sqref="H35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17624082.043200001</v>
      </c>
      <c r="F3" s="25">
        <f>RA!I7</f>
        <v>1407440.3637999999</v>
      </c>
      <c r="G3" s="16">
        <f>E3-F3</f>
        <v>16216641.679400001</v>
      </c>
      <c r="H3" s="27">
        <f>RA!J7</f>
        <v>7.9858931679397198</v>
      </c>
      <c r="I3" s="20">
        <f>SUM(I4:I38)</f>
        <v>17624087.81358872</v>
      </c>
      <c r="J3" s="21">
        <f>SUM(J4:J38)</f>
        <v>16216641.688728705</v>
      </c>
      <c r="K3" s="22">
        <f>E3-I3</f>
        <v>-5.7703887186944485</v>
      </c>
      <c r="L3" s="22">
        <f>G3-J3</f>
        <v>-9.3287043273448944E-3</v>
      </c>
    </row>
    <row r="4" spans="1:13" x14ac:dyDescent="0.15">
      <c r="A4" s="40">
        <f>RA!A8</f>
        <v>42083</v>
      </c>
      <c r="B4" s="12">
        <v>12</v>
      </c>
      <c r="C4" s="37" t="s">
        <v>6</v>
      </c>
      <c r="D4" s="37"/>
      <c r="E4" s="15">
        <f>VLOOKUP(C4,RA!B8:D36,3,0)</f>
        <v>586592.14029999997</v>
      </c>
      <c r="F4" s="25">
        <f>VLOOKUP(C4,RA!B8:I39,8,0)</f>
        <v>147927.82389999999</v>
      </c>
      <c r="G4" s="16">
        <f t="shared" ref="G4:G38" si="0">E4-F4</f>
        <v>438664.31640000001</v>
      </c>
      <c r="H4" s="27">
        <f>RA!J8</f>
        <v>25.218173537808699</v>
      </c>
      <c r="I4" s="20">
        <f>VLOOKUP(B4,RMS!B:D,3,FALSE)</f>
        <v>586592.89192051301</v>
      </c>
      <c r="J4" s="21">
        <f>VLOOKUP(B4,RMS!B:E,4,FALSE)</f>
        <v>438664.33074444399</v>
      </c>
      <c r="K4" s="22">
        <f t="shared" ref="K4:K38" si="1">E4-I4</f>
        <v>-0.75162051303777844</v>
      </c>
      <c r="L4" s="22">
        <f t="shared" ref="L4:L38" si="2">G4-J4</f>
        <v>-1.4344443974550813E-2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VLOOKUP(C5,RA!B8:D37,3,0)</f>
        <v>99403.200899999996</v>
      </c>
      <c r="F5" s="25">
        <f>VLOOKUP(C5,RA!B9:I40,8,0)</f>
        <v>22710.895199999999</v>
      </c>
      <c r="G5" s="16">
        <f t="shared" si="0"/>
        <v>76692.305699999997</v>
      </c>
      <c r="H5" s="27">
        <f>RA!J9</f>
        <v>22.847247366659001</v>
      </c>
      <c r="I5" s="20">
        <f>VLOOKUP(B5,RMS!B:D,3,FALSE)</f>
        <v>99403.248193691907</v>
      </c>
      <c r="J5" s="21">
        <f>VLOOKUP(B5,RMS!B:E,4,FALSE)</f>
        <v>76692.304549466804</v>
      </c>
      <c r="K5" s="22">
        <f t="shared" si="1"/>
        <v>-4.7293691910454072E-2</v>
      </c>
      <c r="L5" s="22">
        <f t="shared" si="2"/>
        <v>1.1505331931402907E-3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VLOOKUP(C6,RA!B10:D38,3,0)</f>
        <v>140630.3345</v>
      </c>
      <c r="F6" s="25">
        <f>VLOOKUP(C6,RA!B10:I41,8,0)</f>
        <v>26007.444100000001</v>
      </c>
      <c r="G6" s="16">
        <f t="shared" si="0"/>
        <v>114622.8904</v>
      </c>
      <c r="H6" s="27">
        <f>RA!J10</f>
        <v>18.4934809352957</v>
      </c>
      <c r="I6" s="20">
        <f>VLOOKUP(B6,RMS!B:D,3,FALSE)</f>
        <v>140632.20994615401</v>
      </c>
      <c r="J6" s="21">
        <f>VLOOKUP(B6,RMS!B:E,4,FALSE)</f>
        <v>114622.890823932</v>
      </c>
      <c r="K6" s="22">
        <f>E6-I6</f>
        <v>-1.8754461540083867</v>
      </c>
      <c r="L6" s="22">
        <f t="shared" si="2"/>
        <v>-4.2393199692014605E-4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VLOOKUP(C7,RA!B10:D39,3,0)</f>
        <v>55367.9372</v>
      </c>
      <c r="F7" s="25">
        <f>VLOOKUP(C7,RA!B11:I42,8,0)</f>
        <v>8228.3729999999996</v>
      </c>
      <c r="G7" s="16">
        <f t="shared" si="0"/>
        <v>47139.564200000001</v>
      </c>
      <c r="H7" s="27">
        <f>RA!J11</f>
        <v>14.861259812294399</v>
      </c>
      <c r="I7" s="20">
        <f>VLOOKUP(B7,RMS!B:D,3,FALSE)</f>
        <v>55367.980186324799</v>
      </c>
      <c r="J7" s="21">
        <f>VLOOKUP(B7,RMS!B:E,4,FALSE)</f>
        <v>47139.564333333299</v>
      </c>
      <c r="K7" s="22">
        <f t="shared" si="1"/>
        <v>-4.2986324799130671E-2</v>
      </c>
      <c r="L7" s="22">
        <f t="shared" si="2"/>
        <v>-1.3333329843590036E-4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VLOOKUP(C8,RA!B12:D39,3,0)</f>
        <v>130606.93060000001</v>
      </c>
      <c r="F8" s="25">
        <f>VLOOKUP(C8,RA!B12:I43,8,0)</f>
        <v>13407.764300000001</v>
      </c>
      <c r="G8" s="16">
        <f t="shared" si="0"/>
        <v>117199.16630000001</v>
      </c>
      <c r="H8" s="27">
        <f>RA!J12</f>
        <v>10.265737230333499</v>
      </c>
      <c r="I8" s="20">
        <f>VLOOKUP(B8,RMS!B:D,3,FALSE)</f>
        <v>130606.926564957</v>
      </c>
      <c r="J8" s="21">
        <f>VLOOKUP(B8,RMS!B:E,4,FALSE)</f>
        <v>117199.167516239</v>
      </c>
      <c r="K8" s="22">
        <f t="shared" si="1"/>
        <v>4.0350430062972009E-3</v>
      </c>
      <c r="L8" s="22">
        <f t="shared" si="2"/>
        <v>-1.2162389903096482E-3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VLOOKUP(C9,RA!B12:D40,3,0)</f>
        <v>227729.31890000001</v>
      </c>
      <c r="F9" s="25">
        <f>VLOOKUP(C9,RA!B13:I44,8,0)</f>
        <v>56240.823799999998</v>
      </c>
      <c r="G9" s="16">
        <f t="shared" si="0"/>
        <v>171488.4951</v>
      </c>
      <c r="H9" s="27">
        <f>RA!J13</f>
        <v>24.6963474319687</v>
      </c>
      <c r="I9" s="20">
        <f>VLOOKUP(B9,RMS!B:D,3,FALSE)</f>
        <v>227729.51343760701</v>
      </c>
      <c r="J9" s="21">
        <f>VLOOKUP(B9,RMS!B:E,4,FALSE)</f>
        <v>171488.49054017101</v>
      </c>
      <c r="K9" s="22">
        <f t="shared" si="1"/>
        <v>-0.19453760699252598</v>
      </c>
      <c r="L9" s="22">
        <f t="shared" si="2"/>
        <v>4.5598289871122688E-3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VLOOKUP(C10,RA!B14:D41,3,0)</f>
        <v>134409.37520000001</v>
      </c>
      <c r="F10" s="25">
        <f>VLOOKUP(C10,RA!B14:I45,8,0)</f>
        <v>23277.339599999999</v>
      </c>
      <c r="G10" s="16">
        <f t="shared" si="0"/>
        <v>111132.0356</v>
      </c>
      <c r="H10" s="27">
        <f>RA!J14</f>
        <v>17.318241056744402</v>
      </c>
      <c r="I10" s="20">
        <f>VLOOKUP(B10,RMS!B:D,3,FALSE)</f>
        <v>134409.39240170899</v>
      </c>
      <c r="J10" s="21">
        <f>VLOOKUP(B10,RMS!B:E,4,FALSE)</f>
        <v>111132.037584615</v>
      </c>
      <c r="K10" s="22">
        <f t="shared" si="1"/>
        <v>-1.7201708978973329E-2</v>
      </c>
      <c r="L10" s="22">
        <f t="shared" si="2"/>
        <v>-1.9846149953082204E-3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VLOOKUP(C11,RA!B14:D42,3,0)</f>
        <v>83452.8315</v>
      </c>
      <c r="F11" s="25">
        <f>VLOOKUP(C11,RA!B15:I46,8,0)</f>
        <v>14868.8508</v>
      </c>
      <c r="G11" s="16">
        <f t="shared" si="0"/>
        <v>68583.9807</v>
      </c>
      <c r="H11" s="27">
        <f>RA!J15</f>
        <v>17.817071671199098</v>
      </c>
      <c r="I11" s="20">
        <f>VLOOKUP(B11,RMS!B:D,3,FALSE)</f>
        <v>83452.915370940202</v>
      </c>
      <c r="J11" s="21">
        <f>VLOOKUP(B11,RMS!B:E,4,FALSE)</f>
        <v>68583.980727350398</v>
      </c>
      <c r="K11" s="22">
        <f t="shared" si="1"/>
        <v>-8.3870940201450139E-2</v>
      </c>
      <c r="L11" s="22">
        <f t="shared" si="2"/>
        <v>-2.735039743129164E-5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VLOOKUP(C12,RA!B16:D43,3,0)</f>
        <v>664445.89159999997</v>
      </c>
      <c r="F12" s="25">
        <f>VLOOKUP(C12,RA!B16:I47,8,0)</f>
        <v>57333.434699999998</v>
      </c>
      <c r="G12" s="16">
        <f t="shared" si="0"/>
        <v>607112.45689999999</v>
      </c>
      <c r="H12" s="27">
        <f>RA!J16</f>
        <v>8.6287590042794697</v>
      </c>
      <c r="I12" s="20">
        <f>VLOOKUP(B12,RMS!B:D,3,FALSE)</f>
        <v>664445.54816923104</v>
      </c>
      <c r="J12" s="21">
        <f>VLOOKUP(B12,RMS!B:E,4,FALSE)</f>
        <v>607112.45738119702</v>
      </c>
      <c r="K12" s="22">
        <f t="shared" si="1"/>
        <v>0.34343076893128455</v>
      </c>
      <c r="L12" s="22">
        <f t="shared" si="2"/>
        <v>-4.8119702842086554E-4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VLOOKUP(C13,RA!B16:D44,3,0)</f>
        <v>756833.70759999997</v>
      </c>
      <c r="F13" s="25">
        <f>VLOOKUP(C13,RA!B17:I48,8,0)</f>
        <v>59368.351699999999</v>
      </c>
      <c r="G13" s="16">
        <f t="shared" si="0"/>
        <v>697465.35589999997</v>
      </c>
      <c r="H13" s="27">
        <f>RA!J17</f>
        <v>7.8443059689113701</v>
      </c>
      <c r="I13" s="20">
        <f>VLOOKUP(B13,RMS!B:D,3,FALSE)</f>
        <v>756833.79061623896</v>
      </c>
      <c r="J13" s="21">
        <f>VLOOKUP(B13,RMS!B:E,4,FALSE)</f>
        <v>697465.35540940205</v>
      </c>
      <c r="K13" s="22">
        <f t="shared" si="1"/>
        <v>-8.3016238990239799E-2</v>
      </c>
      <c r="L13" s="22">
        <f t="shared" si="2"/>
        <v>4.90597914904356E-4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VLOOKUP(C14,RA!B18:D45,3,0)</f>
        <v>1660370.9669999999</v>
      </c>
      <c r="F14" s="25">
        <f>VLOOKUP(C14,RA!B18:I49,8,0)</f>
        <v>152472.08059999999</v>
      </c>
      <c r="G14" s="16">
        <f t="shared" si="0"/>
        <v>1507898.8864</v>
      </c>
      <c r="H14" s="27">
        <f>RA!J18</f>
        <v>9.1830129308687205</v>
      </c>
      <c r="I14" s="20">
        <f>VLOOKUP(B14,RMS!B:D,3,FALSE)</f>
        <v>1660371.1753386499</v>
      </c>
      <c r="J14" s="21">
        <f>VLOOKUP(B14,RMS!B:E,4,FALSE)</f>
        <v>1507898.8882426801</v>
      </c>
      <c r="K14" s="22">
        <f t="shared" si="1"/>
        <v>-0.20833864994347095</v>
      </c>
      <c r="L14" s="22">
        <f t="shared" si="2"/>
        <v>-1.8426801543682814E-3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VLOOKUP(C15,RA!B18:D46,3,0)</f>
        <v>513001.91330000001</v>
      </c>
      <c r="F15" s="25">
        <f>VLOOKUP(C15,RA!B19:I50,8,0)</f>
        <v>59492.3917</v>
      </c>
      <c r="G15" s="16">
        <f t="shared" si="0"/>
        <v>453509.52160000004</v>
      </c>
      <c r="H15" s="27">
        <f>RA!J19</f>
        <v>11.596914194199</v>
      </c>
      <c r="I15" s="20">
        <f>VLOOKUP(B15,RMS!B:D,3,FALSE)</f>
        <v>513001.94863162399</v>
      </c>
      <c r="J15" s="21">
        <f>VLOOKUP(B15,RMS!B:E,4,FALSE)</f>
        <v>453509.51943076903</v>
      </c>
      <c r="K15" s="22">
        <f t="shared" si="1"/>
        <v>-3.5331623977981508E-2</v>
      </c>
      <c r="L15" s="22">
        <f t="shared" si="2"/>
        <v>2.1692310110665858E-3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VLOOKUP(C16,RA!B20:D47,3,0)</f>
        <v>796345.21889999998</v>
      </c>
      <c r="F16" s="25">
        <f>VLOOKUP(C16,RA!B20:I51,8,0)</f>
        <v>72715.893100000001</v>
      </c>
      <c r="G16" s="16">
        <f t="shared" si="0"/>
        <v>723629.32579999999</v>
      </c>
      <c r="H16" s="27">
        <f>RA!J20</f>
        <v>9.13120231957231</v>
      </c>
      <c r="I16" s="20">
        <f>VLOOKUP(B16,RMS!B:D,3,FALSE)</f>
        <v>796345.39650000003</v>
      </c>
      <c r="J16" s="21">
        <f>VLOOKUP(B16,RMS!B:E,4,FALSE)</f>
        <v>723629.32579999999</v>
      </c>
      <c r="K16" s="22">
        <f t="shared" si="1"/>
        <v>-0.17760000005364418</v>
      </c>
      <c r="L16" s="22">
        <f t="shared" si="2"/>
        <v>0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VLOOKUP(C17,RA!B20:D48,3,0)</f>
        <v>355630.93540000002</v>
      </c>
      <c r="F17" s="25">
        <f>VLOOKUP(C17,RA!B21:I52,8,0)</f>
        <v>31678.212200000002</v>
      </c>
      <c r="G17" s="16">
        <f t="shared" si="0"/>
        <v>323952.72320000001</v>
      </c>
      <c r="H17" s="27">
        <f>RA!J21</f>
        <v>8.9076087164266404</v>
      </c>
      <c r="I17" s="20">
        <f>VLOOKUP(B17,RMS!B:D,3,FALSE)</f>
        <v>355630.99365089601</v>
      </c>
      <c r="J17" s="21">
        <f>VLOOKUP(B17,RMS!B:E,4,FALSE)</f>
        <v>323952.72316317202</v>
      </c>
      <c r="K17" s="22">
        <f t="shared" si="1"/>
        <v>-5.8250895992387086E-2</v>
      </c>
      <c r="L17" s="22">
        <f t="shared" si="2"/>
        <v>3.6827987059950829E-5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VLOOKUP(C18,RA!B22:D49,3,0)</f>
        <v>1111608.5172999999</v>
      </c>
      <c r="F18" s="25">
        <f>VLOOKUP(C18,RA!B22:I53,8,0)</f>
        <v>108356.0252</v>
      </c>
      <c r="G18" s="16">
        <f t="shared" si="0"/>
        <v>1003252.4920999999</v>
      </c>
      <c r="H18" s="27">
        <f>RA!J22</f>
        <v>9.7476785679177205</v>
      </c>
      <c r="I18" s="20">
        <f>VLOOKUP(B18,RMS!B:D,3,FALSE)</f>
        <v>1111609.5656000001</v>
      </c>
      <c r="J18" s="21">
        <f>VLOOKUP(B18,RMS!B:E,4,FALSE)</f>
        <v>1003252.4923</v>
      </c>
      <c r="K18" s="22">
        <f t="shared" si="1"/>
        <v>-1.0483000001404434</v>
      </c>
      <c r="L18" s="22">
        <f t="shared" si="2"/>
        <v>-2.0000012591481209E-4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VLOOKUP(C19,RA!B22:D50,3,0)</f>
        <v>2253987.3391</v>
      </c>
      <c r="F19" s="25">
        <f>VLOOKUP(C19,RA!B23:I54,8,0)</f>
        <v>248837.6808</v>
      </c>
      <c r="G19" s="16">
        <f t="shared" si="0"/>
        <v>2005149.6583</v>
      </c>
      <c r="H19" s="27">
        <f>RA!J23</f>
        <v>11.0398881343921</v>
      </c>
      <c r="I19" s="20">
        <f>VLOOKUP(B19,RMS!B:D,3,FALSE)</f>
        <v>2253988.8500205101</v>
      </c>
      <c r="J19" s="21">
        <f>VLOOKUP(B19,RMS!B:E,4,FALSE)</f>
        <v>2005149.6906546999</v>
      </c>
      <c r="K19" s="22">
        <f t="shared" si="1"/>
        <v>-1.5109205101616681</v>
      </c>
      <c r="L19" s="22">
        <f t="shared" si="2"/>
        <v>-3.2354699913412333E-2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VLOOKUP(C20,RA!B24:D51,3,0)</f>
        <v>219025.1476</v>
      </c>
      <c r="F20" s="25">
        <f>VLOOKUP(C20,RA!B24:I55,8,0)</f>
        <v>32022.827000000001</v>
      </c>
      <c r="G20" s="16">
        <f t="shared" si="0"/>
        <v>187002.32060000001</v>
      </c>
      <c r="H20" s="27">
        <f>RA!J24</f>
        <v>14.6206165597397</v>
      </c>
      <c r="I20" s="20">
        <f>VLOOKUP(B20,RMS!B:D,3,FALSE)</f>
        <v>219025.18554138101</v>
      </c>
      <c r="J20" s="21">
        <f>VLOOKUP(B20,RMS!B:E,4,FALSE)</f>
        <v>187002.330818471</v>
      </c>
      <c r="K20" s="22">
        <f t="shared" si="1"/>
        <v>-3.7941381015116349E-2</v>
      </c>
      <c r="L20" s="22">
        <f t="shared" si="2"/>
        <v>-1.0218470997642726E-2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VLOOKUP(C21,RA!B24:D52,3,0)</f>
        <v>258836.05470000001</v>
      </c>
      <c r="F21" s="25">
        <f>VLOOKUP(C21,RA!B25:I56,8,0)</f>
        <v>3154.4135999999999</v>
      </c>
      <c r="G21" s="16">
        <f t="shared" si="0"/>
        <v>255681.64110000001</v>
      </c>
      <c r="H21" s="27">
        <f>RA!J25</f>
        <v>1.218691732748</v>
      </c>
      <c r="I21" s="20">
        <f>VLOOKUP(B21,RMS!B:D,3,FALSE)</f>
        <v>258836.055061319</v>
      </c>
      <c r="J21" s="21">
        <f>VLOOKUP(B21,RMS!B:E,4,FALSE)</f>
        <v>255681.66892237501</v>
      </c>
      <c r="K21" s="22">
        <f t="shared" si="1"/>
        <v>-3.6131899105384946E-4</v>
      </c>
      <c r="L21" s="22">
        <f t="shared" si="2"/>
        <v>-2.7822375006508082E-2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VLOOKUP(C22,RA!B26:D53,3,0)</f>
        <v>526225.55839999998</v>
      </c>
      <c r="F22" s="25">
        <f>VLOOKUP(C22,RA!B26:I57,8,0)</f>
        <v>111962.64870000001</v>
      </c>
      <c r="G22" s="16">
        <f t="shared" si="0"/>
        <v>414262.90969999996</v>
      </c>
      <c r="H22" s="27">
        <f>RA!J26</f>
        <v>21.2765508844581</v>
      </c>
      <c r="I22" s="20">
        <f>VLOOKUP(B22,RMS!B:D,3,FALSE)</f>
        <v>526225.49147754302</v>
      </c>
      <c r="J22" s="21">
        <f>VLOOKUP(B22,RMS!B:E,4,FALSE)</f>
        <v>414262.90173776401</v>
      </c>
      <c r="K22" s="22">
        <f t="shared" si="1"/>
        <v>6.6922456957399845E-2</v>
      </c>
      <c r="L22" s="22">
        <f t="shared" si="2"/>
        <v>7.9622359480708838E-3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VLOOKUP(C23,RA!B26:D54,3,0)</f>
        <v>251734.35329999999</v>
      </c>
      <c r="F23" s="25">
        <f>VLOOKUP(C23,RA!B27:I58,8,0)</f>
        <v>65949.520699999994</v>
      </c>
      <c r="G23" s="16">
        <f t="shared" si="0"/>
        <v>185784.83259999999</v>
      </c>
      <c r="H23" s="27">
        <f>RA!J27</f>
        <v>26.198061502319401</v>
      </c>
      <c r="I23" s="20">
        <f>VLOOKUP(B23,RMS!B:D,3,FALSE)</f>
        <v>251734.296174427</v>
      </c>
      <c r="J23" s="21">
        <f>VLOOKUP(B23,RMS!B:E,4,FALSE)</f>
        <v>185784.84301318601</v>
      </c>
      <c r="K23" s="22">
        <f t="shared" si="1"/>
        <v>5.712557298829779E-2</v>
      </c>
      <c r="L23" s="22">
        <f t="shared" si="2"/>
        <v>-1.0413186013465747E-2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VLOOKUP(C24,RA!B28:D55,3,0)</f>
        <v>816768.40220000001</v>
      </c>
      <c r="F24" s="25">
        <f>VLOOKUP(C24,RA!B28:I59,8,0)</f>
        <v>19052.447400000001</v>
      </c>
      <c r="G24" s="16">
        <f t="shared" si="0"/>
        <v>797715.95480000007</v>
      </c>
      <c r="H24" s="27">
        <f>RA!J28</f>
        <v>2.3326621535164</v>
      </c>
      <c r="I24" s="20">
        <f>VLOOKUP(B24,RMS!B:D,3,FALSE)</f>
        <v>816768.39871327404</v>
      </c>
      <c r="J24" s="21">
        <f>VLOOKUP(B24,RMS!B:E,4,FALSE)</f>
        <v>797715.94808053097</v>
      </c>
      <c r="K24" s="22">
        <f t="shared" si="1"/>
        <v>3.4867259673774242E-3</v>
      </c>
      <c r="L24" s="22">
        <f t="shared" si="2"/>
        <v>6.7194690927863121E-3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VLOOKUP(C25,RA!B28:D56,3,0)</f>
        <v>676928.50020000001</v>
      </c>
      <c r="F25" s="25">
        <f>VLOOKUP(C25,RA!B29:I60,8,0)</f>
        <v>101975.17969999999</v>
      </c>
      <c r="G25" s="16">
        <f t="shared" si="0"/>
        <v>574953.32050000003</v>
      </c>
      <c r="H25" s="27">
        <f>RA!J29</f>
        <v>15.064394492161499</v>
      </c>
      <c r="I25" s="20">
        <f>VLOOKUP(B25,RMS!B:D,3,FALSE)</f>
        <v>676928.49786017695</v>
      </c>
      <c r="J25" s="21">
        <f>VLOOKUP(B25,RMS!B:E,4,FALSE)</f>
        <v>574953.28345218406</v>
      </c>
      <c r="K25" s="22">
        <f t="shared" si="1"/>
        <v>2.3398230550810695E-3</v>
      </c>
      <c r="L25" s="22">
        <f t="shared" si="2"/>
        <v>3.7047815974801779E-2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VLOOKUP(C26,RA!B30:D57,3,0)</f>
        <v>1213294.3781000001</v>
      </c>
      <c r="F26" s="25">
        <f>VLOOKUP(C26,RA!B30:I61,8,0)</f>
        <v>103042.3524</v>
      </c>
      <c r="G26" s="16">
        <f t="shared" si="0"/>
        <v>1110252.0257000001</v>
      </c>
      <c r="H26" s="27">
        <f>RA!J30</f>
        <v>8.4927742401116806</v>
      </c>
      <c r="I26" s="20">
        <f>VLOOKUP(B26,RMS!B:D,3,FALSE)</f>
        <v>1213294.3746406899</v>
      </c>
      <c r="J26" s="21">
        <f>VLOOKUP(B26,RMS!B:E,4,FALSE)</f>
        <v>1110252.03325703</v>
      </c>
      <c r="K26" s="22">
        <f t="shared" si="1"/>
        <v>3.4593101590871811E-3</v>
      </c>
      <c r="L26" s="22">
        <f t="shared" si="2"/>
        <v>-7.5570298358798027E-3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VLOOKUP(C27,RA!B30:D58,3,0)</f>
        <v>3208937.5666999999</v>
      </c>
      <c r="F27" s="25">
        <f>VLOOKUP(C27,RA!B31:I62,8,0)</f>
        <v>-211796.47070000001</v>
      </c>
      <c r="G27" s="16">
        <f t="shared" si="0"/>
        <v>3420734.0373999998</v>
      </c>
      <c r="H27" s="27">
        <f>RA!J31</f>
        <v>-6.6002054043639999</v>
      </c>
      <c r="I27" s="20">
        <f>VLOOKUP(B27,RMS!B:D,3,FALSE)</f>
        <v>3208937.7008415898</v>
      </c>
      <c r="J27" s="21">
        <f>VLOOKUP(B27,RMS!B:E,4,FALSE)</f>
        <v>3420734.0156176998</v>
      </c>
      <c r="K27" s="22">
        <f t="shared" si="1"/>
        <v>-0.13414158998057246</v>
      </c>
      <c r="L27" s="22">
        <f t="shared" si="2"/>
        <v>2.1782299969345331E-2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VLOOKUP(C28,RA!B32:D59,3,0)</f>
        <v>119434.5336</v>
      </c>
      <c r="F28" s="25">
        <f>VLOOKUP(C28,RA!B32:I63,8,0)</f>
        <v>33489.9735</v>
      </c>
      <c r="G28" s="16">
        <f t="shared" si="0"/>
        <v>85944.560100000002</v>
      </c>
      <c r="H28" s="27">
        <f>RA!J32</f>
        <v>28.040443990983199</v>
      </c>
      <c r="I28" s="20">
        <f>VLOOKUP(B28,RMS!B:D,3,FALSE)</f>
        <v>119434.48796771</v>
      </c>
      <c r="J28" s="21">
        <f>VLOOKUP(B28,RMS!B:E,4,FALSE)</f>
        <v>85944.550997563594</v>
      </c>
      <c r="K28" s="22">
        <f t="shared" si="1"/>
        <v>4.5632289999048226E-2</v>
      </c>
      <c r="L28" s="22">
        <f t="shared" si="2"/>
        <v>9.1024364082841203E-3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VLOOKUP(C30,RA!B34:D62,3,0)</f>
        <v>162163.0104</v>
      </c>
      <c r="F30" s="25">
        <f>VLOOKUP(C30,RA!B34:I66,8,0)</f>
        <v>9994.7016999999996</v>
      </c>
      <c r="G30" s="16">
        <f t="shared" si="0"/>
        <v>152168.30869999999</v>
      </c>
      <c r="H30" s="27">
        <f>RA!J34</f>
        <v>6.1633671423258196</v>
      </c>
      <c r="I30" s="20">
        <f>VLOOKUP(B30,RMS!B:D,3,FALSE)</f>
        <v>162163.00940000001</v>
      </c>
      <c r="J30" s="21">
        <f>VLOOKUP(B30,RMS!B:E,4,FALSE)</f>
        <v>152168.30410000001</v>
      </c>
      <c r="K30" s="22">
        <f t="shared" si="1"/>
        <v>9.9999998928979039E-4</v>
      </c>
      <c r="L30" s="22">
        <f t="shared" si="2"/>
        <v>4.5999999856576324E-3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VLOOKUP(C31,RA!B34:D63,3,0)</f>
        <v>0</v>
      </c>
      <c r="F31" s="25">
        <f>VLOOKUP(C31,RA!B34:I67,8,0)</f>
        <v>0</v>
      </c>
      <c r="G31" s="16">
        <f t="shared" si="0"/>
        <v>0</v>
      </c>
      <c r="H31" s="27">
        <f>RA!J35</f>
        <v>0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VLOOKUP(C32,RA!B34:D64,3,0)</f>
        <v>0</v>
      </c>
      <c r="F32" s="25">
        <f>VLOOKUP(C32,RA!B34:I68,8,0)</f>
        <v>0</v>
      </c>
      <c r="G32" s="16">
        <f t="shared" si="0"/>
        <v>0</v>
      </c>
      <c r="H32" s="27">
        <f>RA!J34</f>
        <v>6.1633671423258196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VLOOKUP(C33,RA!B35:D65,3,0)</f>
        <v>0</v>
      </c>
      <c r="F33" s="25">
        <f>VLOOKUP(C33,RA!B35:I69,8,0)</f>
        <v>0</v>
      </c>
      <c r="G33" s="16">
        <f t="shared" si="0"/>
        <v>0</v>
      </c>
      <c r="H33" s="27">
        <f>RA!J35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VLOOKUP(C34,RA!B8:D66,3,0)</f>
        <v>179305.98300000001</v>
      </c>
      <c r="F34" s="25">
        <f>VLOOKUP(C34,RA!B8:I70,8,0)</f>
        <v>8834.2278000000006</v>
      </c>
      <c r="G34" s="16">
        <f t="shared" si="0"/>
        <v>170471.75520000001</v>
      </c>
      <c r="H34" s="27">
        <f>RA!J36</f>
        <v>0</v>
      </c>
      <c r="I34" s="20">
        <f>VLOOKUP(B34,RMS!B:D,3,FALSE)</f>
        <v>179305.98290598299</v>
      </c>
      <c r="J34" s="21">
        <f>VLOOKUP(B34,RMS!B:E,4,FALSE)</f>
        <v>170471.756410256</v>
      </c>
      <c r="K34" s="22">
        <f t="shared" si="1"/>
        <v>9.4017013907432556E-5</v>
      </c>
      <c r="L34" s="22">
        <f t="shared" si="2"/>
        <v>-1.2102559849154204E-3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VLOOKUP(C35,RA!B8:D67,3,0)</f>
        <v>417178.04749999999</v>
      </c>
      <c r="F35" s="25">
        <f>VLOOKUP(C35,RA!B8:I71,8,0)</f>
        <v>26440.6005</v>
      </c>
      <c r="G35" s="16">
        <f t="shared" si="0"/>
        <v>390737.44699999999</v>
      </c>
      <c r="H35" s="27">
        <f>RA!J37</f>
        <v>0</v>
      </c>
      <c r="I35" s="20">
        <f>VLOOKUP(B35,RMS!B:D,3,FALSE)</f>
        <v>417178.03819145297</v>
      </c>
      <c r="J35" s="21">
        <f>VLOOKUP(B35,RMS!B:E,4,FALSE)</f>
        <v>390737.44169743598</v>
      </c>
      <c r="K35" s="22">
        <f t="shared" si="1"/>
        <v>9.3085470143705606E-3</v>
      </c>
      <c r="L35" s="22">
        <f t="shared" si="2"/>
        <v>5.3025640081614256E-3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VLOOKUP(C36,RA!B9:D68,3,0)</f>
        <v>0</v>
      </c>
      <c r="F36" s="25">
        <f>VLOOKUP(C36,RA!B9:I72,8,0)</f>
        <v>0</v>
      </c>
      <c r="G36" s="16">
        <f t="shared" si="0"/>
        <v>0</v>
      </c>
      <c r="H36" s="27">
        <f>RA!J38</f>
        <v>4.9269007381644396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VLOOKUP(C37,RA!B10:D69,3,0)</f>
        <v>0</v>
      </c>
      <c r="F37" s="25">
        <f>VLOOKUP(C37,RA!B10:I73,8,0)</f>
        <v>0</v>
      </c>
      <c r="G37" s="16">
        <f t="shared" si="0"/>
        <v>0</v>
      </c>
      <c r="H37" s="27">
        <f>RA!J39</f>
        <v>6.3379654462762698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VLOOKUP(C38,RA!B8:D70,3,0)</f>
        <v>3833.9481999999998</v>
      </c>
      <c r="F38" s="25">
        <f>VLOOKUP(C38,RA!B8:I74,8,0)</f>
        <v>394.55680000000001</v>
      </c>
      <c r="G38" s="16">
        <f t="shared" si="0"/>
        <v>3439.3914</v>
      </c>
      <c r="H38" s="27">
        <f>RA!J40</f>
        <v>0</v>
      </c>
      <c r="I38" s="20">
        <f>VLOOKUP(B38,RMS!B:D,3,FALSE)</f>
        <v>3833.9482641252598</v>
      </c>
      <c r="J38" s="21">
        <f>VLOOKUP(B38,RMS!B:E,4,FALSE)</f>
        <v>3439.3914227365599</v>
      </c>
      <c r="K38" s="22">
        <f t="shared" si="1"/>
        <v>-6.412525999621721E-5</v>
      </c>
      <c r="L38" s="22">
        <f t="shared" si="2"/>
        <v>-2.2736559913028032E-5</v>
      </c>
      <c r="M38" s="34"/>
    </row>
  </sheetData>
  <mergeCells count="38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sqref="A1:W42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5" t="s">
        <v>46</v>
      </c>
      <c r="W1" s="43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5"/>
      <c r="W2" s="43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6" t="s">
        <v>47</v>
      </c>
      <c r="W3" s="43"/>
    </row>
    <row r="4" spans="1:23" ht="14.25" thickTop="1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4"/>
      <c r="W4" s="43"/>
    </row>
    <row r="5" spans="1:23" ht="14.25" thickTop="1" thickBot="1" x14ac:dyDescent="0.25">
      <c r="A5" s="57"/>
      <c r="B5" s="58"/>
      <c r="C5" s="59"/>
      <c r="D5" s="60" t="s">
        <v>0</v>
      </c>
      <c r="E5" s="60" t="s">
        <v>59</v>
      </c>
      <c r="F5" s="60" t="s">
        <v>60</v>
      </c>
      <c r="G5" s="60" t="s">
        <v>48</v>
      </c>
      <c r="H5" s="60" t="s">
        <v>49</v>
      </c>
      <c r="I5" s="60" t="s">
        <v>1</v>
      </c>
      <c r="J5" s="60" t="s">
        <v>2</v>
      </c>
      <c r="K5" s="60" t="s">
        <v>50</v>
      </c>
      <c r="L5" s="60" t="s">
        <v>51</v>
      </c>
      <c r="M5" s="60" t="s">
        <v>52</v>
      </c>
      <c r="N5" s="60" t="s">
        <v>53</v>
      </c>
      <c r="O5" s="60" t="s">
        <v>54</v>
      </c>
      <c r="P5" s="60" t="s">
        <v>61</v>
      </c>
      <c r="Q5" s="60" t="s">
        <v>62</v>
      </c>
      <c r="R5" s="60" t="s">
        <v>55</v>
      </c>
      <c r="S5" s="60" t="s">
        <v>56</v>
      </c>
      <c r="T5" s="60" t="s">
        <v>57</v>
      </c>
      <c r="U5" s="61" t="s">
        <v>58</v>
      </c>
      <c r="V5" s="54"/>
      <c r="W5" s="54"/>
    </row>
    <row r="6" spans="1:23" ht="13.5" thickBot="1" x14ac:dyDescent="0.25">
      <c r="A6" s="62" t="s">
        <v>3</v>
      </c>
      <c r="B6" s="52" t="s">
        <v>4</v>
      </c>
      <c r="C6" s="51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3.5" thickBot="1" x14ac:dyDescent="0.25">
      <c r="A7" s="50" t="s">
        <v>5</v>
      </c>
      <c r="B7" s="49"/>
      <c r="C7" s="48"/>
      <c r="D7" s="64">
        <v>17624082.043200001</v>
      </c>
      <c r="E7" s="64">
        <v>17524480.6063</v>
      </c>
      <c r="F7" s="65">
        <v>100.568355999459</v>
      </c>
      <c r="G7" s="64">
        <v>13158033.909499999</v>
      </c>
      <c r="H7" s="65">
        <v>33.941606811603897</v>
      </c>
      <c r="I7" s="64">
        <v>1407440.3637999999</v>
      </c>
      <c r="J7" s="65">
        <v>7.9858931679397198</v>
      </c>
      <c r="K7" s="64">
        <v>1601492.3362</v>
      </c>
      <c r="L7" s="65">
        <v>12.171213018714999</v>
      </c>
      <c r="M7" s="65">
        <v>-0.121169466761511</v>
      </c>
      <c r="N7" s="64">
        <v>404054156.2033</v>
      </c>
      <c r="O7" s="64">
        <v>2038837000.405</v>
      </c>
      <c r="P7" s="66"/>
      <c r="Q7" s="64">
        <v>859299</v>
      </c>
      <c r="R7" s="66"/>
      <c r="S7" s="66"/>
      <c r="T7" s="64">
        <v>21.441368084217501</v>
      </c>
      <c r="U7" s="67"/>
      <c r="V7" s="54"/>
      <c r="W7" s="54"/>
    </row>
    <row r="8" spans="1:23" ht="13.5" thickBot="1" x14ac:dyDescent="0.25">
      <c r="A8" s="47">
        <v>42083</v>
      </c>
      <c r="B8" s="46" t="s">
        <v>6</v>
      </c>
      <c r="C8" s="53"/>
      <c r="D8" s="68">
        <v>586592.14029999997</v>
      </c>
      <c r="E8" s="68">
        <v>708311.47250000003</v>
      </c>
      <c r="F8" s="69">
        <v>82.815563925515804</v>
      </c>
      <c r="G8" s="68">
        <v>562801.06869999995</v>
      </c>
      <c r="H8" s="69">
        <v>4.2272612692357399</v>
      </c>
      <c r="I8" s="68">
        <v>147927.82389999999</v>
      </c>
      <c r="J8" s="69">
        <v>25.218173537808699</v>
      </c>
      <c r="K8" s="68">
        <v>99727.037200000006</v>
      </c>
      <c r="L8" s="69">
        <v>17.719766849476098</v>
      </c>
      <c r="M8" s="69">
        <v>0.48332717037742301</v>
      </c>
      <c r="N8" s="68">
        <v>18859193.566300001</v>
      </c>
      <c r="O8" s="68">
        <v>87727170.976999998</v>
      </c>
      <c r="P8" s="70"/>
      <c r="Q8" s="68">
        <v>24451</v>
      </c>
      <c r="R8" s="70"/>
      <c r="S8" s="70"/>
      <c r="T8" s="68">
        <v>23.862414563821499</v>
      </c>
      <c r="U8" s="71"/>
      <c r="V8" s="54"/>
      <c r="W8" s="54"/>
    </row>
    <row r="9" spans="1:23" ht="12" customHeight="1" thickBot="1" x14ac:dyDescent="0.25">
      <c r="A9" s="42"/>
      <c r="B9" s="46" t="s">
        <v>7</v>
      </c>
      <c r="C9" s="53"/>
      <c r="D9" s="68">
        <v>99403.200899999996</v>
      </c>
      <c r="E9" s="68">
        <v>96211.504199999996</v>
      </c>
      <c r="F9" s="69">
        <v>103.31737532485199</v>
      </c>
      <c r="G9" s="68">
        <v>83360.042600000001</v>
      </c>
      <c r="H9" s="69">
        <v>19.245621522751001</v>
      </c>
      <c r="I9" s="68">
        <v>22710.895199999999</v>
      </c>
      <c r="J9" s="69">
        <v>22.847247366659001</v>
      </c>
      <c r="K9" s="68">
        <v>16982.198100000001</v>
      </c>
      <c r="L9" s="69">
        <v>20.372108231144299</v>
      </c>
      <c r="M9" s="69">
        <v>0.33733543009370498</v>
      </c>
      <c r="N9" s="68">
        <v>3502668.1011999999</v>
      </c>
      <c r="O9" s="68">
        <v>13565800.273399999</v>
      </c>
      <c r="P9" s="70"/>
      <c r="Q9" s="68">
        <v>4680</v>
      </c>
      <c r="R9" s="70"/>
      <c r="S9" s="70"/>
      <c r="T9" s="68">
        <v>17.623417927350399</v>
      </c>
      <c r="U9" s="71"/>
      <c r="V9" s="54"/>
      <c r="W9" s="54"/>
    </row>
    <row r="10" spans="1:23" ht="13.5" thickBot="1" x14ac:dyDescent="0.25">
      <c r="A10" s="42"/>
      <c r="B10" s="46" t="s">
        <v>8</v>
      </c>
      <c r="C10" s="53"/>
      <c r="D10" s="68">
        <v>140630.3345</v>
      </c>
      <c r="E10" s="68">
        <v>135968.4302</v>
      </c>
      <c r="F10" s="69">
        <v>103.428666708252</v>
      </c>
      <c r="G10" s="68">
        <v>108967.43889999999</v>
      </c>
      <c r="H10" s="69">
        <v>29.057208207909898</v>
      </c>
      <c r="I10" s="68">
        <v>26007.444100000001</v>
      </c>
      <c r="J10" s="69">
        <v>18.4934809352957</v>
      </c>
      <c r="K10" s="68">
        <v>26416.493399999999</v>
      </c>
      <c r="L10" s="69">
        <v>24.242556920368301</v>
      </c>
      <c r="M10" s="69">
        <v>-1.5484617651789E-2</v>
      </c>
      <c r="N10" s="68">
        <v>3836920.0246000001</v>
      </c>
      <c r="O10" s="68">
        <v>21842240.626499999</v>
      </c>
      <c r="P10" s="70"/>
      <c r="Q10" s="68">
        <v>77484</v>
      </c>
      <c r="R10" s="70"/>
      <c r="S10" s="70"/>
      <c r="T10" s="68">
        <v>1.55300513525373</v>
      </c>
      <c r="U10" s="71"/>
      <c r="V10" s="54"/>
      <c r="W10" s="54"/>
    </row>
    <row r="11" spans="1:23" ht="13.5" thickBot="1" x14ac:dyDescent="0.25">
      <c r="A11" s="42"/>
      <c r="B11" s="46" t="s">
        <v>9</v>
      </c>
      <c r="C11" s="53"/>
      <c r="D11" s="68">
        <v>55367.9372</v>
      </c>
      <c r="E11" s="68">
        <v>58783.336600000002</v>
      </c>
      <c r="F11" s="69">
        <v>94.189851074224293</v>
      </c>
      <c r="G11" s="68">
        <v>48804.291400000002</v>
      </c>
      <c r="H11" s="69">
        <v>13.448911175052899</v>
      </c>
      <c r="I11" s="68">
        <v>8228.3729999999996</v>
      </c>
      <c r="J11" s="69">
        <v>14.861259812294399</v>
      </c>
      <c r="K11" s="68">
        <v>8996.6450999999997</v>
      </c>
      <c r="L11" s="69">
        <v>18.434127085799702</v>
      </c>
      <c r="M11" s="69">
        <v>-8.5395399224984E-2</v>
      </c>
      <c r="N11" s="68">
        <v>1345673.5449000001</v>
      </c>
      <c r="O11" s="68">
        <v>6671797.3733000001</v>
      </c>
      <c r="P11" s="70"/>
      <c r="Q11" s="68">
        <v>2397</v>
      </c>
      <c r="R11" s="70"/>
      <c r="S11" s="70"/>
      <c r="T11" s="68">
        <v>19.9175194826867</v>
      </c>
      <c r="U11" s="71"/>
      <c r="V11" s="54"/>
      <c r="W11" s="54"/>
    </row>
    <row r="12" spans="1:23" ht="13.5" thickBot="1" x14ac:dyDescent="0.25">
      <c r="A12" s="42"/>
      <c r="B12" s="46" t="s">
        <v>10</v>
      </c>
      <c r="C12" s="53"/>
      <c r="D12" s="68">
        <v>130606.93060000001</v>
      </c>
      <c r="E12" s="68">
        <v>100075.91280000001</v>
      </c>
      <c r="F12" s="69">
        <v>130.507858430445</v>
      </c>
      <c r="G12" s="68">
        <v>86556.860100000005</v>
      </c>
      <c r="H12" s="69">
        <v>50.8914838744249</v>
      </c>
      <c r="I12" s="68">
        <v>13407.764300000001</v>
      </c>
      <c r="J12" s="69">
        <v>10.265737230333499</v>
      </c>
      <c r="K12" s="68">
        <v>13393.1122</v>
      </c>
      <c r="L12" s="69">
        <v>15.4731955208713</v>
      </c>
      <c r="M12" s="69">
        <v>1.0940026321890001E-3</v>
      </c>
      <c r="N12" s="68">
        <v>4854208.8051000005</v>
      </c>
      <c r="O12" s="68">
        <v>25052151.165199999</v>
      </c>
      <c r="P12" s="70"/>
      <c r="Q12" s="68">
        <v>1443</v>
      </c>
      <c r="R12" s="70"/>
      <c r="S12" s="70"/>
      <c r="T12" s="68">
        <v>95.269593000693007</v>
      </c>
      <c r="U12" s="71"/>
      <c r="V12" s="54"/>
      <c r="W12" s="54"/>
    </row>
    <row r="13" spans="1:23" ht="13.5" thickBot="1" x14ac:dyDescent="0.25">
      <c r="A13" s="42"/>
      <c r="B13" s="46" t="s">
        <v>11</v>
      </c>
      <c r="C13" s="53"/>
      <c r="D13" s="68">
        <v>227729.31890000001</v>
      </c>
      <c r="E13" s="68">
        <v>262244.05859999999</v>
      </c>
      <c r="F13" s="69">
        <v>86.838695265677998</v>
      </c>
      <c r="G13" s="68">
        <v>238261.6728</v>
      </c>
      <c r="H13" s="69">
        <v>-4.4204985956096401</v>
      </c>
      <c r="I13" s="68">
        <v>56240.823799999998</v>
      </c>
      <c r="J13" s="69">
        <v>24.6963474319687</v>
      </c>
      <c r="K13" s="68">
        <v>48683.940999999999</v>
      </c>
      <c r="L13" s="69">
        <v>20.4329720461864</v>
      </c>
      <c r="M13" s="69">
        <v>0.155223316863357</v>
      </c>
      <c r="N13" s="68">
        <v>13241094.0451</v>
      </c>
      <c r="O13" s="68">
        <v>39294311.766199999</v>
      </c>
      <c r="P13" s="70"/>
      <c r="Q13" s="68">
        <v>8981</v>
      </c>
      <c r="R13" s="70"/>
      <c r="S13" s="70"/>
      <c r="T13" s="68">
        <v>25.827389756151899</v>
      </c>
      <c r="U13" s="71"/>
      <c r="V13" s="54"/>
      <c r="W13" s="54"/>
    </row>
    <row r="14" spans="1:23" ht="13.5" thickBot="1" x14ac:dyDescent="0.25">
      <c r="A14" s="42"/>
      <c r="B14" s="46" t="s">
        <v>12</v>
      </c>
      <c r="C14" s="53"/>
      <c r="D14" s="68">
        <v>134409.37520000001</v>
      </c>
      <c r="E14" s="68">
        <v>126187.9678</v>
      </c>
      <c r="F14" s="69">
        <v>106.515207070321</v>
      </c>
      <c r="G14" s="68">
        <v>113718.007</v>
      </c>
      <c r="H14" s="69">
        <v>18.195331369112001</v>
      </c>
      <c r="I14" s="68">
        <v>23277.339599999999</v>
      </c>
      <c r="J14" s="69">
        <v>17.318241056744402</v>
      </c>
      <c r="K14" s="68">
        <v>20204.154500000001</v>
      </c>
      <c r="L14" s="69">
        <v>17.766891130971</v>
      </c>
      <c r="M14" s="69">
        <v>0.152106592730718</v>
      </c>
      <c r="N14" s="68">
        <v>3086519.5844999999</v>
      </c>
      <c r="O14" s="68">
        <v>17901099.319600001</v>
      </c>
      <c r="P14" s="70"/>
      <c r="Q14" s="68">
        <v>2091</v>
      </c>
      <c r="R14" s="70"/>
      <c r="S14" s="70"/>
      <c r="T14" s="68">
        <v>60.093346771879503</v>
      </c>
      <c r="U14" s="71"/>
      <c r="V14" s="54"/>
      <c r="W14" s="54"/>
    </row>
    <row r="15" spans="1:23" ht="13.5" thickBot="1" x14ac:dyDescent="0.25">
      <c r="A15" s="42"/>
      <c r="B15" s="46" t="s">
        <v>13</v>
      </c>
      <c r="C15" s="53"/>
      <c r="D15" s="68">
        <v>83452.8315</v>
      </c>
      <c r="E15" s="68">
        <v>113694.3888</v>
      </c>
      <c r="F15" s="69">
        <v>73.401011589764593</v>
      </c>
      <c r="G15" s="68">
        <v>87836.828399999999</v>
      </c>
      <c r="H15" s="69">
        <v>-4.9910692130591698</v>
      </c>
      <c r="I15" s="68">
        <v>14868.8508</v>
      </c>
      <c r="J15" s="69">
        <v>17.817071671199098</v>
      </c>
      <c r="K15" s="68">
        <v>9864.6915000000008</v>
      </c>
      <c r="L15" s="69">
        <v>11.2307009254446</v>
      </c>
      <c r="M15" s="69">
        <v>0.50727985766204597</v>
      </c>
      <c r="N15" s="68">
        <v>3563433.3215000001</v>
      </c>
      <c r="O15" s="68">
        <v>14689910.0133</v>
      </c>
      <c r="P15" s="70"/>
      <c r="Q15" s="68">
        <v>3781</v>
      </c>
      <c r="R15" s="70"/>
      <c r="S15" s="70"/>
      <c r="T15" s="68">
        <v>22.477762390901901</v>
      </c>
      <c r="U15" s="71"/>
      <c r="V15" s="54"/>
      <c r="W15" s="54"/>
    </row>
    <row r="16" spans="1:23" ht="13.5" thickBot="1" x14ac:dyDescent="0.25">
      <c r="A16" s="42"/>
      <c r="B16" s="46" t="s">
        <v>14</v>
      </c>
      <c r="C16" s="53"/>
      <c r="D16" s="68">
        <v>664445.89159999997</v>
      </c>
      <c r="E16" s="68">
        <v>831353.19709999999</v>
      </c>
      <c r="F16" s="69">
        <v>79.923418099284305</v>
      </c>
      <c r="G16" s="68">
        <v>575697.66020000004</v>
      </c>
      <c r="H16" s="69">
        <v>15.4157707309716</v>
      </c>
      <c r="I16" s="68">
        <v>57333.434699999998</v>
      </c>
      <c r="J16" s="69">
        <v>8.6287590042794697</v>
      </c>
      <c r="K16" s="68">
        <v>22383.236000000001</v>
      </c>
      <c r="L16" s="69">
        <v>3.8880192759901</v>
      </c>
      <c r="M16" s="69">
        <v>1.56144530218955</v>
      </c>
      <c r="N16" s="68">
        <v>17388887.368099999</v>
      </c>
      <c r="O16" s="68">
        <v>102549305.6585</v>
      </c>
      <c r="P16" s="70"/>
      <c r="Q16" s="68">
        <v>30263</v>
      </c>
      <c r="R16" s="70"/>
      <c r="S16" s="70"/>
      <c r="T16" s="68">
        <v>19.129727026401898</v>
      </c>
      <c r="U16" s="71"/>
      <c r="V16" s="54"/>
      <c r="W16" s="54"/>
    </row>
    <row r="17" spans="1:21" ht="12" thickBot="1" x14ac:dyDescent="0.2">
      <c r="A17" s="42"/>
      <c r="B17" s="46" t="s">
        <v>15</v>
      </c>
      <c r="C17" s="53"/>
      <c r="D17" s="68">
        <v>756833.70759999997</v>
      </c>
      <c r="E17" s="68">
        <v>522081.06099999999</v>
      </c>
      <c r="F17" s="69">
        <v>144.96478882998599</v>
      </c>
      <c r="G17" s="68">
        <v>443898.89079999999</v>
      </c>
      <c r="H17" s="69">
        <v>70.496868382803399</v>
      </c>
      <c r="I17" s="68">
        <v>59368.351699999999</v>
      </c>
      <c r="J17" s="69">
        <v>7.8443059689113701</v>
      </c>
      <c r="K17" s="68">
        <v>41379.544800000003</v>
      </c>
      <c r="L17" s="69">
        <v>9.3218400986371606</v>
      </c>
      <c r="M17" s="69">
        <v>0.43472703691994202</v>
      </c>
      <c r="N17" s="68">
        <v>14339933.354900001</v>
      </c>
      <c r="O17" s="68">
        <v>129495112.3557</v>
      </c>
      <c r="P17" s="70"/>
      <c r="Q17" s="68">
        <v>9203</v>
      </c>
      <c r="R17" s="70"/>
      <c r="S17" s="70"/>
      <c r="T17" s="68">
        <v>88.935282777355198</v>
      </c>
      <c r="U17" s="71"/>
    </row>
    <row r="18" spans="1:21" ht="12" thickBot="1" x14ac:dyDescent="0.2">
      <c r="A18" s="42"/>
      <c r="B18" s="46" t="s">
        <v>16</v>
      </c>
      <c r="C18" s="53"/>
      <c r="D18" s="68">
        <v>1660370.9669999999</v>
      </c>
      <c r="E18" s="68">
        <v>1896058.9443000001</v>
      </c>
      <c r="F18" s="69">
        <v>87.569585955725003</v>
      </c>
      <c r="G18" s="68">
        <v>1507067.4212</v>
      </c>
      <c r="H18" s="69">
        <v>10.1723083946657</v>
      </c>
      <c r="I18" s="68">
        <v>152472.08059999999</v>
      </c>
      <c r="J18" s="69">
        <v>9.1830129308687205</v>
      </c>
      <c r="K18" s="68">
        <v>204124.39550000001</v>
      </c>
      <c r="L18" s="69">
        <v>13.5444766855531</v>
      </c>
      <c r="M18" s="69">
        <v>-0.253043320831292</v>
      </c>
      <c r="N18" s="68">
        <v>38561365.305600002</v>
      </c>
      <c r="O18" s="68">
        <v>285252992.84109998</v>
      </c>
      <c r="P18" s="70"/>
      <c r="Q18" s="68">
        <v>66694</v>
      </c>
      <c r="R18" s="70"/>
      <c r="S18" s="70"/>
      <c r="T18" s="68">
        <v>21.423418884757201</v>
      </c>
      <c r="U18" s="71"/>
    </row>
    <row r="19" spans="1:21" ht="12" thickBot="1" x14ac:dyDescent="0.2">
      <c r="A19" s="42"/>
      <c r="B19" s="46" t="s">
        <v>17</v>
      </c>
      <c r="C19" s="53"/>
      <c r="D19" s="68">
        <v>513001.91330000001</v>
      </c>
      <c r="E19" s="68">
        <v>669298.48789999995</v>
      </c>
      <c r="F19" s="69">
        <v>76.647702418931502</v>
      </c>
      <c r="G19" s="68">
        <v>541117.73479999998</v>
      </c>
      <c r="H19" s="69">
        <v>-5.1958787694126798</v>
      </c>
      <c r="I19" s="68">
        <v>59492.3917</v>
      </c>
      <c r="J19" s="69">
        <v>11.596914194199</v>
      </c>
      <c r="K19" s="68">
        <v>57623.5389</v>
      </c>
      <c r="L19" s="69">
        <v>10.648983611911699</v>
      </c>
      <c r="M19" s="69">
        <v>3.2432107358821002E-2</v>
      </c>
      <c r="N19" s="68">
        <v>14468818.315199999</v>
      </c>
      <c r="O19" s="68">
        <v>77780112.122199997</v>
      </c>
      <c r="P19" s="70"/>
      <c r="Q19" s="68">
        <v>10569</v>
      </c>
      <c r="R19" s="70"/>
      <c r="S19" s="70"/>
      <c r="T19" s="68">
        <v>47.639951849749302</v>
      </c>
      <c r="U19" s="71"/>
    </row>
    <row r="20" spans="1:21" ht="12" thickBot="1" x14ac:dyDescent="0.2">
      <c r="A20" s="42"/>
      <c r="B20" s="46" t="s">
        <v>18</v>
      </c>
      <c r="C20" s="53"/>
      <c r="D20" s="68">
        <v>796345.21889999998</v>
      </c>
      <c r="E20" s="68">
        <v>1051893.3245000001</v>
      </c>
      <c r="F20" s="69">
        <v>75.705891496034496</v>
      </c>
      <c r="G20" s="68">
        <v>692656.77110000001</v>
      </c>
      <c r="H20" s="69">
        <v>14.9696721559992</v>
      </c>
      <c r="I20" s="68">
        <v>72715.893100000001</v>
      </c>
      <c r="J20" s="69">
        <v>9.13120231957231</v>
      </c>
      <c r="K20" s="68">
        <v>54860.352800000001</v>
      </c>
      <c r="L20" s="69">
        <v>7.9202795798670902</v>
      </c>
      <c r="M20" s="69">
        <v>0.32547257515996098</v>
      </c>
      <c r="N20" s="68">
        <v>17548527.204599999</v>
      </c>
      <c r="O20" s="68">
        <v>114187290.5724</v>
      </c>
      <c r="P20" s="70"/>
      <c r="Q20" s="68">
        <v>35009</v>
      </c>
      <c r="R20" s="70"/>
      <c r="S20" s="70"/>
      <c r="T20" s="68">
        <v>22.459936322088598</v>
      </c>
      <c r="U20" s="71"/>
    </row>
    <row r="21" spans="1:21" ht="12" thickBot="1" x14ac:dyDescent="0.2">
      <c r="A21" s="42"/>
      <c r="B21" s="46" t="s">
        <v>19</v>
      </c>
      <c r="C21" s="53"/>
      <c r="D21" s="68">
        <v>355630.93540000002</v>
      </c>
      <c r="E21" s="68">
        <v>446123.48670000001</v>
      </c>
      <c r="F21" s="69">
        <v>79.715806498021806</v>
      </c>
      <c r="G21" s="68">
        <v>363613.68119999999</v>
      </c>
      <c r="H21" s="69">
        <v>-2.1953920363104298</v>
      </c>
      <c r="I21" s="68">
        <v>31678.212200000002</v>
      </c>
      <c r="J21" s="69">
        <v>8.9076087164266404</v>
      </c>
      <c r="K21" s="68">
        <v>45273.736799999999</v>
      </c>
      <c r="L21" s="69">
        <v>12.451054275677199</v>
      </c>
      <c r="M21" s="69">
        <v>-0.30029605596858999</v>
      </c>
      <c r="N21" s="68">
        <v>8779381.0150000006</v>
      </c>
      <c r="O21" s="68">
        <v>47685306.833899997</v>
      </c>
      <c r="P21" s="70"/>
      <c r="Q21" s="68">
        <v>29723</v>
      </c>
      <c r="R21" s="70"/>
      <c r="S21" s="70"/>
      <c r="T21" s="68">
        <v>11.504383807152699</v>
      </c>
      <c r="U21" s="71"/>
    </row>
    <row r="22" spans="1:21" ht="12" thickBot="1" x14ac:dyDescent="0.2">
      <c r="A22" s="42"/>
      <c r="B22" s="46" t="s">
        <v>20</v>
      </c>
      <c r="C22" s="53"/>
      <c r="D22" s="68">
        <v>1111608.5172999999</v>
      </c>
      <c r="E22" s="68">
        <v>983044.92559999996</v>
      </c>
      <c r="F22" s="69">
        <v>113.078099316929</v>
      </c>
      <c r="G22" s="68">
        <v>880187.13659999997</v>
      </c>
      <c r="H22" s="69">
        <v>26.292292976915999</v>
      </c>
      <c r="I22" s="68">
        <v>108356.0252</v>
      </c>
      <c r="J22" s="69">
        <v>9.7476785679177205</v>
      </c>
      <c r="K22" s="68">
        <v>126331.5484</v>
      </c>
      <c r="L22" s="69">
        <v>14.352805573595999</v>
      </c>
      <c r="M22" s="69">
        <v>-0.14228847368421901</v>
      </c>
      <c r="N22" s="68">
        <v>30832561.4782</v>
      </c>
      <c r="O22" s="68">
        <v>129856523.7158</v>
      </c>
      <c r="P22" s="70"/>
      <c r="Q22" s="68">
        <v>60535</v>
      </c>
      <c r="R22" s="70"/>
      <c r="S22" s="70"/>
      <c r="T22" s="68">
        <v>16.467923581399202</v>
      </c>
      <c r="U22" s="71"/>
    </row>
    <row r="23" spans="1:21" ht="12" thickBot="1" x14ac:dyDescent="0.2">
      <c r="A23" s="42"/>
      <c r="B23" s="46" t="s">
        <v>21</v>
      </c>
      <c r="C23" s="53"/>
      <c r="D23" s="68">
        <v>2253987.3391</v>
      </c>
      <c r="E23" s="68">
        <v>2599941.6997000002</v>
      </c>
      <c r="F23" s="69">
        <v>86.693764685572802</v>
      </c>
      <c r="G23" s="68">
        <v>1844915.128</v>
      </c>
      <c r="H23" s="69">
        <v>22.1729555409662</v>
      </c>
      <c r="I23" s="68">
        <v>248837.6808</v>
      </c>
      <c r="J23" s="69">
        <v>11.0398881343921</v>
      </c>
      <c r="K23" s="68">
        <v>127748.2898</v>
      </c>
      <c r="L23" s="69">
        <v>6.9243450748049797</v>
      </c>
      <c r="M23" s="69">
        <v>0.94787484975004299</v>
      </c>
      <c r="N23" s="68">
        <v>95265147.890200004</v>
      </c>
      <c r="O23" s="68">
        <v>287257968.57779998</v>
      </c>
      <c r="P23" s="70"/>
      <c r="Q23" s="68">
        <v>81571</v>
      </c>
      <c r="R23" s="70"/>
      <c r="S23" s="70"/>
      <c r="T23" s="68">
        <v>34.578875519486097</v>
      </c>
      <c r="U23" s="71"/>
    </row>
    <row r="24" spans="1:21" ht="12" thickBot="1" x14ac:dyDescent="0.2">
      <c r="A24" s="42"/>
      <c r="B24" s="46" t="s">
        <v>22</v>
      </c>
      <c r="C24" s="53"/>
      <c r="D24" s="68">
        <v>219025.1476</v>
      </c>
      <c r="E24" s="68">
        <v>303874.60950000002</v>
      </c>
      <c r="F24" s="69">
        <v>72.0774756273278</v>
      </c>
      <c r="G24" s="68">
        <v>242313.587</v>
      </c>
      <c r="H24" s="69">
        <v>-9.6108681681147292</v>
      </c>
      <c r="I24" s="68">
        <v>32022.827000000001</v>
      </c>
      <c r="J24" s="69">
        <v>14.6206165597397</v>
      </c>
      <c r="K24" s="68">
        <v>35425.8652</v>
      </c>
      <c r="L24" s="69">
        <v>14.619842675186</v>
      </c>
      <c r="M24" s="69">
        <v>-9.6060835234026004E-2</v>
      </c>
      <c r="N24" s="68">
        <v>4517346.3391000004</v>
      </c>
      <c r="O24" s="68">
        <v>29975676.326099999</v>
      </c>
      <c r="P24" s="70"/>
      <c r="Q24" s="68">
        <v>20072</v>
      </c>
      <c r="R24" s="70"/>
      <c r="S24" s="70"/>
      <c r="T24" s="68">
        <v>10.0002219609406</v>
      </c>
      <c r="U24" s="71"/>
    </row>
    <row r="25" spans="1:21" ht="12" thickBot="1" x14ac:dyDescent="0.2">
      <c r="A25" s="42"/>
      <c r="B25" s="46" t="s">
        <v>23</v>
      </c>
      <c r="C25" s="53"/>
      <c r="D25" s="68">
        <v>258836.05470000001</v>
      </c>
      <c r="E25" s="68">
        <v>233660.91680000001</v>
      </c>
      <c r="F25" s="69">
        <v>110.77421857483699</v>
      </c>
      <c r="G25" s="68">
        <v>201334.43950000001</v>
      </c>
      <c r="H25" s="69">
        <v>28.560247984796501</v>
      </c>
      <c r="I25" s="68">
        <v>3154.4135999999999</v>
      </c>
      <c r="J25" s="69">
        <v>1.218691732748</v>
      </c>
      <c r="K25" s="68">
        <v>17483.5314</v>
      </c>
      <c r="L25" s="69">
        <v>8.6838255012004506</v>
      </c>
      <c r="M25" s="69">
        <v>-0.81957800584840701</v>
      </c>
      <c r="N25" s="68">
        <v>4700203.2004000004</v>
      </c>
      <c r="O25" s="68">
        <v>37875360.2117</v>
      </c>
      <c r="P25" s="70"/>
      <c r="Q25" s="68">
        <v>18292</v>
      </c>
      <c r="R25" s="70"/>
      <c r="S25" s="70"/>
      <c r="T25" s="68">
        <v>12.912055701946199</v>
      </c>
      <c r="U25" s="71"/>
    </row>
    <row r="26" spans="1:21" ht="12" thickBot="1" x14ac:dyDescent="0.2">
      <c r="A26" s="42"/>
      <c r="B26" s="46" t="s">
        <v>24</v>
      </c>
      <c r="C26" s="53"/>
      <c r="D26" s="68">
        <v>526225.55839999998</v>
      </c>
      <c r="E26" s="68">
        <v>644818.00809999998</v>
      </c>
      <c r="F26" s="69">
        <v>81.608384348718701</v>
      </c>
      <c r="G26" s="68">
        <v>465333.80080000003</v>
      </c>
      <c r="H26" s="69">
        <v>13.085608115145501</v>
      </c>
      <c r="I26" s="68">
        <v>111962.64870000001</v>
      </c>
      <c r="J26" s="69">
        <v>21.2765508844581</v>
      </c>
      <c r="K26" s="68">
        <v>103861.2172</v>
      </c>
      <c r="L26" s="69">
        <v>22.319723394570101</v>
      </c>
      <c r="M26" s="69">
        <v>7.8002470204055999E-2</v>
      </c>
      <c r="N26" s="68">
        <v>10593777.9059</v>
      </c>
      <c r="O26" s="68">
        <v>69527956.009299994</v>
      </c>
      <c r="P26" s="70"/>
      <c r="Q26" s="68">
        <v>37183</v>
      </c>
      <c r="R26" s="70"/>
      <c r="S26" s="70"/>
      <c r="T26" s="68">
        <v>13.8969889438722</v>
      </c>
      <c r="U26" s="71"/>
    </row>
    <row r="27" spans="1:21" ht="12" thickBot="1" x14ac:dyDescent="0.2">
      <c r="A27" s="42"/>
      <c r="B27" s="46" t="s">
        <v>25</v>
      </c>
      <c r="C27" s="53"/>
      <c r="D27" s="68">
        <v>251734.35329999999</v>
      </c>
      <c r="E27" s="68">
        <v>340602.19189999998</v>
      </c>
      <c r="F27" s="69">
        <v>73.908612242257306</v>
      </c>
      <c r="G27" s="68">
        <v>255173.42180000001</v>
      </c>
      <c r="H27" s="69">
        <v>-1.3477377368460699</v>
      </c>
      <c r="I27" s="68">
        <v>65949.520699999994</v>
      </c>
      <c r="J27" s="69">
        <v>26.198061502319401</v>
      </c>
      <c r="K27" s="68">
        <v>77486.668999999994</v>
      </c>
      <c r="L27" s="69">
        <v>30.3662773549874</v>
      </c>
      <c r="M27" s="69">
        <v>-0.148892041029664</v>
      </c>
      <c r="N27" s="68">
        <v>4922033.2150999997</v>
      </c>
      <c r="O27" s="68">
        <v>24246452.7115</v>
      </c>
      <c r="P27" s="70"/>
      <c r="Q27" s="68">
        <v>31051</v>
      </c>
      <c r="R27" s="70"/>
      <c r="S27" s="70"/>
      <c r="T27" s="68">
        <v>7.4392669511448899</v>
      </c>
      <c r="U27" s="71"/>
    </row>
    <row r="28" spans="1:21" ht="12" thickBot="1" x14ac:dyDescent="0.2">
      <c r="A28" s="42"/>
      <c r="B28" s="46" t="s">
        <v>26</v>
      </c>
      <c r="C28" s="53"/>
      <c r="D28" s="68">
        <v>816768.40220000001</v>
      </c>
      <c r="E28" s="68">
        <v>903850.7071</v>
      </c>
      <c r="F28" s="69">
        <v>90.365410546681602</v>
      </c>
      <c r="G28" s="68">
        <v>750308.55079999997</v>
      </c>
      <c r="H28" s="69">
        <v>8.8576694653337995</v>
      </c>
      <c r="I28" s="68">
        <v>19052.447400000001</v>
      </c>
      <c r="J28" s="69">
        <v>2.3326621535164</v>
      </c>
      <c r="K28" s="68">
        <v>67346.391900000002</v>
      </c>
      <c r="L28" s="69">
        <v>8.9758262555042698</v>
      </c>
      <c r="M28" s="69">
        <v>-0.71709772621092704</v>
      </c>
      <c r="N28" s="68">
        <v>12690375.1085</v>
      </c>
      <c r="O28" s="68">
        <v>88212473.803599998</v>
      </c>
      <c r="P28" s="70"/>
      <c r="Q28" s="68">
        <v>37883</v>
      </c>
      <c r="R28" s="70"/>
      <c r="S28" s="70"/>
      <c r="T28" s="68">
        <v>18.6468577620569</v>
      </c>
      <c r="U28" s="71"/>
    </row>
    <row r="29" spans="1:21" ht="12" thickBot="1" x14ac:dyDescent="0.2">
      <c r="A29" s="42"/>
      <c r="B29" s="46" t="s">
        <v>27</v>
      </c>
      <c r="C29" s="53"/>
      <c r="D29" s="68">
        <v>676928.50020000001</v>
      </c>
      <c r="E29" s="68">
        <v>703100.34979999997</v>
      </c>
      <c r="F29" s="69">
        <v>96.277650891875595</v>
      </c>
      <c r="G29" s="68">
        <v>596937.88939999999</v>
      </c>
      <c r="H29" s="69">
        <v>13.4001564015983</v>
      </c>
      <c r="I29" s="68">
        <v>101975.17969999999</v>
      </c>
      <c r="J29" s="69">
        <v>15.064394492161499</v>
      </c>
      <c r="K29" s="68">
        <v>99192.099199999997</v>
      </c>
      <c r="L29" s="69">
        <v>16.616820771705601</v>
      </c>
      <c r="M29" s="69">
        <v>2.8057481618455001E-2</v>
      </c>
      <c r="N29" s="68">
        <v>13798058.9977</v>
      </c>
      <c r="O29" s="68">
        <v>58442317.177000001</v>
      </c>
      <c r="P29" s="70"/>
      <c r="Q29" s="68">
        <v>102661</v>
      </c>
      <c r="R29" s="70"/>
      <c r="S29" s="70"/>
      <c r="T29" s="68">
        <v>6.3713074575544804</v>
      </c>
      <c r="U29" s="71"/>
    </row>
    <row r="30" spans="1:21" ht="12" thickBot="1" x14ac:dyDescent="0.2">
      <c r="A30" s="42"/>
      <c r="B30" s="46" t="s">
        <v>28</v>
      </c>
      <c r="C30" s="53"/>
      <c r="D30" s="68">
        <v>1213294.3781000001</v>
      </c>
      <c r="E30" s="68">
        <v>1473190.6491</v>
      </c>
      <c r="F30" s="69">
        <v>82.358273102074406</v>
      </c>
      <c r="G30" s="68">
        <v>1071578.0208999999</v>
      </c>
      <c r="H30" s="69">
        <v>13.2250152985571</v>
      </c>
      <c r="I30" s="68">
        <v>103042.3524</v>
      </c>
      <c r="J30" s="69">
        <v>8.4927742401116806</v>
      </c>
      <c r="K30" s="68">
        <v>143207.9167</v>
      </c>
      <c r="L30" s="69">
        <v>13.364208103085399</v>
      </c>
      <c r="M30" s="69">
        <v>-0.28047027863788498</v>
      </c>
      <c r="N30" s="68">
        <v>21190482.717099998</v>
      </c>
      <c r="O30" s="68">
        <v>101838735.5968</v>
      </c>
      <c r="P30" s="70"/>
      <c r="Q30" s="68">
        <v>71887</v>
      </c>
      <c r="R30" s="70"/>
      <c r="S30" s="70"/>
      <c r="T30" s="68">
        <v>15.7825370525964</v>
      </c>
      <c r="U30" s="71"/>
    </row>
    <row r="31" spans="1:21" ht="12" thickBot="1" x14ac:dyDescent="0.2">
      <c r="A31" s="42"/>
      <c r="B31" s="46" t="s">
        <v>29</v>
      </c>
      <c r="C31" s="53"/>
      <c r="D31" s="68">
        <v>3208937.5666999999</v>
      </c>
      <c r="E31" s="68">
        <v>745645.4632</v>
      </c>
      <c r="F31" s="69">
        <v>430.35701617878499</v>
      </c>
      <c r="G31" s="68">
        <v>563725.3591</v>
      </c>
      <c r="H31" s="69">
        <v>469.23775290562401</v>
      </c>
      <c r="I31" s="68">
        <v>-211796.47070000001</v>
      </c>
      <c r="J31" s="69">
        <v>-6.6002054043639999</v>
      </c>
      <c r="K31" s="68">
        <v>45148.204299999998</v>
      </c>
      <c r="L31" s="69">
        <v>8.0089007122333697</v>
      </c>
      <c r="M31" s="69">
        <v>-5.6911383073545601</v>
      </c>
      <c r="N31" s="68">
        <v>19390382.736400001</v>
      </c>
      <c r="O31" s="68">
        <v>113538950.7755</v>
      </c>
      <c r="P31" s="70"/>
      <c r="Q31" s="68">
        <v>54436</v>
      </c>
      <c r="R31" s="70"/>
      <c r="S31" s="70"/>
      <c r="T31" s="68">
        <v>77.941595684840905</v>
      </c>
      <c r="U31" s="71"/>
    </row>
    <row r="32" spans="1:21" ht="12" thickBot="1" x14ac:dyDescent="0.2">
      <c r="A32" s="42"/>
      <c r="B32" s="46" t="s">
        <v>30</v>
      </c>
      <c r="C32" s="53"/>
      <c r="D32" s="68">
        <v>119434.5336</v>
      </c>
      <c r="E32" s="68">
        <v>154003.71249999999</v>
      </c>
      <c r="F32" s="69">
        <v>77.553022366262795</v>
      </c>
      <c r="G32" s="68">
        <v>137802.96359999999</v>
      </c>
      <c r="H32" s="69">
        <v>-13.329488365227</v>
      </c>
      <c r="I32" s="68">
        <v>33489.9735</v>
      </c>
      <c r="J32" s="69">
        <v>28.040443990983199</v>
      </c>
      <c r="K32" s="68">
        <v>40756.200499999999</v>
      </c>
      <c r="L32" s="69">
        <v>29.575706817382301</v>
      </c>
      <c r="M32" s="69">
        <v>-0.17828519123120901</v>
      </c>
      <c r="N32" s="68">
        <v>3334893.9726999998</v>
      </c>
      <c r="O32" s="68">
        <v>11971096.6174</v>
      </c>
      <c r="P32" s="70"/>
      <c r="Q32" s="68">
        <v>24605</v>
      </c>
      <c r="R32" s="70"/>
      <c r="S32" s="70"/>
      <c r="T32" s="68">
        <v>4.6985423531802502</v>
      </c>
      <c r="U32" s="71"/>
    </row>
    <row r="33" spans="1:21" ht="12" thickBot="1" x14ac:dyDescent="0.2">
      <c r="A33" s="42"/>
      <c r="B33" s="46" t="s">
        <v>31</v>
      </c>
      <c r="C33" s="53"/>
      <c r="D33" s="70"/>
      <c r="E33" s="70"/>
      <c r="F33" s="70"/>
      <c r="G33" s="68">
        <v>30.769200000000001</v>
      </c>
      <c r="H33" s="70"/>
      <c r="I33" s="70"/>
      <c r="J33" s="70"/>
      <c r="K33" s="68">
        <v>5.9908000000000001</v>
      </c>
      <c r="L33" s="69">
        <v>19.470119470119499</v>
      </c>
      <c r="M33" s="70"/>
      <c r="N33" s="68">
        <v>53.932400000000001</v>
      </c>
      <c r="O33" s="68">
        <v>130.255</v>
      </c>
      <c r="P33" s="70"/>
      <c r="Q33" s="70"/>
      <c r="R33" s="70"/>
      <c r="S33" s="70"/>
      <c r="T33" s="70"/>
      <c r="U33" s="71"/>
    </row>
    <row r="34" spans="1:21" ht="12" thickBot="1" x14ac:dyDescent="0.2">
      <c r="A34" s="42"/>
      <c r="B34" s="46" t="s">
        <v>32</v>
      </c>
      <c r="C34" s="53"/>
      <c r="D34" s="68">
        <v>162163.0104</v>
      </c>
      <c r="E34" s="68">
        <v>117267.8992</v>
      </c>
      <c r="F34" s="69">
        <v>138.284229108114</v>
      </c>
      <c r="G34" s="68">
        <v>86539.257199999993</v>
      </c>
      <c r="H34" s="69">
        <v>87.386644682224102</v>
      </c>
      <c r="I34" s="68">
        <v>9994.7016999999996</v>
      </c>
      <c r="J34" s="69">
        <v>6.1633671423258196</v>
      </c>
      <c r="K34" s="68">
        <v>7077.9987000000001</v>
      </c>
      <c r="L34" s="69">
        <v>8.1789455202303305</v>
      </c>
      <c r="M34" s="69">
        <v>0.41208018306078498</v>
      </c>
      <c r="N34" s="68">
        <v>2315047.2620999999</v>
      </c>
      <c r="O34" s="68">
        <v>21173923.536600001</v>
      </c>
      <c r="P34" s="70"/>
      <c r="Q34" s="68">
        <v>9981</v>
      </c>
      <c r="R34" s="70"/>
      <c r="S34" s="70"/>
      <c r="T34" s="68">
        <v>15.7704393948502</v>
      </c>
      <c r="U34" s="71"/>
    </row>
    <row r="35" spans="1:21" ht="12" thickBot="1" x14ac:dyDescent="0.2">
      <c r="A35" s="42"/>
      <c r="B35" s="46" t="s">
        <v>36</v>
      </c>
      <c r="C35" s="53"/>
      <c r="D35" s="70"/>
      <c r="E35" s="68">
        <v>575291.2219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ht="12" thickBot="1" x14ac:dyDescent="0.2">
      <c r="A36" s="42"/>
      <c r="B36" s="46" t="s">
        <v>37</v>
      </c>
      <c r="C36" s="53"/>
      <c r="D36" s="70"/>
      <c r="E36" s="68">
        <v>91658.863200000007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customHeight="1" thickBot="1" x14ac:dyDescent="0.2">
      <c r="A37" s="42"/>
      <c r="B37" s="46" t="s">
        <v>38</v>
      </c>
      <c r="C37" s="53"/>
      <c r="D37" s="70"/>
      <c r="E37" s="68">
        <v>206747.28719999999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customHeight="1" thickBot="1" x14ac:dyDescent="0.2">
      <c r="A38" s="42"/>
      <c r="B38" s="46" t="s">
        <v>33</v>
      </c>
      <c r="C38" s="53"/>
      <c r="D38" s="68">
        <v>179305.98300000001</v>
      </c>
      <c r="E38" s="68">
        <v>75734.656799999997</v>
      </c>
      <c r="F38" s="69">
        <v>236.755523265275</v>
      </c>
      <c r="G38" s="68">
        <v>227311.1195</v>
      </c>
      <c r="H38" s="69">
        <v>-21.118692567962999</v>
      </c>
      <c r="I38" s="68">
        <v>8834.2278000000006</v>
      </c>
      <c r="J38" s="69">
        <v>4.9269007381644396</v>
      </c>
      <c r="K38" s="68">
        <v>12070.2037</v>
      </c>
      <c r="L38" s="69">
        <v>5.3099926332464404</v>
      </c>
      <c r="M38" s="69">
        <v>-0.26809621282530599</v>
      </c>
      <c r="N38" s="68">
        <v>5925403.7654999997</v>
      </c>
      <c r="O38" s="68">
        <v>23990688.254299998</v>
      </c>
      <c r="P38" s="70"/>
      <c r="Q38" s="68">
        <v>285</v>
      </c>
      <c r="R38" s="70"/>
      <c r="S38" s="70"/>
      <c r="T38" s="68">
        <v>531.65691894736904</v>
      </c>
      <c r="U38" s="71"/>
    </row>
    <row r="39" spans="1:21" ht="12" thickBot="1" x14ac:dyDescent="0.2">
      <c r="A39" s="42"/>
      <c r="B39" s="46" t="s">
        <v>34</v>
      </c>
      <c r="C39" s="53"/>
      <c r="D39" s="68">
        <v>417178.04749999999</v>
      </c>
      <c r="E39" s="68">
        <v>238134.47169999999</v>
      </c>
      <c r="F39" s="69">
        <v>175.18591261560701</v>
      </c>
      <c r="G39" s="68">
        <v>340961.54340000002</v>
      </c>
      <c r="H39" s="69">
        <v>22.353401893945101</v>
      </c>
      <c r="I39" s="68">
        <v>26440.6005</v>
      </c>
      <c r="J39" s="69">
        <v>6.3379654462762698</v>
      </c>
      <c r="K39" s="68">
        <v>24021.772799999999</v>
      </c>
      <c r="L39" s="69">
        <v>7.0453026932186296</v>
      </c>
      <c r="M39" s="69">
        <v>0.100693138684586</v>
      </c>
      <c r="N39" s="68">
        <v>10610808.111400001</v>
      </c>
      <c r="O39" s="68">
        <v>54513223.9542</v>
      </c>
      <c r="P39" s="70"/>
      <c r="Q39" s="68">
        <v>2060</v>
      </c>
      <c r="R39" s="70"/>
      <c r="S39" s="70"/>
      <c r="T39" s="68">
        <v>183.519138349515</v>
      </c>
      <c r="U39" s="71"/>
    </row>
    <row r="40" spans="1:21" ht="12" thickBot="1" x14ac:dyDescent="0.2">
      <c r="A40" s="42"/>
      <c r="B40" s="46" t="s">
        <v>39</v>
      </c>
      <c r="C40" s="53"/>
      <c r="D40" s="70"/>
      <c r="E40" s="68">
        <v>92561.443499999994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</row>
    <row r="41" spans="1:21" ht="12" thickBot="1" x14ac:dyDescent="0.2">
      <c r="A41" s="42"/>
      <c r="B41" s="46" t="s">
        <v>40</v>
      </c>
      <c r="C41" s="53"/>
      <c r="D41" s="70"/>
      <c r="E41" s="68">
        <v>23065.9565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41"/>
      <c r="B42" s="46" t="s">
        <v>35</v>
      </c>
      <c r="C42" s="53"/>
      <c r="D42" s="72">
        <v>3833.9481999999998</v>
      </c>
      <c r="E42" s="73"/>
      <c r="F42" s="73"/>
      <c r="G42" s="72">
        <v>39222.553500000002</v>
      </c>
      <c r="H42" s="74">
        <v>-90.2251438066112</v>
      </c>
      <c r="I42" s="72">
        <v>394.55680000000001</v>
      </c>
      <c r="J42" s="74">
        <v>10.2911353888402</v>
      </c>
      <c r="K42" s="72">
        <v>4415.3588</v>
      </c>
      <c r="L42" s="74">
        <v>11.2571936449778</v>
      </c>
      <c r="M42" s="74">
        <v>-0.910639923532375</v>
      </c>
      <c r="N42" s="72">
        <v>590956.01399999997</v>
      </c>
      <c r="O42" s="72">
        <v>2720920.9841</v>
      </c>
      <c r="P42" s="73"/>
      <c r="Q42" s="72">
        <v>28</v>
      </c>
      <c r="R42" s="73"/>
      <c r="S42" s="73"/>
      <c r="T42" s="72">
        <v>353.057371428571</v>
      </c>
      <c r="U42" s="75"/>
    </row>
  </sheetData>
  <mergeCells count="40"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60169</v>
      </c>
      <c r="D2" s="32">
        <v>586592.89192051301</v>
      </c>
      <c r="E2" s="32">
        <v>438664.33074444399</v>
      </c>
      <c r="F2" s="32">
        <v>147928.561176068</v>
      </c>
      <c r="G2" s="32">
        <v>438664.33074444399</v>
      </c>
      <c r="H2" s="32">
        <v>0.25218266912807002</v>
      </c>
    </row>
    <row r="3" spans="1:8" ht="14.25" x14ac:dyDescent="0.2">
      <c r="A3" s="32">
        <v>2</v>
      </c>
      <c r="B3" s="33">
        <v>13</v>
      </c>
      <c r="C3" s="32">
        <v>13791.378000000001</v>
      </c>
      <c r="D3" s="32">
        <v>99403.248193691907</v>
      </c>
      <c r="E3" s="32">
        <v>76692.304549466804</v>
      </c>
      <c r="F3" s="32">
        <v>22710.943644225099</v>
      </c>
      <c r="G3" s="32">
        <v>76692.304549466804</v>
      </c>
      <c r="H3" s="32">
        <v>0.22847285231536699</v>
      </c>
    </row>
    <row r="4" spans="1:8" ht="14.25" x14ac:dyDescent="0.2">
      <c r="A4" s="32">
        <v>3</v>
      </c>
      <c r="B4" s="33">
        <v>14</v>
      </c>
      <c r="C4" s="32">
        <v>110936</v>
      </c>
      <c r="D4" s="32">
        <v>140632.20994615401</v>
      </c>
      <c r="E4" s="32">
        <v>114622.890823932</v>
      </c>
      <c r="F4" s="32">
        <v>26009.319122222201</v>
      </c>
      <c r="G4" s="32">
        <v>114622.890823932</v>
      </c>
      <c r="H4" s="32">
        <v>0.18494567590298699</v>
      </c>
    </row>
    <row r="5" spans="1:8" ht="14.25" x14ac:dyDescent="0.2">
      <c r="A5" s="32">
        <v>4</v>
      </c>
      <c r="B5" s="33">
        <v>15</v>
      </c>
      <c r="C5" s="32">
        <v>3442</v>
      </c>
      <c r="D5" s="32">
        <v>55367.980186324799</v>
      </c>
      <c r="E5" s="32">
        <v>47139.564333333299</v>
      </c>
      <c r="F5" s="32">
        <v>8228.4158529914494</v>
      </c>
      <c r="G5" s="32">
        <v>47139.564333333299</v>
      </c>
      <c r="H5" s="32">
        <v>0.14861325671084799</v>
      </c>
    </row>
    <row r="6" spans="1:8" ht="14.25" x14ac:dyDescent="0.2">
      <c r="A6" s="32">
        <v>5</v>
      </c>
      <c r="B6" s="33">
        <v>16</v>
      </c>
      <c r="C6" s="32">
        <v>6088</v>
      </c>
      <c r="D6" s="32">
        <v>130606.926564957</v>
      </c>
      <c r="E6" s="32">
        <v>117199.167516239</v>
      </c>
      <c r="F6" s="32">
        <v>13407.7590487179</v>
      </c>
      <c r="G6" s="32">
        <v>117199.167516239</v>
      </c>
      <c r="H6" s="32">
        <v>0.102657335268123</v>
      </c>
    </row>
    <row r="7" spans="1:8" ht="14.25" x14ac:dyDescent="0.2">
      <c r="A7" s="32">
        <v>6</v>
      </c>
      <c r="B7" s="33">
        <v>17</v>
      </c>
      <c r="C7" s="32">
        <v>16930</v>
      </c>
      <c r="D7" s="32">
        <v>227729.51343760701</v>
      </c>
      <c r="E7" s="32">
        <v>171488.49054017101</v>
      </c>
      <c r="F7" s="32">
        <v>56241.022897435898</v>
      </c>
      <c r="G7" s="32">
        <v>171488.49054017101</v>
      </c>
      <c r="H7" s="32">
        <v>0.246964137623052</v>
      </c>
    </row>
    <row r="8" spans="1:8" ht="14.25" x14ac:dyDescent="0.2">
      <c r="A8" s="32">
        <v>7</v>
      </c>
      <c r="B8" s="33">
        <v>18</v>
      </c>
      <c r="C8" s="32">
        <v>78821</v>
      </c>
      <c r="D8" s="32">
        <v>134409.39240170899</v>
      </c>
      <c r="E8" s="32">
        <v>111132.037584615</v>
      </c>
      <c r="F8" s="32">
        <v>23277.354817094001</v>
      </c>
      <c r="G8" s="32">
        <v>111132.037584615</v>
      </c>
      <c r="H8" s="32">
        <v>0.17318250161807899</v>
      </c>
    </row>
    <row r="9" spans="1:8" ht="14.25" x14ac:dyDescent="0.2">
      <c r="A9" s="32">
        <v>8</v>
      </c>
      <c r="B9" s="33">
        <v>19</v>
      </c>
      <c r="C9" s="32">
        <v>20602</v>
      </c>
      <c r="D9" s="32">
        <v>83452.915370940202</v>
      </c>
      <c r="E9" s="32">
        <v>68583.980727350398</v>
      </c>
      <c r="F9" s="32">
        <v>14868.9346435897</v>
      </c>
      <c r="G9" s="32">
        <v>68583.980727350398</v>
      </c>
      <c r="H9" s="32">
        <v>0.17817154233017199</v>
      </c>
    </row>
    <row r="10" spans="1:8" ht="14.25" x14ac:dyDescent="0.2">
      <c r="A10" s="32">
        <v>9</v>
      </c>
      <c r="B10" s="33">
        <v>21</v>
      </c>
      <c r="C10" s="32">
        <v>142516</v>
      </c>
      <c r="D10" s="32">
        <v>664445.54816923104</v>
      </c>
      <c r="E10" s="32">
        <v>607112.45738119702</v>
      </c>
      <c r="F10" s="32">
        <v>57333.090788034198</v>
      </c>
      <c r="G10" s="32">
        <v>607112.45738119702</v>
      </c>
      <c r="H10" s="35">
        <v>8.6287117049705597E-2</v>
      </c>
    </row>
    <row r="11" spans="1:8" ht="14.25" x14ac:dyDescent="0.2">
      <c r="A11" s="32">
        <v>10</v>
      </c>
      <c r="B11" s="33">
        <v>22</v>
      </c>
      <c r="C11" s="32">
        <v>46668.6</v>
      </c>
      <c r="D11" s="32">
        <v>756833.79061623896</v>
      </c>
      <c r="E11" s="32">
        <v>697465.35540940205</v>
      </c>
      <c r="F11" s="32">
        <v>59368.435206837603</v>
      </c>
      <c r="G11" s="32">
        <v>697465.35540940205</v>
      </c>
      <c r="H11" s="32">
        <v>7.8443161421872895E-2</v>
      </c>
    </row>
    <row r="12" spans="1:8" ht="14.25" x14ac:dyDescent="0.2">
      <c r="A12" s="32">
        <v>11</v>
      </c>
      <c r="B12" s="33">
        <v>23</v>
      </c>
      <c r="C12" s="32">
        <v>191280.84599999999</v>
      </c>
      <c r="D12" s="32">
        <v>1660371.1753386499</v>
      </c>
      <c r="E12" s="32">
        <v>1507898.8882426801</v>
      </c>
      <c r="F12" s="32">
        <v>152472.28709596899</v>
      </c>
      <c r="G12" s="32">
        <v>1507898.8882426801</v>
      </c>
      <c r="H12" s="32">
        <v>9.1830242153457101E-2</v>
      </c>
    </row>
    <row r="13" spans="1:8" ht="14.25" x14ac:dyDescent="0.2">
      <c r="A13" s="32">
        <v>12</v>
      </c>
      <c r="B13" s="33">
        <v>24</v>
      </c>
      <c r="C13" s="32">
        <v>22055.117999999999</v>
      </c>
      <c r="D13" s="32">
        <v>513001.94863162399</v>
      </c>
      <c r="E13" s="32">
        <v>453509.51943076903</v>
      </c>
      <c r="F13" s="32">
        <v>59492.429200854698</v>
      </c>
      <c r="G13" s="32">
        <v>453509.51943076903</v>
      </c>
      <c r="H13" s="32">
        <v>0.11596920705573199</v>
      </c>
    </row>
    <row r="14" spans="1:8" ht="14.25" x14ac:dyDescent="0.2">
      <c r="A14" s="32">
        <v>13</v>
      </c>
      <c r="B14" s="33">
        <v>25</v>
      </c>
      <c r="C14" s="32">
        <v>73972</v>
      </c>
      <c r="D14" s="32">
        <v>796345.39650000003</v>
      </c>
      <c r="E14" s="32">
        <v>723629.32579999999</v>
      </c>
      <c r="F14" s="32">
        <v>72716.070699999997</v>
      </c>
      <c r="G14" s="32">
        <v>723629.32579999999</v>
      </c>
      <c r="H14" s="32">
        <v>9.1312225850231299E-2</v>
      </c>
    </row>
    <row r="15" spans="1:8" ht="14.25" x14ac:dyDescent="0.2">
      <c r="A15" s="32">
        <v>14</v>
      </c>
      <c r="B15" s="33">
        <v>26</v>
      </c>
      <c r="C15" s="32">
        <v>63284</v>
      </c>
      <c r="D15" s="32">
        <v>355630.99365089601</v>
      </c>
      <c r="E15" s="32">
        <v>323952.72316317202</v>
      </c>
      <c r="F15" s="32">
        <v>31678.270487724101</v>
      </c>
      <c r="G15" s="32">
        <v>323952.72316317202</v>
      </c>
      <c r="H15" s="32">
        <v>8.9076236473418599E-2</v>
      </c>
    </row>
    <row r="16" spans="1:8" ht="14.25" x14ac:dyDescent="0.2">
      <c r="A16" s="32">
        <v>15</v>
      </c>
      <c r="B16" s="33">
        <v>27</v>
      </c>
      <c r="C16" s="32">
        <v>159040.54399999999</v>
      </c>
      <c r="D16" s="32">
        <v>1111609.5656000001</v>
      </c>
      <c r="E16" s="32">
        <v>1003252.4923</v>
      </c>
      <c r="F16" s="32">
        <v>108357.0733</v>
      </c>
      <c r="G16" s="32">
        <v>1003252.4923</v>
      </c>
      <c r="H16" s="32">
        <v>9.7477636621013997E-2</v>
      </c>
    </row>
    <row r="17" spans="1:8" ht="14.25" x14ac:dyDescent="0.2">
      <c r="A17" s="32">
        <v>16</v>
      </c>
      <c r="B17" s="33">
        <v>29</v>
      </c>
      <c r="C17" s="32">
        <v>168404</v>
      </c>
      <c r="D17" s="32">
        <v>2253988.8500205101</v>
      </c>
      <c r="E17" s="32">
        <v>2005149.6906546999</v>
      </c>
      <c r="F17" s="32">
        <v>248839.159365812</v>
      </c>
      <c r="G17" s="32">
        <v>2005149.6906546999</v>
      </c>
      <c r="H17" s="32">
        <v>0.110399463317464</v>
      </c>
    </row>
    <row r="18" spans="1:8" ht="14.25" x14ac:dyDescent="0.2">
      <c r="A18" s="32">
        <v>17</v>
      </c>
      <c r="B18" s="33">
        <v>31</v>
      </c>
      <c r="C18" s="32">
        <v>28823.98</v>
      </c>
      <c r="D18" s="32">
        <v>219025.18554138101</v>
      </c>
      <c r="E18" s="32">
        <v>187002.330818471</v>
      </c>
      <c r="F18" s="32">
        <v>32022.854722910499</v>
      </c>
      <c r="G18" s="32">
        <v>187002.330818471</v>
      </c>
      <c r="H18" s="32">
        <v>0.14620626684441401</v>
      </c>
    </row>
    <row r="19" spans="1:8" ht="14.25" x14ac:dyDescent="0.2">
      <c r="A19" s="32">
        <v>18</v>
      </c>
      <c r="B19" s="33">
        <v>32</v>
      </c>
      <c r="C19" s="32">
        <v>19372.741000000002</v>
      </c>
      <c r="D19" s="32">
        <v>258836.055061319</v>
      </c>
      <c r="E19" s="32">
        <v>255681.66892237501</v>
      </c>
      <c r="F19" s="32">
        <v>3154.38613894439</v>
      </c>
      <c r="G19" s="32">
        <v>255681.66892237501</v>
      </c>
      <c r="H19" s="32">
        <v>1.21868112160692E-2</v>
      </c>
    </row>
    <row r="20" spans="1:8" ht="14.25" x14ac:dyDescent="0.2">
      <c r="A20" s="32">
        <v>19</v>
      </c>
      <c r="B20" s="33">
        <v>33</v>
      </c>
      <c r="C20" s="32">
        <v>35405.502999999997</v>
      </c>
      <c r="D20" s="32">
        <v>526225.49147754302</v>
      </c>
      <c r="E20" s="32">
        <v>414262.90173776401</v>
      </c>
      <c r="F20" s="32">
        <v>111962.58973978</v>
      </c>
      <c r="G20" s="32">
        <v>414262.90173776401</v>
      </c>
      <c r="H20" s="32">
        <v>0.21276542385928399</v>
      </c>
    </row>
    <row r="21" spans="1:8" ht="14.25" x14ac:dyDescent="0.2">
      <c r="A21" s="32">
        <v>20</v>
      </c>
      <c r="B21" s="33">
        <v>34</v>
      </c>
      <c r="C21" s="32">
        <v>42103.205999999998</v>
      </c>
      <c r="D21" s="32">
        <v>251734.296174427</v>
      </c>
      <c r="E21" s="32">
        <v>185784.84301318601</v>
      </c>
      <c r="F21" s="32">
        <v>65949.453161241297</v>
      </c>
      <c r="G21" s="32">
        <v>185784.84301318601</v>
      </c>
      <c r="H21" s="32">
        <v>0.26198040618011298</v>
      </c>
    </row>
    <row r="22" spans="1:8" ht="14.25" x14ac:dyDescent="0.2">
      <c r="A22" s="32">
        <v>21</v>
      </c>
      <c r="B22" s="33">
        <v>35</v>
      </c>
      <c r="C22" s="32">
        <v>44430.805</v>
      </c>
      <c r="D22" s="32">
        <v>816768.39871327404</v>
      </c>
      <c r="E22" s="32">
        <v>797715.94808053097</v>
      </c>
      <c r="F22" s="32">
        <v>19052.450632743399</v>
      </c>
      <c r="G22" s="32">
        <v>797715.94808053097</v>
      </c>
      <c r="H22" s="32">
        <v>2.3326625592711901E-2</v>
      </c>
    </row>
    <row r="23" spans="1:8" ht="14.25" x14ac:dyDescent="0.2">
      <c r="A23" s="32">
        <v>22</v>
      </c>
      <c r="B23" s="33">
        <v>36</v>
      </c>
      <c r="C23" s="32">
        <v>158210.106</v>
      </c>
      <c r="D23" s="32">
        <v>676928.49786017695</v>
      </c>
      <c r="E23" s="32">
        <v>574953.28345218406</v>
      </c>
      <c r="F23" s="32">
        <v>101975.214407993</v>
      </c>
      <c r="G23" s="32">
        <v>574953.28345218406</v>
      </c>
      <c r="H23" s="32">
        <v>0.150643996715081</v>
      </c>
    </row>
    <row r="24" spans="1:8" ht="14.25" x14ac:dyDescent="0.2">
      <c r="A24" s="32">
        <v>23</v>
      </c>
      <c r="B24" s="33">
        <v>37</v>
      </c>
      <c r="C24" s="32">
        <v>122242.63099999999</v>
      </c>
      <c r="D24" s="32">
        <v>1213294.3746406899</v>
      </c>
      <c r="E24" s="32">
        <v>1110252.03325703</v>
      </c>
      <c r="F24" s="32">
        <v>103042.34138365299</v>
      </c>
      <c r="G24" s="32">
        <v>1110252.03325703</v>
      </c>
      <c r="H24" s="32">
        <v>8.4927733563562494E-2</v>
      </c>
    </row>
    <row r="25" spans="1:8" ht="14.25" x14ac:dyDescent="0.2">
      <c r="A25" s="32">
        <v>24</v>
      </c>
      <c r="B25" s="33">
        <v>38</v>
      </c>
      <c r="C25" s="32">
        <v>784773.23699999996</v>
      </c>
      <c r="D25" s="32">
        <v>3208937.7008415898</v>
      </c>
      <c r="E25" s="32">
        <v>3420734.0156176998</v>
      </c>
      <c r="F25" s="32">
        <v>-211796.31477610601</v>
      </c>
      <c r="G25" s="32">
        <v>3420734.0156176998</v>
      </c>
      <c r="H25" s="32">
        <v>-6.6002002694087597E-2</v>
      </c>
    </row>
    <row r="26" spans="1:8" ht="14.25" x14ac:dyDescent="0.2">
      <c r="A26" s="32">
        <v>25</v>
      </c>
      <c r="B26" s="33">
        <v>39</v>
      </c>
      <c r="C26" s="32">
        <v>92389.673999999999</v>
      </c>
      <c r="D26" s="32">
        <v>119434.48796771</v>
      </c>
      <c r="E26" s="32">
        <v>85944.550997563594</v>
      </c>
      <c r="F26" s="32">
        <v>33489.936970146897</v>
      </c>
      <c r="G26" s="32">
        <v>85944.550997563594</v>
      </c>
      <c r="H26" s="32">
        <v>0.280404241187026</v>
      </c>
    </row>
    <row r="27" spans="1:8" ht="14.25" x14ac:dyDescent="0.2">
      <c r="A27" s="32">
        <v>26</v>
      </c>
      <c r="B27" s="33">
        <v>42</v>
      </c>
      <c r="C27" s="32">
        <v>10268.232</v>
      </c>
      <c r="D27" s="32">
        <v>162163.00940000001</v>
      </c>
      <c r="E27" s="32">
        <v>152168.30410000001</v>
      </c>
      <c r="F27" s="32">
        <v>9994.7052999999996</v>
      </c>
      <c r="G27" s="32">
        <v>152168.30410000001</v>
      </c>
      <c r="H27" s="32">
        <v>6.1633694003214501E-2</v>
      </c>
    </row>
    <row r="28" spans="1:8" ht="14.25" x14ac:dyDescent="0.2">
      <c r="A28" s="32">
        <v>27</v>
      </c>
      <c r="B28" s="33">
        <v>75</v>
      </c>
      <c r="C28" s="32">
        <v>329</v>
      </c>
      <c r="D28" s="32">
        <v>179305.98290598299</v>
      </c>
      <c r="E28" s="32">
        <v>170471.756410256</v>
      </c>
      <c r="F28" s="32">
        <v>8834.2264957264997</v>
      </c>
      <c r="G28" s="32">
        <v>170471.756410256</v>
      </c>
      <c r="H28" s="32">
        <v>4.9269000133468098E-2</v>
      </c>
    </row>
    <row r="29" spans="1:8" ht="14.25" x14ac:dyDescent="0.2">
      <c r="A29" s="32">
        <v>28</v>
      </c>
      <c r="B29" s="33">
        <v>76</v>
      </c>
      <c r="C29" s="32">
        <v>2220</v>
      </c>
      <c r="D29" s="32">
        <v>417178.03819145297</v>
      </c>
      <c r="E29" s="32">
        <v>390737.44169743598</v>
      </c>
      <c r="F29" s="32">
        <v>26440.5964940171</v>
      </c>
      <c r="G29" s="32">
        <v>390737.44169743598</v>
      </c>
      <c r="H29" s="32">
        <v>6.3379646274387205E-2</v>
      </c>
    </row>
    <row r="30" spans="1:8" ht="14.25" x14ac:dyDescent="0.2">
      <c r="A30" s="32">
        <v>29</v>
      </c>
      <c r="B30" s="33">
        <v>99</v>
      </c>
      <c r="C30" s="32">
        <v>16</v>
      </c>
      <c r="D30" s="32">
        <v>3833.9482641252598</v>
      </c>
      <c r="E30" s="32">
        <v>3439.3914227365599</v>
      </c>
      <c r="F30" s="32">
        <v>394.55684138869998</v>
      </c>
      <c r="G30" s="32">
        <v>3439.3914227365599</v>
      </c>
      <c r="H30" s="32">
        <v>0.102911362962463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2015-03-21T01:01:33Z</dcterms:modified>
</cp:coreProperties>
</file>