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\WORK\BBG\RMS-RA Data check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H30" i="2" l="1"/>
  <c r="H31" i="2"/>
  <c r="H38" i="2" l="1"/>
  <c r="J8" i="2" l="1"/>
  <c r="F36" i="2" l="1"/>
  <c r="F37" i="2"/>
  <c r="F32" i="2"/>
  <c r="F33" i="2"/>
  <c r="E36" i="2"/>
  <c r="K36" i="2" s="1"/>
  <c r="E37" i="2"/>
  <c r="E33" i="2"/>
  <c r="E32" i="2"/>
  <c r="F38" i="2"/>
  <c r="E13" i="2"/>
  <c r="F35" i="2"/>
  <c r="F3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4" i="2"/>
  <c r="E38" i="2"/>
  <c r="E35" i="2"/>
  <c r="E34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K31" i="2" s="1"/>
  <c r="E5" i="2"/>
  <c r="E4" i="2"/>
  <c r="I30" i="2"/>
  <c r="I34" i="2"/>
  <c r="I35" i="2"/>
  <c r="I38" i="2"/>
  <c r="J4" i="2"/>
  <c r="J5" i="2"/>
  <c r="J6" i="2"/>
  <c r="J7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4" i="2"/>
  <c r="J35" i="2"/>
  <c r="J38" i="2"/>
  <c r="E3" i="2"/>
  <c r="F3" i="2"/>
  <c r="I4" i="2"/>
  <c r="I5" i="2"/>
  <c r="I6" i="2"/>
  <c r="K6" i="2" s="1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2" i="2"/>
  <c r="H33" i="2"/>
  <c r="H34" i="2"/>
  <c r="H35" i="2"/>
  <c r="H36" i="2"/>
  <c r="H37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K19" i="2" l="1"/>
  <c r="G34" i="2"/>
  <c r="L34" i="2" s="1"/>
  <c r="G35" i="2"/>
  <c r="L35" i="2" s="1"/>
  <c r="G30" i="2"/>
  <c r="L30" i="2" s="1"/>
  <c r="G38" i="2"/>
  <c r="L38" i="2" s="1"/>
  <c r="G36" i="2"/>
  <c r="L36" i="2" s="1"/>
  <c r="G32" i="2"/>
  <c r="L32" i="2" s="1"/>
  <c r="G37" i="2"/>
  <c r="L37" i="2" s="1"/>
  <c r="G33" i="2"/>
  <c r="L33" i="2" s="1"/>
  <c r="K37" i="2"/>
  <c r="K33" i="2"/>
  <c r="G29" i="2"/>
  <c r="L29" i="2" s="1"/>
  <c r="G31" i="2"/>
  <c r="L31" i="2" s="1"/>
  <c r="K32" i="2"/>
  <c r="I3" i="2"/>
  <c r="K3" i="2" s="1"/>
  <c r="K5" i="2"/>
  <c r="K7" i="2"/>
  <c r="K38" i="2"/>
  <c r="G19" i="2"/>
  <c r="L19" i="2" s="1"/>
  <c r="G11" i="2"/>
  <c r="L11" i="2" s="1"/>
  <c r="G7" i="2"/>
  <c r="L7" i="2" s="1"/>
  <c r="G5" i="2"/>
  <c r="L5" i="2" s="1"/>
  <c r="K35" i="2"/>
  <c r="K28" i="2"/>
  <c r="K26" i="2"/>
  <c r="K24" i="2"/>
  <c r="K22" i="2"/>
  <c r="K20" i="2"/>
  <c r="K18" i="2"/>
  <c r="K16" i="2"/>
  <c r="K14" i="2"/>
  <c r="K12" i="2"/>
  <c r="K10" i="2"/>
  <c r="K8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L4" i="2" s="1"/>
  <c r="K34" i="2"/>
  <c r="K30" i="2"/>
  <c r="K27" i="2"/>
  <c r="K25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G3" i="2"/>
  <c r="L3" i="2" l="1"/>
</calcChain>
</file>

<file path=xl/sharedStrings.xml><?xml version="1.0" encoding="utf-8"?>
<sst xmlns="http://schemas.openxmlformats.org/spreadsheetml/2006/main" count="112" uniqueCount="70">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</sst>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 * #,##0_ ;_ * \-#,##0_ ;_ * &quot;-&quot;_ ;_ @_ "/>
    <numFmt numFmtId="43" formatCode="_ * #,##0.00_ ;_ * \-#,##0.00_ ;_ * &quot;-&quot;??_ ;_ @_ "/>
    <numFmt numFmtId="176" formatCode="#,##0.00&quot;%&quot;"/>
    <numFmt numFmtId="177" formatCode="0.00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5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1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5" fillId="0" borderId="0"/>
    <xf numFmtId="43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78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" applyNumberFormat="0" applyFill="0" applyAlignment="0" applyProtection="0"/>
    <xf numFmtId="0" fontId="41" fillId="0" borderId="2" applyNumberFormat="0" applyFill="0" applyAlignment="0" applyProtection="0"/>
    <xf numFmtId="0" fontId="42" fillId="0" borderId="3" applyNumberFormat="0" applyFill="0" applyAlignment="0" applyProtection="0"/>
    <xf numFmtId="0" fontId="42" fillId="0" borderId="0" applyNumberFormat="0" applyFill="0" applyBorder="0" applyAlignment="0" applyProtection="0"/>
    <xf numFmtId="0" fontId="45" fillId="2" borderId="0" applyNumberFormat="0" applyBorder="0" applyAlignment="0" applyProtection="0"/>
    <xf numFmtId="0" fontId="43" fillId="3" borderId="0" applyNumberFormat="0" applyBorder="0" applyAlignment="0" applyProtection="0"/>
    <xf numFmtId="0" fontId="52" fillId="4" borderId="0" applyNumberFormat="0" applyBorder="0" applyAlignment="0" applyProtection="0"/>
    <xf numFmtId="0" fontId="54" fillId="5" borderId="4" applyNumberFormat="0" applyAlignment="0" applyProtection="0"/>
    <xf numFmtId="0" fontId="53" fillId="6" borderId="5" applyNumberFormat="0" applyAlignment="0" applyProtection="0"/>
    <xf numFmtId="0" fontId="47" fillId="6" borderId="4" applyNumberFormat="0" applyAlignment="0" applyProtection="0"/>
    <xf numFmtId="0" fontId="51" fillId="0" borderId="6" applyNumberFormat="0" applyFill="0" applyAlignment="0" applyProtection="0"/>
    <xf numFmtId="0" fontId="48" fillId="7" borderId="7" applyNumberFormat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6" fillId="0" borderId="9" applyNumberFormat="0" applyFill="0" applyAlignment="0" applyProtection="0"/>
    <xf numFmtId="0" fontId="37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7" fillId="32" borderId="0" applyNumberFormat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38" fillId="38" borderId="21">
      <alignment vertical="center"/>
    </xf>
  </cellStyleXfs>
  <cellXfs count="76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11" fontId="32" fillId="0" borderId="0" xfId="0" applyNumberFormat="1" applyFont="1" applyAlignment="1"/>
    <xf numFmtId="0" fontId="20" fillId="0" borderId="0" xfId="0" applyFont="1">
      <alignment vertical="center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0" fontId="20" fillId="0" borderId="0" xfId="62" applyFont="1" applyAlignment="1">
      <alignment wrapText="1"/>
    </xf>
    <xf numFmtId="0" fontId="20" fillId="0" borderId="19" xfId="62" applyFont="1" applyBorder="1" applyAlignment="1">
      <alignment wrapText="1"/>
    </xf>
    <xf numFmtId="0" fontId="20" fillId="0" borderId="0" xfId="62" applyFont="1" applyAlignment="1">
      <alignment horizontal="right" vertical="center" wrapText="1"/>
    </xf>
    <xf numFmtId="0" fontId="21" fillId="33" borderId="13" xfId="62" applyFont="1" applyFill="1" applyBorder="1" applyAlignment="1">
      <alignment vertical="center" wrapText="1"/>
    </xf>
    <xf numFmtId="0" fontId="21" fillId="33" borderId="15" xfId="62" applyFont="1" applyFill="1" applyBorder="1" applyAlignment="1">
      <alignment vertical="center" wrapText="1"/>
    </xf>
    <xf numFmtId="49" fontId="22" fillId="33" borderId="13" xfId="62" applyNumberFormat="1" applyFont="1" applyFill="1" applyBorder="1" applyAlignment="1">
      <alignment horizontal="left" vertical="top" wrapText="1"/>
    </xf>
    <xf numFmtId="49" fontId="22" fillId="33" borderId="14" xfId="62" applyNumberFormat="1" applyFont="1" applyFill="1" applyBorder="1" applyAlignment="1">
      <alignment horizontal="left" vertical="top" wrapText="1"/>
    </xf>
    <xf numFmtId="49" fontId="22" fillId="33" borderId="15" xfId="62" applyNumberFormat="1" applyFont="1" applyFill="1" applyBorder="1" applyAlignment="1">
      <alignment horizontal="left" vertical="top" wrapText="1"/>
    </xf>
    <xf numFmtId="14" fontId="21" fillId="33" borderId="12" xfId="62" applyNumberFormat="1" applyFont="1" applyFill="1" applyBorder="1" applyAlignment="1">
      <alignment vertical="center" wrapText="1"/>
    </xf>
    <xf numFmtId="14" fontId="21" fillId="33" borderId="16" xfId="62" applyNumberFormat="1" applyFont="1" applyFill="1" applyBorder="1" applyAlignment="1">
      <alignment vertical="center" wrapText="1"/>
    </xf>
    <xf numFmtId="14" fontId="21" fillId="33" borderId="17" xfId="62" applyNumberFormat="1" applyFont="1" applyFill="1" applyBorder="1" applyAlignment="1">
      <alignment vertical="center" wrapText="1"/>
    </xf>
    <xf numFmtId="49" fontId="21" fillId="33" borderId="13" xfId="62" applyNumberFormat="1" applyFont="1" applyFill="1" applyBorder="1" applyAlignment="1">
      <alignment horizontal="left" vertical="top" wrapText="1"/>
    </xf>
    <xf numFmtId="49" fontId="21" fillId="33" borderId="15" xfId="62" applyNumberFormat="1" applyFont="1" applyFill="1" applyBorder="1" applyAlignment="1">
      <alignment horizontal="left" vertical="top" wrapText="1"/>
    </xf>
    <xf numFmtId="0" fontId="35" fillId="0" borderId="0" xfId="62"/>
    <xf numFmtId="0" fontId="26" fillId="0" borderId="0" xfId="62" applyFont="1" applyAlignment="1">
      <alignment horizontal="left" wrapText="1"/>
    </xf>
    <xf numFmtId="0" fontId="33" fillId="0" borderId="19" xfId="62" applyFont="1" applyBorder="1" applyAlignment="1">
      <alignment horizontal="left" vertical="center" wrapText="1"/>
    </xf>
    <xf numFmtId="0" fontId="21" fillId="0" borderId="10" xfId="62" applyFont="1" applyBorder="1" applyAlignment="1">
      <alignment wrapText="1"/>
    </xf>
    <xf numFmtId="0" fontId="20" fillId="0" borderId="11" xfId="62" applyFont="1" applyBorder="1" applyAlignment="1">
      <alignment wrapText="1"/>
    </xf>
    <xf numFmtId="0" fontId="20" fillId="0" borderId="11" xfId="62" applyFont="1" applyBorder="1" applyAlignment="1">
      <alignment horizontal="right" vertical="center" wrapText="1"/>
    </xf>
    <xf numFmtId="49" fontId="21" fillId="33" borderId="10" xfId="62" applyNumberFormat="1" applyFont="1" applyFill="1" applyBorder="1" applyAlignment="1">
      <alignment vertical="center" wrapText="1"/>
    </xf>
    <xf numFmtId="49" fontId="21" fillId="33" borderId="12" xfId="62" applyNumberFormat="1" applyFont="1" applyFill="1" applyBorder="1" applyAlignment="1">
      <alignment vertical="center" wrapText="1"/>
    </xf>
    <xf numFmtId="0" fontId="21" fillId="33" borderId="10" xfId="62" applyFont="1" applyFill="1" applyBorder="1" applyAlignment="1">
      <alignment vertical="center" wrapText="1"/>
    </xf>
    <xf numFmtId="0" fontId="21" fillId="33" borderId="12" xfId="62" applyFont="1" applyFill="1" applyBorder="1" applyAlignment="1">
      <alignment vertical="center" wrapText="1"/>
    </xf>
    <xf numFmtId="4" fontId="22" fillId="34" borderId="10" xfId="62" applyNumberFormat="1" applyFont="1" applyFill="1" applyBorder="1" applyAlignment="1">
      <alignment horizontal="right" vertical="top" wrapText="1"/>
    </xf>
    <xf numFmtId="176" fontId="22" fillId="34" borderId="10" xfId="62" applyNumberFormat="1" applyFont="1" applyFill="1" applyBorder="1" applyAlignment="1">
      <alignment horizontal="right" vertical="top" wrapText="1"/>
    </xf>
    <xf numFmtId="0" fontId="22" fillId="34" borderId="10" xfId="62" applyFont="1" applyFill="1" applyBorder="1" applyAlignment="1">
      <alignment horizontal="right" vertical="top" wrapText="1"/>
    </xf>
    <xf numFmtId="0" fontId="22" fillId="34" borderId="12" xfId="62" applyFont="1" applyFill="1" applyBorder="1" applyAlignment="1">
      <alignment horizontal="right" vertical="top" wrapText="1"/>
    </xf>
    <xf numFmtId="4" fontId="21" fillId="35" borderId="10" xfId="62" applyNumberFormat="1" applyFont="1" applyFill="1" applyBorder="1" applyAlignment="1">
      <alignment horizontal="right" vertical="top" wrapText="1"/>
    </xf>
    <xf numFmtId="176" fontId="21" fillId="35" borderId="10" xfId="62" applyNumberFormat="1" applyFont="1" applyFill="1" applyBorder="1" applyAlignment="1">
      <alignment horizontal="right" vertical="top" wrapText="1"/>
    </xf>
    <xf numFmtId="0" fontId="21" fillId="35" borderId="10" xfId="62" applyFont="1" applyFill="1" applyBorder="1" applyAlignment="1">
      <alignment horizontal="right" vertical="top" wrapText="1"/>
    </xf>
    <xf numFmtId="0" fontId="21" fillId="35" borderId="12" xfId="62" applyFont="1" applyFill="1" applyBorder="1" applyAlignment="1">
      <alignment horizontal="right" vertical="top" wrapText="1"/>
    </xf>
    <xf numFmtId="4" fontId="21" fillId="35" borderId="13" xfId="62" applyNumberFormat="1" applyFont="1" applyFill="1" applyBorder="1" applyAlignment="1">
      <alignment horizontal="right" vertical="top" wrapText="1"/>
    </xf>
    <xf numFmtId="0" fontId="21" fillId="35" borderId="13" xfId="62" applyFont="1" applyFill="1" applyBorder="1" applyAlignment="1">
      <alignment horizontal="right" vertical="top" wrapText="1"/>
    </xf>
    <xf numFmtId="176" fontId="21" fillId="35" borderId="13" xfId="62" applyNumberFormat="1" applyFont="1" applyFill="1" applyBorder="1" applyAlignment="1">
      <alignment horizontal="right" vertical="top" wrapText="1"/>
    </xf>
    <xf numFmtId="0" fontId="21" fillId="35" borderId="20" xfId="62" applyFont="1" applyFill="1" applyBorder="1" applyAlignment="1">
      <alignment horizontal="right" vertical="top" wrapText="1"/>
    </xf>
  </cellXfs>
  <cellStyles count="110">
    <cellStyle name="20% - 着色 1" xfId="19" builtinId="30" customBuiltin="1"/>
    <cellStyle name="20% - 着色 1 2" xfId="84"/>
    <cellStyle name="20% - 着色 2" xfId="23" builtinId="34" customBuiltin="1"/>
    <cellStyle name="20% - 着色 2 2" xfId="88"/>
    <cellStyle name="20% - 着色 3" xfId="27" builtinId="38" customBuiltin="1"/>
    <cellStyle name="20% - 着色 3 2" xfId="92"/>
    <cellStyle name="20% - 着色 4" xfId="31" builtinId="42" customBuiltin="1"/>
    <cellStyle name="20% - 着色 4 2" xfId="96"/>
    <cellStyle name="20% - 着色 5" xfId="35" builtinId="46" customBuiltin="1"/>
    <cellStyle name="20% - 着色 5 2" xfId="100"/>
    <cellStyle name="20% - 着色 6" xfId="39" builtinId="50" customBuiltin="1"/>
    <cellStyle name="20% - 着色 6 2" xfId="104"/>
    <cellStyle name="40% - 着色 1" xfId="20" builtinId="31" customBuiltin="1"/>
    <cellStyle name="40% - 着色 1 2" xfId="85"/>
    <cellStyle name="40% - 着色 2" xfId="24" builtinId="35" customBuiltin="1"/>
    <cellStyle name="40% - 着色 2 2" xfId="89"/>
    <cellStyle name="40% - 着色 3" xfId="28" builtinId="39" customBuiltin="1"/>
    <cellStyle name="40% - 着色 3 2" xfId="93"/>
    <cellStyle name="40% - 着色 4" xfId="32" builtinId="43" customBuiltin="1"/>
    <cellStyle name="40% - 着色 4 2" xfId="97"/>
    <cellStyle name="40% - 着色 5" xfId="36" builtinId="47" customBuiltin="1"/>
    <cellStyle name="40% - 着色 5 2" xfId="101"/>
    <cellStyle name="40% - 着色 6" xfId="40" builtinId="51" customBuiltin="1"/>
    <cellStyle name="40% - 着色 6 2" xfId="105"/>
    <cellStyle name="60% - 着色 1" xfId="21" builtinId="32" customBuiltin="1"/>
    <cellStyle name="60% - 着色 1 2" xfId="86"/>
    <cellStyle name="60% - 着色 2" xfId="25" builtinId="36" customBuiltin="1"/>
    <cellStyle name="60% - 着色 2 2" xfId="90"/>
    <cellStyle name="60% - 着色 3" xfId="29" builtinId="40" customBuiltin="1"/>
    <cellStyle name="60% - 着色 3 2" xfId="94"/>
    <cellStyle name="60% - 着色 4" xfId="33" builtinId="44" customBuiltin="1"/>
    <cellStyle name="60% - 着色 4 2" xfId="98"/>
    <cellStyle name="60% - 着色 5" xfId="37" builtinId="48" customBuiltin="1"/>
    <cellStyle name="60% - 着色 5 2" xfId="102"/>
    <cellStyle name="60% - 着色 6" xfId="41" builtinId="52" customBuiltin="1"/>
    <cellStyle name="60% - 着色 6 2" xfId="106"/>
    <cellStyle name="OBI_ColHeader" xfId="109"/>
    <cellStyle name="标题" xfId="1" builtinId="15" customBuiltin="1"/>
    <cellStyle name="标题 1" xfId="2" builtinId="16" customBuiltin="1"/>
    <cellStyle name="标题 1 2" xfId="68"/>
    <cellStyle name="标题 2" xfId="3" builtinId="17" customBuiltin="1"/>
    <cellStyle name="标题 2 2" xfId="69"/>
    <cellStyle name="标题 3" xfId="4" builtinId="18" customBuiltin="1"/>
    <cellStyle name="标题 3 2" xfId="70"/>
    <cellStyle name="标题 4" xfId="5" builtinId="19" customBuiltin="1"/>
    <cellStyle name="标题 4 2" xfId="71"/>
    <cellStyle name="标题 5" xfId="53"/>
    <cellStyle name="标题 6" xfId="67"/>
    <cellStyle name="差" xfId="7" builtinId="27" customBuiltin="1"/>
    <cellStyle name="差 2" xfId="73"/>
    <cellStyle name="常规" xfId="0" builtinId="0"/>
    <cellStyle name="常规 10" xfId="52"/>
    <cellStyle name="常规 10 2" xfId="61"/>
    <cellStyle name="常规 11" xfId="62"/>
    <cellStyle name="常规 2" xfId="44"/>
    <cellStyle name="常规 3" xfId="45"/>
    <cellStyle name="常规 3 2" xfId="54"/>
    <cellStyle name="常规 4" xfId="47"/>
    <cellStyle name="常规 4 2" xfId="56"/>
    <cellStyle name="常规 5" xfId="46"/>
    <cellStyle name="常规 5 2" xfId="55"/>
    <cellStyle name="常规 6" xfId="48"/>
    <cellStyle name="常规 6 2" xfId="57"/>
    <cellStyle name="常规 7" xfId="49"/>
    <cellStyle name="常规 7 2" xfId="58"/>
    <cellStyle name="常规 8" xfId="50"/>
    <cellStyle name="常规 8 2" xfId="59"/>
    <cellStyle name="常规 9" xfId="51"/>
    <cellStyle name="常规 9 2" xfId="60"/>
    <cellStyle name="超链接" xfId="42" builtinId="8" customBuiltin="1"/>
    <cellStyle name="超链接 2" xfId="107"/>
    <cellStyle name="好" xfId="6" builtinId="26" customBuiltin="1"/>
    <cellStyle name="好 2" xfId="72"/>
    <cellStyle name="汇总" xfId="17" builtinId="25" customBuiltin="1"/>
    <cellStyle name="汇总 2" xfId="82"/>
    <cellStyle name="货币 2" xfId="65"/>
    <cellStyle name="货币[0] 2" xfId="66"/>
    <cellStyle name="计算" xfId="11" builtinId="22" customBuiltin="1"/>
    <cellStyle name="计算 2" xfId="77"/>
    <cellStyle name="检查单元格" xfId="13" builtinId="23" customBuiltin="1"/>
    <cellStyle name="检查单元格 2" xfId="79"/>
    <cellStyle name="解释性文本" xfId="16" builtinId="53" customBuiltin="1"/>
    <cellStyle name="解释性文本 2" xfId="81"/>
    <cellStyle name="警告文本" xfId="14" builtinId="11" customBuiltin="1"/>
    <cellStyle name="警告文本 2" xfId="80"/>
    <cellStyle name="链接单元格" xfId="12" builtinId="24" customBuiltin="1"/>
    <cellStyle name="链接单元格 2" xfId="78"/>
    <cellStyle name="千位分隔 2" xfId="63"/>
    <cellStyle name="千位分隔[0] 2" xfId="64"/>
    <cellStyle name="适中" xfId="8" builtinId="28" customBuiltin="1"/>
    <cellStyle name="适中 2" xfId="74"/>
    <cellStyle name="输出" xfId="10" builtinId="21" customBuiltin="1"/>
    <cellStyle name="输出 2" xfId="76"/>
    <cellStyle name="输入" xfId="9" builtinId="20" customBuiltin="1"/>
    <cellStyle name="输入 2" xfId="75"/>
    <cellStyle name="已访问的超链接" xfId="43" builtinId="9" customBuiltin="1"/>
    <cellStyle name="已访问的超链接 2" xfId="108"/>
    <cellStyle name="着色 1" xfId="18" builtinId="29" customBuiltin="1"/>
    <cellStyle name="着色 1 2" xfId="83"/>
    <cellStyle name="着色 2" xfId="22" builtinId="33" customBuiltin="1"/>
    <cellStyle name="着色 2 2" xfId="87"/>
    <cellStyle name="着色 3" xfId="26" builtinId="37" customBuiltin="1"/>
    <cellStyle name="着色 3 2" xfId="91"/>
    <cellStyle name="着色 4" xfId="30" builtinId="41" customBuiltin="1"/>
    <cellStyle name="着色 4 2" xfId="95"/>
    <cellStyle name="着色 5" xfId="34" builtinId="45" customBuiltin="1"/>
    <cellStyle name="着色 5 2" xfId="99"/>
    <cellStyle name="着色 6" xfId="38" builtinId="49" customBuiltin="1"/>
    <cellStyle name="着色 6 2" xfId="103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466" Type="http://schemas.openxmlformats.org/officeDocument/2006/relationships/image" Target="cid:70e25481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461" Type="http://schemas.openxmlformats.org/officeDocument/2006/relationships/hyperlink" Target="cid:c6f2111c2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76" Type="http://schemas.openxmlformats.org/officeDocument/2006/relationships/image" Target="cid:bb0a5c6213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36" Type="http://schemas.openxmlformats.org/officeDocument/2006/relationships/image" Target="cid:dc1f676113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43" Type="http://schemas.openxmlformats.org/officeDocument/2006/relationships/hyperlink" Target="cid:b85e622f2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463" Type="http://schemas.openxmlformats.org/officeDocument/2006/relationships/hyperlink" Target="cid:cd46ec84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464" Type="http://schemas.openxmlformats.org/officeDocument/2006/relationships/image" Target="cid:cd46eca713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465" Type="http://schemas.openxmlformats.org/officeDocument/2006/relationships/hyperlink" Target="cid:70e254642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Relationship Id="rId255" Type="http://schemas.openxmlformats.org/officeDocument/2006/relationships/hyperlink" Target="cid:688eac6f2" TargetMode="External"/><Relationship Id="rId297" Type="http://schemas.openxmlformats.org/officeDocument/2006/relationships/hyperlink" Target="cid:f8f29c962" TargetMode="External"/><Relationship Id="rId462" Type="http://schemas.openxmlformats.org/officeDocument/2006/relationships/image" Target="cid:c6f2114013" TargetMode="External"/><Relationship Id="rId115" Type="http://schemas.openxmlformats.org/officeDocument/2006/relationships/hyperlink" Target="cid:9917342c2" TargetMode="External"/><Relationship Id="rId157" Type="http://schemas.openxmlformats.org/officeDocument/2006/relationships/hyperlink" Target="cid:1427462" TargetMode="External"/><Relationship Id="rId322" Type="http://schemas.openxmlformats.org/officeDocument/2006/relationships/image" Target="cid:7569af6313" TargetMode="External"/><Relationship Id="rId364" Type="http://schemas.openxmlformats.org/officeDocument/2006/relationships/image" Target="cid:1e6ccffa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5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38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H35" sqref="H35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43</v>
      </c>
      <c r="H1" s="23" t="s">
        <v>2</v>
      </c>
      <c r="I1" s="17" t="s">
        <v>41</v>
      </c>
      <c r="J1" s="18" t="s">
        <v>42</v>
      </c>
      <c r="K1" s="19" t="s">
        <v>44</v>
      </c>
      <c r="L1" s="19" t="s">
        <v>45</v>
      </c>
    </row>
    <row r="2" spans="1:13" x14ac:dyDescent="0.15">
      <c r="A2" s="11" t="s">
        <v>3</v>
      </c>
      <c r="B2" s="12"/>
      <c r="C2" s="38" t="s">
        <v>4</v>
      </c>
      <c r="D2" s="38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39" t="s">
        <v>5</v>
      </c>
      <c r="B3" s="39"/>
      <c r="C3" s="39"/>
      <c r="D3" s="39"/>
      <c r="E3" s="15">
        <f>RA!D7</f>
        <v>20997528.300299998</v>
      </c>
      <c r="F3" s="25">
        <f>RA!I7</f>
        <v>1760030.3333999999</v>
      </c>
      <c r="G3" s="16">
        <f>E3-F3</f>
        <v>19237497.966899998</v>
      </c>
      <c r="H3" s="27">
        <f>RA!J7</f>
        <v>8.3820833968103408</v>
      </c>
      <c r="I3" s="20">
        <f>SUM(I4:I38)</f>
        <v>20997534.948578749</v>
      </c>
      <c r="J3" s="21">
        <f>SUM(J4:J38)</f>
        <v>19237498.020915501</v>
      </c>
      <c r="K3" s="22">
        <f>E3-I3</f>
        <v>-6.6482787504792213</v>
      </c>
      <c r="L3" s="22">
        <f>G3-J3</f>
        <v>-5.4015502333641052E-2</v>
      </c>
    </row>
    <row r="4" spans="1:13" x14ac:dyDescent="0.15">
      <c r="A4" s="40">
        <f>RA!A8</f>
        <v>42084</v>
      </c>
      <c r="B4" s="12">
        <v>12</v>
      </c>
      <c r="C4" s="37" t="s">
        <v>6</v>
      </c>
      <c r="D4" s="37"/>
      <c r="E4" s="15">
        <f>VLOOKUP(C4,RA!B8:D36,3,0)</f>
        <v>853108.9203</v>
      </c>
      <c r="F4" s="25">
        <f>VLOOKUP(C4,RA!B8:I39,8,0)</f>
        <v>109201.3766</v>
      </c>
      <c r="G4" s="16">
        <f t="shared" ref="G4:G38" si="0">E4-F4</f>
        <v>743907.54370000004</v>
      </c>
      <c r="H4" s="27">
        <f>RA!J8</f>
        <v>12.8004026216956</v>
      </c>
      <c r="I4" s="20">
        <f>VLOOKUP(B4,RMS!B:D,3,FALSE)</f>
        <v>853109.77797008504</v>
      </c>
      <c r="J4" s="21">
        <f>VLOOKUP(B4,RMS!B:E,4,FALSE)</f>
        <v>743907.55901282094</v>
      </c>
      <c r="K4" s="22">
        <f t="shared" ref="K4:K38" si="1">E4-I4</f>
        <v>-0.85767008503898978</v>
      </c>
      <c r="L4" s="22">
        <f t="shared" ref="L4:L38" si="2">G4-J4</f>
        <v>-1.5312820905819535E-2</v>
      </c>
    </row>
    <row r="5" spans="1:13" x14ac:dyDescent="0.15">
      <c r="A5" s="40"/>
      <c r="B5" s="12">
        <v>13</v>
      </c>
      <c r="C5" s="37" t="s">
        <v>7</v>
      </c>
      <c r="D5" s="37"/>
      <c r="E5" s="15">
        <f>VLOOKUP(C5,RA!B8:D37,3,0)</f>
        <v>152259.12340000001</v>
      </c>
      <c r="F5" s="25">
        <f>VLOOKUP(C5,RA!B9:I40,8,0)</f>
        <v>34443.822699999997</v>
      </c>
      <c r="G5" s="16">
        <f t="shared" si="0"/>
        <v>117815.30070000002</v>
      </c>
      <c r="H5" s="27">
        <f>RA!J9</f>
        <v>22.6218448726469</v>
      </c>
      <c r="I5" s="20">
        <f>VLOOKUP(B5,RMS!B:D,3,FALSE)</f>
        <v>152259.20817426799</v>
      </c>
      <c r="J5" s="21">
        <f>VLOOKUP(B5,RMS!B:E,4,FALSE)</f>
        <v>117815.32175641799</v>
      </c>
      <c r="K5" s="22">
        <f t="shared" si="1"/>
        <v>-8.4774267976172268E-2</v>
      </c>
      <c r="L5" s="22">
        <f t="shared" si="2"/>
        <v>-2.1056417972431518E-2</v>
      </c>
      <c r="M5" s="34"/>
    </row>
    <row r="6" spans="1:13" x14ac:dyDescent="0.15">
      <c r="A6" s="40"/>
      <c r="B6" s="12">
        <v>14</v>
      </c>
      <c r="C6" s="37" t="s">
        <v>8</v>
      </c>
      <c r="D6" s="37"/>
      <c r="E6" s="15">
        <f>VLOOKUP(C6,RA!B10:D38,3,0)</f>
        <v>231311.5448</v>
      </c>
      <c r="F6" s="25">
        <f>VLOOKUP(C6,RA!B10:I41,8,0)</f>
        <v>39535.252500000002</v>
      </c>
      <c r="G6" s="16">
        <f t="shared" si="0"/>
        <v>191776.2923</v>
      </c>
      <c r="H6" s="27">
        <f>RA!J10</f>
        <v>17.091776605522899</v>
      </c>
      <c r="I6" s="20">
        <f>VLOOKUP(B6,RMS!B:D,3,FALSE)</f>
        <v>231313.86012478601</v>
      </c>
      <c r="J6" s="21">
        <f>VLOOKUP(B6,RMS!B:E,4,FALSE)</f>
        <v>191776.29227350399</v>
      </c>
      <c r="K6" s="22">
        <f>E6-I6</f>
        <v>-2.3153247860027477</v>
      </c>
      <c r="L6" s="22">
        <f t="shared" si="2"/>
        <v>2.6496010832488537E-5</v>
      </c>
      <c r="M6" s="34"/>
    </row>
    <row r="7" spans="1:13" x14ac:dyDescent="0.15">
      <c r="A7" s="40"/>
      <c r="B7" s="12">
        <v>15</v>
      </c>
      <c r="C7" s="37" t="s">
        <v>9</v>
      </c>
      <c r="D7" s="37"/>
      <c r="E7" s="15">
        <f>VLOOKUP(C7,RA!B10:D39,3,0)</f>
        <v>61738.357000000004</v>
      </c>
      <c r="F7" s="25">
        <f>VLOOKUP(C7,RA!B11:I42,8,0)</f>
        <v>9916.5401999999995</v>
      </c>
      <c r="G7" s="16">
        <f t="shared" si="0"/>
        <v>51821.816800000001</v>
      </c>
      <c r="H7" s="27">
        <f>RA!J11</f>
        <v>16.062202951076301</v>
      </c>
      <c r="I7" s="20">
        <f>VLOOKUP(B7,RMS!B:D,3,FALSE)</f>
        <v>61738.409950427398</v>
      </c>
      <c r="J7" s="21">
        <f>VLOOKUP(B7,RMS!B:E,4,FALSE)</f>
        <v>51821.816529059797</v>
      </c>
      <c r="K7" s="22">
        <f t="shared" si="1"/>
        <v>-5.2950427394534927E-2</v>
      </c>
      <c r="L7" s="22">
        <f t="shared" si="2"/>
        <v>2.709402033360675E-4</v>
      </c>
      <c r="M7" s="34"/>
    </row>
    <row r="8" spans="1:13" x14ac:dyDescent="0.15">
      <c r="A8" s="40"/>
      <c r="B8" s="12">
        <v>16</v>
      </c>
      <c r="C8" s="37" t="s">
        <v>10</v>
      </c>
      <c r="D8" s="37"/>
      <c r="E8" s="15">
        <f>VLOOKUP(C8,RA!B12:D39,3,0)</f>
        <v>146380.2622</v>
      </c>
      <c r="F8" s="25">
        <f>VLOOKUP(C8,RA!B12:I43,8,0)</f>
        <v>17807.801500000001</v>
      </c>
      <c r="G8" s="16">
        <f t="shared" si="0"/>
        <v>128572.4607</v>
      </c>
      <c r="H8" s="27">
        <f>RA!J12</f>
        <v>12.165438995914</v>
      </c>
      <c r="I8" s="20">
        <f>VLOOKUP(B8,RMS!B:D,3,FALSE)</f>
        <v>146380.261107692</v>
      </c>
      <c r="J8" s="21">
        <f>VLOOKUP(B8,RMS!B:E,4,FALSE)</f>
        <v>128572.460192308</v>
      </c>
      <c r="K8" s="22">
        <f t="shared" si="1"/>
        <v>1.0923079971689731E-3</v>
      </c>
      <c r="L8" s="22">
        <f t="shared" si="2"/>
        <v>5.0769199151545763E-4</v>
      </c>
      <c r="M8" s="34"/>
    </row>
    <row r="9" spans="1:13" x14ac:dyDescent="0.15">
      <c r="A9" s="40"/>
      <c r="B9" s="12">
        <v>17</v>
      </c>
      <c r="C9" s="37" t="s">
        <v>11</v>
      </c>
      <c r="D9" s="37"/>
      <c r="E9" s="15">
        <f>VLOOKUP(C9,RA!B12:D40,3,0)</f>
        <v>292695.1103</v>
      </c>
      <c r="F9" s="25">
        <f>VLOOKUP(C9,RA!B13:I44,8,0)</f>
        <v>71151.129199999996</v>
      </c>
      <c r="G9" s="16">
        <f t="shared" si="0"/>
        <v>221543.9811</v>
      </c>
      <c r="H9" s="27">
        <f>RA!J13</f>
        <v>24.308957237814202</v>
      </c>
      <c r="I9" s="20">
        <f>VLOOKUP(B9,RMS!B:D,3,FALSE)</f>
        <v>292695.35223675199</v>
      </c>
      <c r="J9" s="21">
        <f>VLOOKUP(B9,RMS!B:E,4,FALSE)</f>
        <v>221543.97759487201</v>
      </c>
      <c r="K9" s="22">
        <f t="shared" si="1"/>
        <v>-0.24193675199057907</v>
      </c>
      <c r="L9" s="22">
        <f t="shared" si="2"/>
        <v>3.5051279992330819E-3</v>
      </c>
      <c r="M9" s="34"/>
    </row>
    <row r="10" spans="1:13" x14ac:dyDescent="0.15">
      <c r="A10" s="40"/>
      <c r="B10" s="12">
        <v>18</v>
      </c>
      <c r="C10" s="37" t="s">
        <v>12</v>
      </c>
      <c r="D10" s="37"/>
      <c r="E10" s="15">
        <f>VLOOKUP(C10,RA!B14:D41,3,0)</f>
        <v>168916.63329999999</v>
      </c>
      <c r="F10" s="25">
        <f>VLOOKUP(C10,RA!B14:I45,8,0)</f>
        <v>29203.263999999999</v>
      </c>
      <c r="G10" s="16">
        <f t="shared" si="0"/>
        <v>139713.36929999999</v>
      </c>
      <c r="H10" s="27">
        <f>RA!J14</f>
        <v>17.288566217238198</v>
      </c>
      <c r="I10" s="20">
        <f>VLOOKUP(B10,RMS!B:D,3,FALSE)</f>
        <v>168916.65640854699</v>
      </c>
      <c r="J10" s="21">
        <f>VLOOKUP(B10,RMS!B:E,4,FALSE)</f>
        <v>139713.37196153801</v>
      </c>
      <c r="K10" s="22">
        <f t="shared" si="1"/>
        <v>-2.3108547000447288E-2</v>
      </c>
      <c r="L10" s="22">
        <f t="shared" si="2"/>
        <v>-2.661538019310683E-3</v>
      </c>
      <c r="M10" s="34"/>
    </row>
    <row r="11" spans="1:13" x14ac:dyDescent="0.15">
      <c r="A11" s="40"/>
      <c r="B11" s="12">
        <v>19</v>
      </c>
      <c r="C11" s="37" t="s">
        <v>13</v>
      </c>
      <c r="D11" s="37"/>
      <c r="E11" s="15">
        <f>VLOOKUP(C11,RA!B14:D42,3,0)</f>
        <v>110974.71950000001</v>
      </c>
      <c r="F11" s="25">
        <f>VLOOKUP(C11,RA!B15:I46,8,0)</f>
        <v>20599.405200000001</v>
      </c>
      <c r="G11" s="16">
        <f t="shared" si="0"/>
        <v>90375.314299999998</v>
      </c>
      <c r="H11" s="27">
        <f>RA!J15</f>
        <v>18.5622502970147</v>
      </c>
      <c r="I11" s="20">
        <f>VLOOKUP(B11,RMS!B:D,3,FALSE)</f>
        <v>110974.839887179</v>
      </c>
      <c r="J11" s="21">
        <f>VLOOKUP(B11,RMS!B:E,4,FALSE)</f>
        <v>90375.315621367496</v>
      </c>
      <c r="K11" s="22">
        <f t="shared" si="1"/>
        <v>-0.12038717899122275</v>
      </c>
      <c r="L11" s="22">
        <f t="shared" si="2"/>
        <v>-1.3213674974394962E-3</v>
      </c>
      <c r="M11" s="34"/>
    </row>
    <row r="12" spans="1:13" x14ac:dyDescent="0.15">
      <c r="A12" s="40"/>
      <c r="B12" s="12">
        <v>21</v>
      </c>
      <c r="C12" s="37" t="s">
        <v>14</v>
      </c>
      <c r="D12" s="37"/>
      <c r="E12" s="15">
        <f>VLOOKUP(C12,RA!B16:D43,3,0)</f>
        <v>1050858.5676</v>
      </c>
      <c r="F12" s="25">
        <f>VLOOKUP(C12,RA!B16:I47,8,0)</f>
        <v>85148.719899999996</v>
      </c>
      <c r="G12" s="16">
        <f t="shared" si="0"/>
        <v>965709.84769999993</v>
      </c>
      <c r="H12" s="27">
        <f>RA!J16</f>
        <v>8.10277638925918</v>
      </c>
      <c r="I12" s="20">
        <f>VLOOKUP(B12,RMS!B:D,3,FALSE)</f>
        <v>1050858.0047102601</v>
      </c>
      <c r="J12" s="21">
        <f>VLOOKUP(B12,RMS!B:E,4,FALSE)</f>
        <v>965709.84837606805</v>
      </c>
      <c r="K12" s="22">
        <f t="shared" si="1"/>
        <v>0.56288973987102509</v>
      </c>
      <c r="L12" s="22">
        <f t="shared" si="2"/>
        <v>-6.7606812808662653E-4</v>
      </c>
      <c r="M12" s="34"/>
    </row>
    <row r="13" spans="1:13" x14ac:dyDescent="0.15">
      <c r="A13" s="40"/>
      <c r="B13" s="12">
        <v>22</v>
      </c>
      <c r="C13" s="37" t="s">
        <v>15</v>
      </c>
      <c r="D13" s="37"/>
      <c r="E13" s="15">
        <f>VLOOKUP(C13,RA!B16:D44,3,0)</f>
        <v>551793.03929999995</v>
      </c>
      <c r="F13" s="25">
        <f>VLOOKUP(C13,RA!B17:I48,8,0)</f>
        <v>64420.612500000003</v>
      </c>
      <c r="G13" s="16">
        <f t="shared" si="0"/>
        <v>487372.42679999996</v>
      </c>
      <c r="H13" s="27">
        <f>RA!J17</f>
        <v>11.674778025783599</v>
      </c>
      <c r="I13" s="20">
        <f>VLOOKUP(B13,RMS!B:D,3,FALSE)</f>
        <v>551793.13296239299</v>
      </c>
      <c r="J13" s="21">
        <f>VLOOKUP(B13,RMS!B:E,4,FALSE)</f>
        <v>487372.42758888903</v>
      </c>
      <c r="K13" s="22">
        <f t="shared" si="1"/>
        <v>-9.3662393046543002E-2</v>
      </c>
      <c r="L13" s="22">
        <f t="shared" si="2"/>
        <v>-7.8888906864449382E-4</v>
      </c>
      <c r="M13" s="34"/>
    </row>
    <row r="14" spans="1:13" x14ac:dyDescent="0.15">
      <c r="A14" s="40"/>
      <c r="B14" s="12">
        <v>23</v>
      </c>
      <c r="C14" s="37" t="s">
        <v>16</v>
      </c>
      <c r="D14" s="37"/>
      <c r="E14" s="15">
        <f>VLOOKUP(C14,RA!B18:D45,3,0)</f>
        <v>2123712.7113000001</v>
      </c>
      <c r="F14" s="25">
        <f>VLOOKUP(C14,RA!B18:I49,8,0)</f>
        <v>222706.55919999999</v>
      </c>
      <c r="G14" s="16">
        <f t="shared" si="0"/>
        <v>1901006.1521000001</v>
      </c>
      <c r="H14" s="27">
        <f>RA!J18</f>
        <v>10.4866613085191</v>
      </c>
      <c r="I14" s="20">
        <f>VLOOKUP(B14,RMS!B:D,3,FALSE)</f>
        <v>2123712.86484383</v>
      </c>
      <c r="J14" s="21">
        <f>VLOOKUP(B14,RMS!B:E,4,FALSE)</f>
        <v>1901006.1379964501</v>
      </c>
      <c r="K14" s="22">
        <f t="shared" si="1"/>
        <v>-0.15354382991790771</v>
      </c>
      <c r="L14" s="22">
        <f t="shared" si="2"/>
        <v>1.4103549998253584E-2</v>
      </c>
      <c r="M14" s="34"/>
    </row>
    <row r="15" spans="1:13" x14ac:dyDescent="0.15">
      <c r="A15" s="40"/>
      <c r="B15" s="12">
        <v>24</v>
      </c>
      <c r="C15" s="37" t="s">
        <v>17</v>
      </c>
      <c r="D15" s="37"/>
      <c r="E15" s="15">
        <f>VLOOKUP(C15,RA!B18:D46,3,0)</f>
        <v>658329.61170000001</v>
      </c>
      <c r="F15" s="25">
        <f>VLOOKUP(C15,RA!B19:I50,8,0)</f>
        <v>71560.547300000006</v>
      </c>
      <c r="G15" s="16">
        <f t="shared" si="0"/>
        <v>586769.06440000003</v>
      </c>
      <c r="H15" s="27">
        <f>RA!J19</f>
        <v>10.8700180013489</v>
      </c>
      <c r="I15" s="20">
        <f>VLOOKUP(B15,RMS!B:D,3,FALSE)</f>
        <v>658329.66867008503</v>
      </c>
      <c r="J15" s="21">
        <f>VLOOKUP(B15,RMS!B:E,4,FALSE)</f>
        <v>586769.06429059803</v>
      </c>
      <c r="K15" s="22">
        <f t="shared" si="1"/>
        <v>-5.6970085017383099E-2</v>
      </c>
      <c r="L15" s="22">
        <f t="shared" si="2"/>
        <v>1.0940199717879295E-4</v>
      </c>
      <c r="M15" s="34"/>
    </row>
    <row r="16" spans="1:13" x14ac:dyDescent="0.15">
      <c r="A16" s="40"/>
      <c r="B16" s="12">
        <v>25</v>
      </c>
      <c r="C16" s="37" t="s">
        <v>18</v>
      </c>
      <c r="D16" s="37"/>
      <c r="E16" s="15">
        <f>VLOOKUP(C16,RA!B20:D47,3,0)</f>
        <v>901957.51529999997</v>
      </c>
      <c r="F16" s="25">
        <f>VLOOKUP(C16,RA!B20:I51,8,0)</f>
        <v>79599.876099999994</v>
      </c>
      <c r="G16" s="16">
        <f t="shared" si="0"/>
        <v>822357.63919999998</v>
      </c>
      <c r="H16" s="27">
        <f>RA!J20</f>
        <v>8.8252356402312699</v>
      </c>
      <c r="I16" s="20">
        <f>VLOOKUP(B16,RMS!B:D,3,FALSE)</f>
        <v>901957.70160000003</v>
      </c>
      <c r="J16" s="21">
        <f>VLOOKUP(B16,RMS!B:E,4,FALSE)</f>
        <v>822357.63919999998</v>
      </c>
      <c r="K16" s="22">
        <f t="shared" si="1"/>
        <v>-0.18630000005941838</v>
      </c>
      <c r="L16" s="22">
        <f t="shared" si="2"/>
        <v>0</v>
      </c>
      <c r="M16" s="34"/>
    </row>
    <row r="17" spans="1:13" x14ac:dyDescent="0.15">
      <c r="A17" s="40"/>
      <c r="B17" s="12">
        <v>26</v>
      </c>
      <c r="C17" s="37" t="s">
        <v>19</v>
      </c>
      <c r="D17" s="37"/>
      <c r="E17" s="15">
        <f>VLOOKUP(C17,RA!B20:D48,3,0)</f>
        <v>435561.04830000002</v>
      </c>
      <c r="F17" s="25">
        <f>VLOOKUP(C17,RA!B21:I52,8,0)</f>
        <v>34088.0262</v>
      </c>
      <c r="G17" s="16">
        <f t="shared" si="0"/>
        <v>401473.0221</v>
      </c>
      <c r="H17" s="27">
        <f>RA!J21</f>
        <v>7.8262338501218096</v>
      </c>
      <c r="I17" s="20">
        <f>VLOOKUP(B17,RMS!B:D,3,FALSE)</f>
        <v>435561.09295075299</v>
      </c>
      <c r="J17" s="21">
        <f>VLOOKUP(B17,RMS!B:E,4,FALSE)</f>
        <v>401473.021994902</v>
      </c>
      <c r="K17" s="22">
        <f t="shared" si="1"/>
        <v>-4.4650752970483154E-2</v>
      </c>
      <c r="L17" s="22">
        <f t="shared" si="2"/>
        <v>1.0509800631552935E-4</v>
      </c>
      <c r="M17" s="34"/>
    </row>
    <row r="18" spans="1:13" x14ac:dyDescent="0.15">
      <c r="A18" s="40"/>
      <c r="B18" s="12">
        <v>27</v>
      </c>
      <c r="C18" s="37" t="s">
        <v>20</v>
      </c>
      <c r="D18" s="37"/>
      <c r="E18" s="15">
        <f>VLOOKUP(C18,RA!B22:D49,3,0)</f>
        <v>1422387.912</v>
      </c>
      <c r="F18" s="25">
        <f>VLOOKUP(C18,RA!B22:I53,8,0)</f>
        <v>133379.6825</v>
      </c>
      <c r="G18" s="16">
        <f t="shared" si="0"/>
        <v>1289008.2294999999</v>
      </c>
      <c r="H18" s="27">
        <f>RA!J22</f>
        <v>9.3771664800256005</v>
      </c>
      <c r="I18" s="20">
        <f>VLOOKUP(B18,RMS!B:D,3,FALSE)</f>
        <v>1422389.1420666701</v>
      </c>
      <c r="J18" s="21">
        <f>VLOOKUP(B18,RMS!B:E,4,FALSE)</f>
        <v>1289008.2287999999</v>
      </c>
      <c r="K18" s="22">
        <f t="shared" si="1"/>
        <v>-1.2300666701048613</v>
      </c>
      <c r="L18" s="22">
        <f t="shared" si="2"/>
        <v>6.99999975040555E-4</v>
      </c>
      <c r="M18" s="34"/>
    </row>
    <row r="19" spans="1:13" x14ac:dyDescent="0.15">
      <c r="A19" s="40"/>
      <c r="B19" s="12">
        <v>29</v>
      </c>
      <c r="C19" s="37" t="s">
        <v>21</v>
      </c>
      <c r="D19" s="37"/>
      <c r="E19" s="15">
        <f>VLOOKUP(C19,RA!B22:D50,3,0)</f>
        <v>2823342.7272999999</v>
      </c>
      <c r="F19" s="25">
        <f>VLOOKUP(C19,RA!B23:I54,8,0)</f>
        <v>324421.80379999999</v>
      </c>
      <c r="G19" s="16">
        <f t="shared" si="0"/>
        <v>2498920.9235</v>
      </c>
      <c r="H19" s="27">
        <f>RA!J23</f>
        <v>11.4906986198678</v>
      </c>
      <c r="I19" s="20">
        <f>VLOOKUP(B19,RMS!B:D,3,FALSE)</f>
        <v>2823344.5054863198</v>
      </c>
      <c r="J19" s="21">
        <f>VLOOKUP(B19,RMS!B:E,4,FALSE)</f>
        <v>2498920.9631239302</v>
      </c>
      <c r="K19" s="22">
        <f t="shared" si="1"/>
        <v>-1.7781863198615611</v>
      </c>
      <c r="L19" s="22">
        <f t="shared" si="2"/>
        <v>-3.9623930118978024E-2</v>
      </c>
      <c r="M19" s="34"/>
    </row>
    <row r="20" spans="1:13" x14ac:dyDescent="0.15">
      <c r="A20" s="40"/>
      <c r="B20" s="12">
        <v>31</v>
      </c>
      <c r="C20" s="37" t="s">
        <v>22</v>
      </c>
      <c r="D20" s="37"/>
      <c r="E20" s="15">
        <f>VLOOKUP(C20,RA!B24:D51,3,0)</f>
        <v>266141.53159999999</v>
      </c>
      <c r="F20" s="25">
        <f>VLOOKUP(C20,RA!B24:I55,8,0)</f>
        <v>38853.212899999999</v>
      </c>
      <c r="G20" s="16">
        <f t="shared" si="0"/>
        <v>227288.3187</v>
      </c>
      <c r="H20" s="27">
        <f>RA!J24</f>
        <v>14.5987034291194</v>
      </c>
      <c r="I20" s="20">
        <f>VLOOKUP(B20,RMS!B:D,3,FALSE)</f>
        <v>266141.58968044003</v>
      </c>
      <c r="J20" s="21">
        <f>VLOOKUP(B20,RMS!B:E,4,FALSE)</f>
        <v>227288.32904390001</v>
      </c>
      <c r="K20" s="22">
        <f t="shared" si="1"/>
        <v>-5.8080440037883818E-2</v>
      </c>
      <c r="L20" s="22">
        <f t="shared" si="2"/>
        <v>-1.0343900008592755E-2</v>
      </c>
      <c r="M20" s="34"/>
    </row>
    <row r="21" spans="1:13" x14ac:dyDescent="0.15">
      <c r="A21" s="40"/>
      <c r="B21" s="12">
        <v>32</v>
      </c>
      <c r="C21" s="37" t="s">
        <v>23</v>
      </c>
      <c r="D21" s="37"/>
      <c r="E21" s="15">
        <f>VLOOKUP(C21,RA!B24:D52,3,0)</f>
        <v>291498.9975</v>
      </c>
      <c r="F21" s="25">
        <f>VLOOKUP(C21,RA!B25:I56,8,0)</f>
        <v>4504.5707000000002</v>
      </c>
      <c r="G21" s="16">
        <f t="shared" si="0"/>
        <v>286994.42680000002</v>
      </c>
      <c r="H21" s="27">
        <f>RA!J25</f>
        <v>1.5453125872242499</v>
      </c>
      <c r="I21" s="20">
        <f>VLOOKUP(B21,RMS!B:D,3,FALSE)</f>
        <v>291499.00211160298</v>
      </c>
      <c r="J21" s="21">
        <f>VLOOKUP(B21,RMS!B:E,4,FALSE)</f>
        <v>286994.42608597002</v>
      </c>
      <c r="K21" s="22">
        <f t="shared" si="1"/>
        <v>-4.6116029843688011E-3</v>
      </c>
      <c r="L21" s="22">
        <f t="shared" si="2"/>
        <v>7.140300003811717E-4</v>
      </c>
      <c r="M21" s="34"/>
    </row>
    <row r="22" spans="1:13" x14ac:dyDescent="0.15">
      <c r="A22" s="40"/>
      <c r="B22" s="12">
        <v>33</v>
      </c>
      <c r="C22" s="37" t="s">
        <v>24</v>
      </c>
      <c r="D22" s="37"/>
      <c r="E22" s="15">
        <f>VLOOKUP(C22,RA!B26:D53,3,0)</f>
        <v>595995.91960000002</v>
      </c>
      <c r="F22" s="25">
        <f>VLOOKUP(C22,RA!B26:I57,8,0)</f>
        <v>127805.5385</v>
      </c>
      <c r="G22" s="16">
        <f t="shared" si="0"/>
        <v>468190.3811</v>
      </c>
      <c r="H22" s="27">
        <f>RA!J26</f>
        <v>21.444029111101301</v>
      </c>
      <c r="I22" s="20">
        <f>VLOOKUP(B22,RMS!B:D,3,FALSE)</f>
        <v>595995.84093975497</v>
      </c>
      <c r="J22" s="21">
        <f>VLOOKUP(B22,RMS!B:E,4,FALSE)</f>
        <v>468190.35361712199</v>
      </c>
      <c r="K22" s="22">
        <f t="shared" si="1"/>
        <v>7.8660245053470135E-2</v>
      </c>
      <c r="L22" s="22">
        <f t="shared" si="2"/>
        <v>2.7482878009323031E-2</v>
      </c>
      <c r="M22" s="34"/>
    </row>
    <row r="23" spans="1:13" x14ac:dyDescent="0.15">
      <c r="A23" s="40"/>
      <c r="B23" s="12">
        <v>34</v>
      </c>
      <c r="C23" s="37" t="s">
        <v>25</v>
      </c>
      <c r="D23" s="37"/>
      <c r="E23" s="15">
        <f>VLOOKUP(C23,RA!B26:D54,3,0)</f>
        <v>288073.74819999997</v>
      </c>
      <c r="F23" s="25">
        <f>VLOOKUP(C23,RA!B27:I58,8,0)</f>
        <v>75476.874400000001</v>
      </c>
      <c r="G23" s="16">
        <f t="shared" si="0"/>
        <v>212596.87379999997</v>
      </c>
      <c r="H23" s="27">
        <f>RA!J27</f>
        <v>26.200538879925599</v>
      </c>
      <c r="I23" s="20">
        <f>VLOOKUP(B23,RMS!B:D,3,FALSE)</f>
        <v>288073.6873778</v>
      </c>
      <c r="J23" s="21">
        <f>VLOOKUP(B23,RMS!B:E,4,FALSE)</f>
        <v>212596.88829115301</v>
      </c>
      <c r="K23" s="22">
        <f t="shared" si="1"/>
        <v>6.0822199971880764E-2</v>
      </c>
      <c r="L23" s="22">
        <f t="shared" si="2"/>
        <v>-1.4491153036942706E-2</v>
      </c>
      <c r="M23" s="34"/>
    </row>
    <row r="24" spans="1:13" x14ac:dyDescent="0.15">
      <c r="A24" s="40"/>
      <c r="B24" s="12">
        <v>35</v>
      </c>
      <c r="C24" s="37" t="s">
        <v>26</v>
      </c>
      <c r="D24" s="37"/>
      <c r="E24" s="15">
        <f>VLOOKUP(C24,RA!B28:D55,3,0)</f>
        <v>919948.04709999997</v>
      </c>
      <c r="F24" s="25">
        <f>VLOOKUP(C24,RA!B28:I59,8,0)</f>
        <v>28898.6459</v>
      </c>
      <c r="G24" s="16">
        <f t="shared" si="0"/>
        <v>891049.40119999996</v>
      </c>
      <c r="H24" s="27">
        <f>RA!J28</f>
        <v>3.1413345559131001</v>
      </c>
      <c r="I24" s="20">
        <f>VLOOKUP(B24,RMS!B:D,3,FALSE)</f>
        <v>919948.04178672598</v>
      </c>
      <c r="J24" s="21">
        <f>VLOOKUP(B24,RMS!B:E,4,FALSE)</f>
        <v>891049.40927168098</v>
      </c>
      <c r="K24" s="22">
        <f t="shared" si="1"/>
        <v>5.3132739849388599E-3</v>
      </c>
      <c r="L24" s="22">
        <f t="shared" si="2"/>
        <v>-8.0716810189187527E-3</v>
      </c>
      <c r="M24" s="34"/>
    </row>
    <row r="25" spans="1:13" x14ac:dyDescent="0.15">
      <c r="A25" s="40"/>
      <c r="B25" s="12">
        <v>36</v>
      </c>
      <c r="C25" s="37" t="s">
        <v>27</v>
      </c>
      <c r="D25" s="37"/>
      <c r="E25" s="15">
        <f>VLOOKUP(C25,RA!B28:D56,3,0)</f>
        <v>737875.1568</v>
      </c>
      <c r="F25" s="25">
        <f>VLOOKUP(C25,RA!B29:I60,8,0)</f>
        <v>115516.4688</v>
      </c>
      <c r="G25" s="16">
        <f t="shared" si="0"/>
        <v>622358.68799999997</v>
      </c>
      <c r="H25" s="27">
        <f>RA!J29</f>
        <v>15.655286363206599</v>
      </c>
      <c r="I25" s="20">
        <f>VLOOKUP(B25,RMS!B:D,3,FALSE)</f>
        <v>737875.15457876096</v>
      </c>
      <c r="J25" s="21">
        <f>VLOOKUP(B25,RMS!B:E,4,FALSE)</f>
        <v>622358.70556083205</v>
      </c>
      <c r="K25" s="22">
        <f t="shared" si="1"/>
        <v>2.2212390322238207E-3</v>
      </c>
      <c r="L25" s="22">
        <f t="shared" si="2"/>
        <v>-1.7560832086019218E-2</v>
      </c>
      <c r="M25" s="34"/>
    </row>
    <row r="26" spans="1:13" x14ac:dyDescent="0.15">
      <c r="A26" s="40"/>
      <c r="B26" s="12">
        <v>37</v>
      </c>
      <c r="C26" s="37" t="s">
        <v>28</v>
      </c>
      <c r="D26" s="37"/>
      <c r="E26" s="15">
        <f>VLOOKUP(C26,RA!B30:D57,3,0)</f>
        <v>1465323.2311</v>
      </c>
      <c r="F26" s="25">
        <f>VLOOKUP(C26,RA!B30:I61,8,0)</f>
        <v>128040.1648</v>
      </c>
      <c r="G26" s="16">
        <f t="shared" si="0"/>
        <v>1337283.0663000001</v>
      </c>
      <c r="H26" s="27">
        <f>RA!J30</f>
        <v>8.7380150728847603</v>
      </c>
      <c r="I26" s="20">
        <f>VLOOKUP(B26,RMS!B:D,3,FALSE)</f>
        <v>1465323.23498483</v>
      </c>
      <c r="J26" s="21">
        <f>VLOOKUP(B26,RMS!B:E,4,FALSE)</f>
        <v>1337283.0144462199</v>
      </c>
      <c r="K26" s="22">
        <f t="shared" si="1"/>
        <v>-3.8848300464451313E-3</v>
      </c>
      <c r="L26" s="22">
        <f t="shared" si="2"/>
        <v>5.1853780169039965E-2</v>
      </c>
      <c r="M26" s="34"/>
    </row>
    <row r="27" spans="1:13" x14ac:dyDescent="0.15">
      <c r="A27" s="40"/>
      <c r="B27" s="12">
        <v>38</v>
      </c>
      <c r="C27" s="37" t="s">
        <v>29</v>
      </c>
      <c r="D27" s="37"/>
      <c r="E27" s="15">
        <f>VLOOKUP(C27,RA!B30:D58,3,0)</f>
        <v>3258610.6058</v>
      </c>
      <c r="F27" s="25">
        <f>VLOOKUP(C27,RA!B31:I62,8,0)</f>
        <v>-215142.73499999999</v>
      </c>
      <c r="G27" s="16">
        <f t="shared" si="0"/>
        <v>3473753.3407999999</v>
      </c>
      <c r="H27" s="27">
        <f>RA!J31</f>
        <v>-6.6022842562737498</v>
      </c>
      <c r="I27" s="20">
        <f>VLOOKUP(B27,RMS!B:D,3,FALSE)</f>
        <v>3258610.70581504</v>
      </c>
      <c r="J27" s="21">
        <f>VLOOKUP(B27,RMS!B:E,4,FALSE)</f>
        <v>3473753.2946194699</v>
      </c>
      <c r="K27" s="22">
        <f t="shared" si="1"/>
        <v>-0.10001504002138972</v>
      </c>
      <c r="L27" s="22">
        <f t="shared" si="2"/>
        <v>4.6180529985576868E-2</v>
      </c>
      <c r="M27" s="34"/>
    </row>
    <row r="28" spans="1:13" x14ac:dyDescent="0.15">
      <c r="A28" s="40"/>
      <c r="B28" s="12">
        <v>39</v>
      </c>
      <c r="C28" s="37" t="s">
        <v>30</v>
      </c>
      <c r="D28" s="37"/>
      <c r="E28" s="15">
        <f>VLOOKUP(C28,RA!B32:D59,3,0)</f>
        <v>136932.67800000001</v>
      </c>
      <c r="F28" s="25">
        <f>VLOOKUP(C28,RA!B32:I63,8,0)</f>
        <v>37438.917099999999</v>
      </c>
      <c r="G28" s="16">
        <f t="shared" si="0"/>
        <v>99493.760900000023</v>
      </c>
      <c r="H28" s="27">
        <f>RA!J32</f>
        <v>27.3411121777667</v>
      </c>
      <c r="I28" s="20">
        <f>VLOOKUP(B28,RMS!B:D,3,FALSE)</f>
        <v>136932.64426408699</v>
      </c>
      <c r="J28" s="21">
        <f>VLOOKUP(B28,RMS!B:E,4,FALSE)</f>
        <v>99493.753594242298</v>
      </c>
      <c r="K28" s="22">
        <f t="shared" si="1"/>
        <v>3.3735913020791486E-2</v>
      </c>
      <c r="L28" s="22">
        <f t="shared" si="2"/>
        <v>7.3057577246800065E-3</v>
      </c>
      <c r="M28" s="34"/>
    </row>
    <row r="29" spans="1:13" x14ac:dyDescent="0.15">
      <c r="A29" s="40"/>
      <c r="B29" s="12">
        <v>40</v>
      </c>
      <c r="C29" s="37" t="s">
        <v>31</v>
      </c>
      <c r="D29" s="37"/>
      <c r="E29" s="15">
        <f>VLOOKUP(C29,RA!B32:D60,3,0)</f>
        <v>0</v>
      </c>
      <c r="F29" s="25">
        <f>VLOOKUP(C29,RA!B33:I64,8,0)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4"/>
    </row>
    <row r="30" spans="1:13" x14ac:dyDescent="0.15">
      <c r="A30" s="40"/>
      <c r="B30" s="12">
        <v>42</v>
      </c>
      <c r="C30" s="37" t="s">
        <v>32</v>
      </c>
      <c r="D30" s="37"/>
      <c r="E30" s="15">
        <f>VLOOKUP(C30,RA!B34:D62,3,0)</f>
        <v>205890.18530000001</v>
      </c>
      <c r="F30" s="25">
        <f>VLOOKUP(C30,RA!B34:I66,8,0)</f>
        <v>14446.6903</v>
      </c>
      <c r="G30" s="16">
        <f t="shared" si="0"/>
        <v>191443.49500000002</v>
      </c>
      <c r="H30" s="27">
        <f>RA!J34</f>
        <v>7.0166969246008097</v>
      </c>
      <c r="I30" s="20">
        <f>VLOOKUP(B30,RMS!B:D,3,FALSE)</f>
        <v>205890.18460000001</v>
      </c>
      <c r="J30" s="21">
        <f>VLOOKUP(B30,RMS!B:E,4,FALSE)</f>
        <v>191443.5773</v>
      </c>
      <c r="K30" s="22">
        <f t="shared" si="1"/>
        <v>7.0000000414438546E-4</v>
      </c>
      <c r="L30" s="22">
        <f t="shared" si="2"/>
        <v>-8.2299999980023131E-2</v>
      </c>
      <c r="M30" s="34"/>
    </row>
    <row r="31" spans="1:13" x14ac:dyDescent="0.15">
      <c r="A31" s="40"/>
      <c r="B31" s="12">
        <v>71</v>
      </c>
      <c r="C31" s="37" t="s">
        <v>36</v>
      </c>
      <c r="D31" s="37"/>
      <c r="E31" s="15">
        <f>VLOOKUP(C31,RA!B34:D63,3,0)</f>
        <v>0</v>
      </c>
      <c r="F31" s="25">
        <f>VLOOKUP(C31,RA!B34:I67,8,0)</f>
        <v>0</v>
      </c>
      <c r="G31" s="16">
        <f t="shared" si="0"/>
        <v>0</v>
      </c>
      <c r="H31" s="27">
        <f>RA!J35</f>
        <v>0</v>
      </c>
      <c r="I31" s="20">
        <v>0</v>
      </c>
      <c r="J31" s="21">
        <v>0</v>
      </c>
      <c r="K31" s="22">
        <f t="shared" si="1"/>
        <v>0</v>
      </c>
      <c r="L31" s="22">
        <f t="shared" si="2"/>
        <v>0</v>
      </c>
      <c r="M31" s="34"/>
    </row>
    <row r="32" spans="1:13" x14ac:dyDescent="0.15">
      <c r="A32" s="40"/>
      <c r="B32" s="12">
        <v>72</v>
      </c>
      <c r="C32" s="37" t="s">
        <v>37</v>
      </c>
      <c r="D32" s="37"/>
      <c r="E32" s="15">
        <f>VLOOKUP(C32,RA!B34:D64,3,0)</f>
        <v>0</v>
      </c>
      <c r="F32" s="25">
        <f>VLOOKUP(C32,RA!B34:I68,8,0)</f>
        <v>0</v>
      </c>
      <c r="G32" s="16">
        <f t="shared" si="0"/>
        <v>0</v>
      </c>
      <c r="H32" s="27">
        <f>RA!J34</f>
        <v>7.0166969246008097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  <c r="M32" s="34"/>
    </row>
    <row r="33" spans="1:13" x14ac:dyDescent="0.15">
      <c r="A33" s="40"/>
      <c r="B33" s="12">
        <v>73</v>
      </c>
      <c r="C33" s="37" t="s">
        <v>38</v>
      </c>
      <c r="D33" s="37"/>
      <c r="E33" s="15">
        <f>VLOOKUP(C33,RA!B35:D65,3,0)</f>
        <v>0</v>
      </c>
      <c r="F33" s="25">
        <f>VLOOKUP(C33,RA!B35:I69,8,0)</f>
        <v>0</v>
      </c>
      <c r="G33" s="16">
        <f t="shared" si="0"/>
        <v>0</v>
      </c>
      <c r="H33" s="27">
        <f>RA!J35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  <c r="M33" s="34"/>
    </row>
    <row r="34" spans="1:13" x14ac:dyDescent="0.15">
      <c r="A34" s="40"/>
      <c r="B34" s="12">
        <v>75</v>
      </c>
      <c r="C34" s="37" t="s">
        <v>33</v>
      </c>
      <c r="D34" s="37"/>
      <c r="E34" s="15">
        <f>VLOOKUP(C34,RA!B8:D66,3,0)</f>
        <v>243435.89799999999</v>
      </c>
      <c r="F34" s="25">
        <f>VLOOKUP(C34,RA!B8:I70,8,0)</f>
        <v>14935.6754</v>
      </c>
      <c r="G34" s="16">
        <f t="shared" si="0"/>
        <v>228500.22259999998</v>
      </c>
      <c r="H34" s="27">
        <f>RA!J36</f>
        <v>0</v>
      </c>
      <c r="I34" s="20">
        <f>VLOOKUP(B34,RMS!B:D,3,FALSE)</f>
        <v>243435.897435897</v>
      </c>
      <c r="J34" s="21">
        <f>VLOOKUP(B34,RMS!B:E,4,FALSE)</f>
        <v>228500.22222222199</v>
      </c>
      <c r="K34" s="22">
        <f t="shared" si="1"/>
        <v>5.641029856633395E-4</v>
      </c>
      <c r="L34" s="22">
        <f t="shared" si="2"/>
        <v>3.777779929805547E-4</v>
      </c>
      <c r="M34" s="34"/>
    </row>
    <row r="35" spans="1:13" x14ac:dyDescent="0.15">
      <c r="A35" s="40"/>
      <c r="B35" s="12">
        <v>76</v>
      </c>
      <c r="C35" s="37" t="s">
        <v>34</v>
      </c>
      <c r="D35" s="37"/>
      <c r="E35" s="15">
        <f>VLOOKUP(C35,RA!B8:D67,3,0)</f>
        <v>597555.98309999995</v>
      </c>
      <c r="F35" s="25">
        <f>VLOOKUP(C35,RA!B8:I71,8,0)</f>
        <v>41359.258199999997</v>
      </c>
      <c r="G35" s="16">
        <f t="shared" si="0"/>
        <v>556196.72489999991</v>
      </c>
      <c r="H35" s="27">
        <f>RA!J37</f>
        <v>0</v>
      </c>
      <c r="I35" s="20">
        <f>VLOOKUP(B35,RMS!B:D,3,FALSE)</f>
        <v>597555.971369231</v>
      </c>
      <c r="J35" s="21">
        <f>VLOOKUP(B35,RMS!B:E,4,FALSE)</f>
        <v>556196.71781794901</v>
      </c>
      <c r="K35" s="22">
        <f t="shared" si="1"/>
        <v>1.1730768950656056E-2</v>
      </c>
      <c r="L35" s="22">
        <f t="shared" si="2"/>
        <v>7.0820508990436792E-3</v>
      </c>
      <c r="M35" s="34"/>
    </row>
    <row r="36" spans="1:13" x14ac:dyDescent="0.15">
      <c r="A36" s="40"/>
      <c r="B36" s="12">
        <v>77</v>
      </c>
      <c r="C36" s="37" t="s">
        <v>39</v>
      </c>
      <c r="D36" s="37"/>
      <c r="E36" s="15">
        <f>VLOOKUP(C36,RA!B9:D68,3,0)</f>
        <v>0</v>
      </c>
      <c r="F36" s="25">
        <f>VLOOKUP(C36,RA!B9:I72,8,0)</f>
        <v>0</v>
      </c>
      <c r="G36" s="16">
        <f t="shared" si="0"/>
        <v>0</v>
      </c>
      <c r="H36" s="27">
        <f>RA!J38</f>
        <v>6.1353627475270702</v>
      </c>
      <c r="I36" s="20">
        <v>0</v>
      </c>
      <c r="J36" s="21">
        <v>0</v>
      </c>
      <c r="K36" s="22">
        <f t="shared" si="1"/>
        <v>0</v>
      </c>
      <c r="L36" s="22">
        <f t="shared" si="2"/>
        <v>0</v>
      </c>
      <c r="M36" s="34"/>
    </row>
    <row r="37" spans="1:13" x14ac:dyDescent="0.15">
      <c r="A37" s="40"/>
      <c r="B37" s="12">
        <v>78</v>
      </c>
      <c r="C37" s="37" t="s">
        <v>40</v>
      </c>
      <c r="D37" s="37"/>
      <c r="E37" s="15">
        <f>VLOOKUP(C37,RA!B10:D69,3,0)</f>
        <v>0</v>
      </c>
      <c r="F37" s="25">
        <f>VLOOKUP(C37,RA!B10:I73,8,0)</f>
        <v>0</v>
      </c>
      <c r="G37" s="16">
        <f t="shared" si="0"/>
        <v>0</v>
      </c>
      <c r="H37" s="27">
        <f>RA!J39</f>
        <v>6.9214030768191002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  <c r="M37" s="34"/>
    </row>
    <row r="38" spans="1:13" x14ac:dyDescent="0.15">
      <c r="A38" s="40"/>
      <c r="B38" s="12">
        <v>99</v>
      </c>
      <c r="C38" s="37" t="s">
        <v>35</v>
      </c>
      <c r="D38" s="37"/>
      <c r="E38" s="15">
        <f>VLOOKUP(C38,RA!B8:D70,3,0)</f>
        <v>4918.5146000000004</v>
      </c>
      <c r="F38" s="25">
        <f>VLOOKUP(C38,RA!B8:I74,8,0)</f>
        <v>712.63199999999995</v>
      </c>
      <c r="G38" s="16">
        <f t="shared" si="0"/>
        <v>4205.8826000000008</v>
      </c>
      <c r="H38" s="27">
        <f>RA!J40</f>
        <v>0</v>
      </c>
      <c r="I38" s="20">
        <f>VLOOKUP(B38,RMS!B:D,3,FALSE)</f>
        <v>4918.5144845321802</v>
      </c>
      <c r="J38" s="21">
        <f>VLOOKUP(B38,RMS!B:E,4,FALSE)</f>
        <v>4205.8827320172504</v>
      </c>
      <c r="K38" s="22">
        <f t="shared" si="1"/>
        <v>1.154678202510695E-4</v>
      </c>
      <c r="L38" s="22">
        <f t="shared" si="2"/>
        <v>-1.3201724959799321E-4</v>
      </c>
      <c r="M38" s="34"/>
    </row>
  </sheetData>
  <mergeCells count="38"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:D2"/>
    <mergeCell ref="C4:D4"/>
    <mergeCell ref="C5:D5"/>
    <mergeCell ref="C6:D6"/>
    <mergeCell ref="C7:D7"/>
    <mergeCell ref="A3:D3"/>
    <mergeCell ref="A4:A38"/>
    <mergeCell ref="C30:D30"/>
    <mergeCell ref="C31:D31"/>
    <mergeCell ref="C32:D32"/>
    <mergeCell ref="C33:D33"/>
    <mergeCell ref="C34:D34"/>
    <mergeCell ref="C35:D35"/>
    <mergeCell ref="C36:D36"/>
    <mergeCell ref="C38:D38"/>
    <mergeCell ref="C37:D37"/>
    <mergeCell ref="C29:D29"/>
    <mergeCell ref="C27:D27"/>
    <mergeCell ref="C28:D28"/>
    <mergeCell ref="C23:D23"/>
    <mergeCell ref="C24:D24"/>
    <mergeCell ref="C25:D25"/>
    <mergeCell ref="C26:D26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2"/>
  <sheetViews>
    <sheetView workbookViewId="0">
      <selection sqref="A1:W42"/>
    </sheetView>
  </sheetViews>
  <sheetFormatPr defaultRowHeight="11.25" x14ac:dyDescent="0.15"/>
  <cols>
    <col min="1" max="1" width="7" style="36" customWidth="1"/>
    <col min="2" max="3" width="9" style="36"/>
    <col min="4" max="5" width="11.5" style="36" bestFit="1" customWidth="1"/>
    <col min="6" max="7" width="12.25" style="36" bestFit="1" customWidth="1"/>
    <col min="8" max="8" width="9" style="36"/>
    <col min="9" max="9" width="12.25" style="36" bestFit="1" customWidth="1"/>
    <col min="10" max="10" width="9" style="36"/>
    <col min="11" max="11" width="12.25" style="36" bestFit="1" customWidth="1"/>
    <col min="12" max="12" width="10.5" style="36" bestFit="1" customWidth="1"/>
    <col min="13" max="13" width="12.25" style="36" bestFit="1" customWidth="1"/>
    <col min="14" max="15" width="13.875" style="36" bestFit="1" customWidth="1"/>
    <col min="16" max="18" width="10.5" style="36" bestFit="1" customWidth="1"/>
    <col min="19" max="20" width="9" style="36"/>
    <col min="21" max="21" width="10.5" style="36" bestFit="1" customWidth="1"/>
    <col min="22" max="22" width="36" style="36" bestFit="1" customWidth="1"/>
    <col min="23" max="16384" width="9" style="36"/>
  </cols>
  <sheetData>
    <row r="1" spans="1:23" ht="12.75" x14ac:dyDescent="0.2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55" t="s">
        <v>46</v>
      </c>
      <c r="W1" s="43"/>
    </row>
    <row r="2" spans="1:23" ht="12.75" x14ac:dyDescent="0.2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55"/>
      <c r="W2" s="43"/>
    </row>
    <row r="3" spans="1:23" ht="23.25" thickBot="1" x14ac:dyDescent="0.2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56" t="s">
        <v>47</v>
      </c>
      <c r="W3" s="43"/>
    </row>
    <row r="4" spans="1:23" ht="14.25" thickTop="1" thickBot="1" x14ac:dyDescent="0.25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54"/>
      <c r="W4" s="43"/>
    </row>
    <row r="5" spans="1:23" ht="14.25" thickTop="1" thickBot="1" x14ac:dyDescent="0.25">
      <c r="A5" s="57"/>
      <c r="B5" s="58"/>
      <c r="C5" s="59"/>
      <c r="D5" s="60" t="s">
        <v>0</v>
      </c>
      <c r="E5" s="60" t="s">
        <v>59</v>
      </c>
      <c r="F5" s="60" t="s">
        <v>60</v>
      </c>
      <c r="G5" s="60" t="s">
        <v>48</v>
      </c>
      <c r="H5" s="60" t="s">
        <v>49</v>
      </c>
      <c r="I5" s="60" t="s">
        <v>1</v>
      </c>
      <c r="J5" s="60" t="s">
        <v>2</v>
      </c>
      <c r="K5" s="60" t="s">
        <v>50</v>
      </c>
      <c r="L5" s="60" t="s">
        <v>51</v>
      </c>
      <c r="M5" s="60" t="s">
        <v>52</v>
      </c>
      <c r="N5" s="60" t="s">
        <v>53</v>
      </c>
      <c r="O5" s="60" t="s">
        <v>54</v>
      </c>
      <c r="P5" s="60" t="s">
        <v>61</v>
      </c>
      <c r="Q5" s="60" t="s">
        <v>62</v>
      </c>
      <c r="R5" s="60" t="s">
        <v>55</v>
      </c>
      <c r="S5" s="60" t="s">
        <v>56</v>
      </c>
      <c r="T5" s="60" t="s">
        <v>57</v>
      </c>
      <c r="U5" s="61" t="s">
        <v>58</v>
      </c>
      <c r="V5" s="54"/>
      <c r="W5" s="54"/>
    </row>
    <row r="6" spans="1:23" ht="13.5" thickBot="1" x14ac:dyDescent="0.25">
      <c r="A6" s="62" t="s">
        <v>3</v>
      </c>
      <c r="B6" s="44" t="s">
        <v>4</v>
      </c>
      <c r="C6" s="45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3"/>
      <c r="V6" s="54"/>
      <c r="W6" s="54"/>
    </row>
    <row r="7" spans="1:23" ht="13.5" thickBot="1" x14ac:dyDescent="0.25">
      <c r="A7" s="46" t="s">
        <v>5</v>
      </c>
      <c r="B7" s="47"/>
      <c r="C7" s="48"/>
      <c r="D7" s="64">
        <v>20997528.300299998</v>
      </c>
      <c r="E7" s="64">
        <v>20247879.521899998</v>
      </c>
      <c r="F7" s="65">
        <v>103.70235696824</v>
      </c>
      <c r="G7" s="64">
        <v>15428547.972899999</v>
      </c>
      <c r="H7" s="65">
        <v>36.095297737556599</v>
      </c>
      <c r="I7" s="64">
        <v>1760030.3333999999</v>
      </c>
      <c r="J7" s="65">
        <v>8.3820833968103408</v>
      </c>
      <c r="K7" s="64">
        <v>1795351.4865000001</v>
      </c>
      <c r="L7" s="65">
        <v>11.636555103263801</v>
      </c>
      <c r="M7" s="65">
        <v>-1.9673670234266E-2</v>
      </c>
      <c r="N7" s="64">
        <v>425051684.5036</v>
      </c>
      <c r="O7" s="64">
        <v>2059834528.7053001</v>
      </c>
      <c r="P7" s="66"/>
      <c r="Q7" s="66"/>
      <c r="R7" s="66"/>
      <c r="S7" s="66"/>
      <c r="T7" s="66"/>
      <c r="U7" s="67"/>
      <c r="V7" s="54"/>
      <c r="W7" s="54"/>
    </row>
    <row r="8" spans="1:23" ht="13.5" thickBot="1" x14ac:dyDescent="0.25">
      <c r="A8" s="49">
        <v>42084</v>
      </c>
      <c r="B8" s="52" t="s">
        <v>6</v>
      </c>
      <c r="C8" s="53"/>
      <c r="D8" s="68">
        <v>853108.9203</v>
      </c>
      <c r="E8" s="68">
        <v>833720.20730000001</v>
      </c>
      <c r="F8" s="69">
        <v>102.32556591890599</v>
      </c>
      <c r="G8" s="68">
        <v>614767.15769999998</v>
      </c>
      <c r="H8" s="69">
        <v>38.769436463017499</v>
      </c>
      <c r="I8" s="68">
        <v>109201.3766</v>
      </c>
      <c r="J8" s="69">
        <v>12.8004026216956</v>
      </c>
      <c r="K8" s="68">
        <v>80746.469200000007</v>
      </c>
      <c r="L8" s="69">
        <v>13.134479971586799</v>
      </c>
      <c r="M8" s="69">
        <v>0.35239816281651098</v>
      </c>
      <c r="N8" s="68">
        <v>19712302.4866</v>
      </c>
      <c r="O8" s="68">
        <v>88580279.897300005</v>
      </c>
      <c r="P8" s="70"/>
      <c r="Q8" s="70"/>
      <c r="R8" s="70"/>
      <c r="S8" s="70"/>
      <c r="T8" s="70"/>
      <c r="U8" s="71"/>
      <c r="V8" s="54"/>
      <c r="W8" s="54"/>
    </row>
    <row r="9" spans="1:23" ht="12" customHeight="1" thickBot="1" x14ac:dyDescent="0.25">
      <c r="A9" s="50"/>
      <c r="B9" s="52" t="s">
        <v>7</v>
      </c>
      <c r="C9" s="53"/>
      <c r="D9" s="68">
        <v>152259.12340000001</v>
      </c>
      <c r="E9" s="68">
        <v>148767.60140000001</v>
      </c>
      <c r="F9" s="69">
        <v>102.346963967384</v>
      </c>
      <c r="G9" s="68">
        <v>105169.17630000001</v>
      </c>
      <c r="H9" s="69">
        <v>44.775426371766699</v>
      </c>
      <c r="I9" s="68">
        <v>34443.822699999997</v>
      </c>
      <c r="J9" s="69">
        <v>22.6218448726469</v>
      </c>
      <c r="K9" s="68">
        <v>21230.732899999999</v>
      </c>
      <c r="L9" s="69">
        <v>20.187219912646601</v>
      </c>
      <c r="M9" s="69">
        <v>0.62235674398221097</v>
      </c>
      <c r="N9" s="68">
        <v>3654927.2245999998</v>
      </c>
      <c r="O9" s="68">
        <v>13718059.3968</v>
      </c>
      <c r="P9" s="70"/>
      <c r="Q9" s="70"/>
      <c r="R9" s="70"/>
      <c r="S9" s="70"/>
      <c r="T9" s="70"/>
      <c r="U9" s="71"/>
      <c r="V9" s="54"/>
      <c r="W9" s="54"/>
    </row>
    <row r="10" spans="1:23" ht="13.5" thickBot="1" x14ac:dyDescent="0.25">
      <c r="A10" s="50"/>
      <c r="B10" s="52" t="s">
        <v>8</v>
      </c>
      <c r="C10" s="53"/>
      <c r="D10" s="68">
        <v>231311.5448</v>
      </c>
      <c r="E10" s="68">
        <v>211879.82699999999</v>
      </c>
      <c r="F10" s="69">
        <v>109.171103297153</v>
      </c>
      <c r="G10" s="68">
        <v>139204.15119999999</v>
      </c>
      <c r="H10" s="69">
        <v>66.167131372156902</v>
      </c>
      <c r="I10" s="68">
        <v>39535.252500000002</v>
      </c>
      <c r="J10" s="69">
        <v>17.091776605522899</v>
      </c>
      <c r="K10" s="68">
        <v>33905.819900000002</v>
      </c>
      <c r="L10" s="69">
        <v>24.356902870867799</v>
      </c>
      <c r="M10" s="69">
        <v>0.16603145467660599</v>
      </c>
      <c r="N10" s="68">
        <v>4068231.5693999999</v>
      </c>
      <c r="O10" s="68">
        <v>22073552.171300001</v>
      </c>
      <c r="P10" s="70"/>
      <c r="Q10" s="70"/>
      <c r="R10" s="70"/>
      <c r="S10" s="70"/>
      <c r="T10" s="70"/>
      <c r="U10" s="71"/>
      <c r="V10" s="54"/>
      <c r="W10" s="54"/>
    </row>
    <row r="11" spans="1:23" ht="13.5" thickBot="1" x14ac:dyDescent="0.25">
      <c r="A11" s="50"/>
      <c r="B11" s="52" t="s">
        <v>9</v>
      </c>
      <c r="C11" s="53"/>
      <c r="D11" s="68">
        <v>61738.357000000004</v>
      </c>
      <c r="E11" s="68">
        <v>77637.7696</v>
      </c>
      <c r="F11" s="69">
        <v>79.521033793325302</v>
      </c>
      <c r="G11" s="68">
        <v>55513.1299</v>
      </c>
      <c r="H11" s="69">
        <v>11.2139724623958</v>
      </c>
      <c r="I11" s="68">
        <v>9916.5401999999995</v>
      </c>
      <c r="J11" s="69">
        <v>16.062202951076301</v>
      </c>
      <c r="K11" s="68">
        <v>10479.2971</v>
      </c>
      <c r="L11" s="69">
        <v>18.877150538759299</v>
      </c>
      <c r="M11" s="69">
        <v>-5.3701779292048002E-2</v>
      </c>
      <c r="N11" s="68">
        <v>1407411.9018999999</v>
      </c>
      <c r="O11" s="68">
        <v>6733535.7302999999</v>
      </c>
      <c r="P11" s="70"/>
      <c r="Q11" s="70"/>
      <c r="R11" s="70"/>
      <c r="S11" s="70"/>
      <c r="T11" s="70"/>
      <c r="U11" s="71"/>
      <c r="V11" s="54"/>
      <c r="W11" s="54"/>
    </row>
    <row r="12" spans="1:23" ht="13.5" thickBot="1" x14ac:dyDescent="0.25">
      <c r="A12" s="50"/>
      <c r="B12" s="52" t="s">
        <v>10</v>
      </c>
      <c r="C12" s="53"/>
      <c r="D12" s="68">
        <v>146380.2622</v>
      </c>
      <c r="E12" s="68">
        <v>109893.2022</v>
      </c>
      <c r="F12" s="69">
        <v>133.20229028688701</v>
      </c>
      <c r="G12" s="68">
        <v>102166.7219</v>
      </c>
      <c r="H12" s="69">
        <v>43.275872493272203</v>
      </c>
      <c r="I12" s="68">
        <v>17807.801500000001</v>
      </c>
      <c r="J12" s="69">
        <v>12.165438995914</v>
      </c>
      <c r="K12" s="68">
        <v>17088.866699999999</v>
      </c>
      <c r="L12" s="69">
        <v>16.7264510226005</v>
      </c>
      <c r="M12" s="69">
        <v>4.2070361517887997E-2</v>
      </c>
      <c r="N12" s="68">
        <v>5000589.0673000002</v>
      </c>
      <c r="O12" s="68">
        <v>25198531.4274</v>
      </c>
      <c r="P12" s="70"/>
      <c r="Q12" s="70"/>
      <c r="R12" s="70"/>
      <c r="S12" s="70"/>
      <c r="T12" s="70"/>
      <c r="U12" s="71"/>
      <c r="V12" s="54"/>
      <c r="W12" s="54"/>
    </row>
    <row r="13" spans="1:23" ht="13.5" thickBot="1" x14ac:dyDescent="0.25">
      <c r="A13" s="50"/>
      <c r="B13" s="52" t="s">
        <v>11</v>
      </c>
      <c r="C13" s="53"/>
      <c r="D13" s="68">
        <v>292695.1103</v>
      </c>
      <c r="E13" s="68">
        <v>299068.03490000003</v>
      </c>
      <c r="F13" s="69">
        <v>97.869071964802004</v>
      </c>
      <c r="G13" s="68">
        <v>250123.07670000001</v>
      </c>
      <c r="H13" s="69">
        <v>17.020434164521799</v>
      </c>
      <c r="I13" s="68">
        <v>71151.129199999996</v>
      </c>
      <c r="J13" s="69">
        <v>24.308957237814202</v>
      </c>
      <c r="K13" s="68">
        <v>55862.336300000003</v>
      </c>
      <c r="L13" s="69">
        <v>22.3339393697775</v>
      </c>
      <c r="M13" s="69">
        <v>0.27368695820192501</v>
      </c>
      <c r="N13" s="68">
        <v>13533789.155400001</v>
      </c>
      <c r="O13" s="68">
        <v>39587006.876500003</v>
      </c>
      <c r="P13" s="70"/>
      <c r="Q13" s="70"/>
      <c r="R13" s="70"/>
      <c r="S13" s="70"/>
      <c r="T13" s="70"/>
      <c r="U13" s="71"/>
      <c r="V13" s="54"/>
      <c r="W13" s="54"/>
    </row>
    <row r="14" spans="1:23" ht="13.5" thickBot="1" x14ac:dyDescent="0.25">
      <c r="A14" s="50"/>
      <c r="B14" s="52" t="s">
        <v>12</v>
      </c>
      <c r="C14" s="53"/>
      <c r="D14" s="68">
        <v>168916.63329999999</v>
      </c>
      <c r="E14" s="68">
        <v>166633.88800000001</v>
      </c>
      <c r="F14" s="69">
        <v>101.369916604238</v>
      </c>
      <c r="G14" s="68">
        <v>114339.6994</v>
      </c>
      <c r="H14" s="69">
        <v>47.732269882108803</v>
      </c>
      <c r="I14" s="68">
        <v>29203.263999999999</v>
      </c>
      <c r="J14" s="69">
        <v>17.288566217238198</v>
      </c>
      <c r="K14" s="68">
        <v>20224.511699999999</v>
      </c>
      <c r="L14" s="69">
        <v>17.688092417706699</v>
      </c>
      <c r="M14" s="69">
        <v>0.443953971951768</v>
      </c>
      <c r="N14" s="68">
        <v>3255436.2178000002</v>
      </c>
      <c r="O14" s="68">
        <v>18070015.9529</v>
      </c>
      <c r="P14" s="70"/>
      <c r="Q14" s="70"/>
      <c r="R14" s="70"/>
      <c r="S14" s="70"/>
      <c r="T14" s="70"/>
      <c r="U14" s="71"/>
      <c r="V14" s="54"/>
      <c r="W14" s="54"/>
    </row>
    <row r="15" spans="1:23" ht="13.5" thickBot="1" x14ac:dyDescent="0.25">
      <c r="A15" s="50"/>
      <c r="B15" s="52" t="s">
        <v>13</v>
      </c>
      <c r="C15" s="53"/>
      <c r="D15" s="68">
        <v>110974.71950000001</v>
      </c>
      <c r="E15" s="68">
        <v>122825.5238</v>
      </c>
      <c r="F15" s="69">
        <v>90.351513322835899</v>
      </c>
      <c r="G15" s="68">
        <v>104257.9301</v>
      </c>
      <c r="H15" s="69">
        <v>6.44247338649207</v>
      </c>
      <c r="I15" s="68">
        <v>20599.405200000001</v>
      </c>
      <c r="J15" s="69">
        <v>18.5622502970147</v>
      </c>
      <c r="K15" s="68">
        <v>12484.453</v>
      </c>
      <c r="L15" s="69">
        <v>11.9745836005236</v>
      </c>
      <c r="M15" s="69">
        <v>0.65000462575332696</v>
      </c>
      <c r="N15" s="68">
        <v>3674408.0410000002</v>
      </c>
      <c r="O15" s="68">
        <v>14800884.732799999</v>
      </c>
      <c r="P15" s="70"/>
      <c r="Q15" s="70"/>
      <c r="R15" s="70"/>
      <c r="S15" s="70"/>
      <c r="T15" s="70"/>
      <c r="U15" s="71"/>
      <c r="V15" s="54"/>
      <c r="W15" s="54"/>
    </row>
    <row r="16" spans="1:23" ht="13.5" thickBot="1" x14ac:dyDescent="0.25">
      <c r="A16" s="50"/>
      <c r="B16" s="52" t="s">
        <v>14</v>
      </c>
      <c r="C16" s="53"/>
      <c r="D16" s="68">
        <v>1050858.5676</v>
      </c>
      <c r="E16" s="68">
        <v>1039316.8491</v>
      </c>
      <c r="F16" s="69">
        <v>101.11051009227801</v>
      </c>
      <c r="G16" s="68">
        <v>780537.85759999999</v>
      </c>
      <c r="H16" s="69">
        <v>34.632619977099203</v>
      </c>
      <c r="I16" s="68">
        <v>85148.719899999996</v>
      </c>
      <c r="J16" s="69">
        <v>8.10277638925918</v>
      </c>
      <c r="K16" s="68">
        <v>21584.692899999998</v>
      </c>
      <c r="L16" s="69">
        <v>2.7653614350454001</v>
      </c>
      <c r="M16" s="69">
        <v>2.9448659424753698</v>
      </c>
      <c r="N16" s="68">
        <v>18439745.935699999</v>
      </c>
      <c r="O16" s="68">
        <v>103600164.2261</v>
      </c>
      <c r="P16" s="70"/>
      <c r="Q16" s="70"/>
      <c r="R16" s="70"/>
      <c r="S16" s="70"/>
      <c r="T16" s="70"/>
      <c r="U16" s="71"/>
      <c r="V16" s="54"/>
      <c r="W16" s="54"/>
    </row>
    <row r="17" spans="1:21" ht="12" thickBot="1" x14ac:dyDescent="0.2">
      <c r="A17" s="50"/>
      <c r="B17" s="52" t="s">
        <v>15</v>
      </c>
      <c r="C17" s="53"/>
      <c r="D17" s="68">
        <v>551793.03929999995</v>
      </c>
      <c r="E17" s="68">
        <v>559428.06110000005</v>
      </c>
      <c r="F17" s="69">
        <v>98.635209362757493</v>
      </c>
      <c r="G17" s="68">
        <v>513964.38179999997</v>
      </c>
      <c r="H17" s="69">
        <v>7.3601710234310103</v>
      </c>
      <c r="I17" s="68">
        <v>64420.612500000003</v>
      </c>
      <c r="J17" s="69">
        <v>11.674778025783599</v>
      </c>
      <c r="K17" s="68">
        <v>42049.695</v>
      </c>
      <c r="L17" s="69">
        <v>8.1814414556771506</v>
      </c>
      <c r="M17" s="69">
        <v>0.53201140935742797</v>
      </c>
      <c r="N17" s="68">
        <v>14891726.394200001</v>
      </c>
      <c r="O17" s="68">
        <v>130046905.395</v>
      </c>
      <c r="P17" s="70"/>
      <c r="Q17" s="70"/>
      <c r="R17" s="70"/>
      <c r="S17" s="70"/>
      <c r="T17" s="70"/>
      <c r="U17" s="71"/>
    </row>
    <row r="18" spans="1:21" ht="12" thickBot="1" x14ac:dyDescent="0.2">
      <c r="A18" s="50"/>
      <c r="B18" s="52" t="s">
        <v>16</v>
      </c>
      <c r="C18" s="53"/>
      <c r="D18" s="68">
        <v>2123712.7113000001</v>
      </c>
      <c r="E18" s="68">
        <v>2417515.6652000002</v>
      </c>
      <c r="F18" s="69">
        <v>87.846905890651399</v>
      </c>
      <c r="G18" s="68">
        <v>1849825.2782999999</v>
      </c>
      <c r="H18" s="69">
        <v>14.806124460127601</v>
      </c>
      <c r="I18" s="68">
        <v>222706.55919999999</v>
      </c>
      <c r="J18" s="69">
        <v>10.4866613085191</v>
      </c>
      <c r="K18" s="68">
        <v>239626.45050000001</v>
      </c>
      <c r="L18" s="69">
        <v>12.9540045382134</v>
      </c>
      <c r="M18" s="69">
        <v>-7.0609447599358999E-2</v>
      </c>
      <c r="N18" s="68">
        <v>40685078.016900003</v>
      </c>
      <c r="O18" s="68">
        <v>287376705.55239999</v>
      </c>
      <c r="P18" s="70"/>
      <c r="Q18" s="70"/>
      <c r="R18" s="70"/>
      <c r="S18" s="70"/>
      <c r="T18" s="70"/>
      <c r="U18" s="71"/>
    </row>
    <row r="19" spans="1:21" ht="12" thickBot="1" x14ac:dyDescent="0.2">
      <c r="A19" s="50"/>
      <c r="B19" s="52" t="s">
        <v>17</v>
      </c>
      <c r="C19" s="53"/>
      <c r="D19" s="68">
        <v>658329.61170000001</v>
      </c>
      <c r="E19" s="68">
        <v>898567.86829999997</v>
      </c>
      <c r="F19" s="69">
        <v>73.264317023208704</v>
      </c>
      <c r="G19" s="68">
        <v>619461.50300000003</v>
      </c>
      <c r="H19" s="69">
        <v>6.2744994663534301</v>
      </c>
      <c r="I19" s="68">
        <v>71560.547300000006</v>
      </c>
      <c r="J19" s="69">
        <v>10.8700180013489</v>
      </c>
      <c r="K19" s="68">
        <v>68129.203999999998</v>
      </c>
      <c r="L19" s="69">
        <v>10.998133648347199</v>
      </c>
      <c r="M19" s="69">
        <v>5.0365233975139E-2</v>
      </c>
      <c r="N19" s="68">
        <v>15127147.926899999</v>
      </c>
      <c r="O19" s="68">
        <v>78438441.733899996</v>
      </c>
      <c r="P19" s="70"/>
      <c r="Q19" s="70"/>
      <c r="R19" s="70"/>
      <c r="S19" s="70"/>
      <c r="T19" s="70"/>
      <c r="U19" s="71"/>
    </row>
    <row r="20" spans="1:21" ht="12" thickBot="1" x14ac:dyDescent="0.2">
      <c r="A20" s="50"/>
      <c r="B20" s="52" t="s">
        <v>18</v>
      </c>
      <c r="C20" s="53"/>
      <c r="D20" s="68">
        <v>901957.51529999997</v>
      </c>
      <c r="E20" s="68">
        <v>1081595.4364</v>
      </c>
      <c r="F20" s="69">
        <v>83.391394318571699</v>
      </c>
      <c r="G20" s="68">
        <v>848971.38959999999</v>
      </c>
      <c r="H20" s="69">
        <v>6.2412145272604302</v>
      </c>
      <c r="I20" s="68">
        <v>79599.876099999994</v>
      </c>
      <c r="J20" s="69">
        <v>8.8252356402312699</v>
      </c>
      <c r="K20" s="68">
        <v>58150.736700000001</v>
      </c>
      <c r="L20" s="69">
        <v>6.8495519887187504</v>
      </c>
      <c r="M20" s="69">
        <v>0.368854130097375</v>
      </c>
      <c r="N20" s="68">
        <v>18450484.719900001</v>
      </c>
      <c r="O20" s="68">
        <v>115089248.08769999</v>
      </c>
      <c r="P20" s="70"/>
      <c r="Q20" s="70"/>
      <c r="R20" s="70"/>
      <c r="S20" s="70"/>
      <c r="T20" s="70"/>
      <c r="U20" s="71"/>
    </row>
    <row r="21" spans="1:21" ht="12" thickBot="1" x14ac:dyDescent="0.2">
      <c r="A21" s="50"/>
      <c r="B21" s="52" t="s">
        <v>19</v>
      </c>
      <c r="C21" s="53"/>
      <c r="D21" s="68">
        <v>435561.04830000002</v>
      </c>
      <c r="E21" s="68">
        <v>522057.29519999999</v>
      </c>
      <c r="F21" s="69">
        <v>83.431656315258806</v>
      </c>
      <c r="G21" s="68">
        <v>417511.6642</v>
      </c>
      <c r="H21" s="69">
        <v>4.3230849932264004</v>
      </c>
      <c r="I21" s="68">
        <v>34088.0262</v>
      </c>
      <c r="J21" s="69">
        <v>7.8262338501218096</v>
      </c>
      <c r="K21" s="68">
        <v>50886.752999999997</v>
      </c>
      <c r="L21" s="69">
        <v>12.1881033186234</v>
      </c>
      <c r="M21" s="69">
        <v>-0.33011984081593898</v>
      </c>
      <c r="N21" s="68">
        <v>9214942.0633000005</v>
      </c>
      <c r="O21" s="68">
        <v>48120867.882200003</v>
      </c>
      <c r="P21" s="70"/>
      <c r="Q21" s="70"/>
      <c r="R21" s="70"/>
      <c r="S21" s="70"/>
      <c r="T21" s="70"/>
      <c r="U21" s="71"/>
    </row>
    <row r="22" spans="1:21" ht="12" thickBot="1" x14ac:dyDescent="0.2">
      <c r="A22" s="50"/>
      <c r="B22" s="52" t="s">
        <v>20</v>
      </c>
      <c r="C22" s="53"/>
      <c r="D22" s="68">
        <v>1422387.912</v>
      </c>
      <c r="E22" s="68">
        <v>1197058.3977000001</v>
      </c>
      <c r="F22" s="69">
        <v>118.82360248530399</v>
      </c>
      <c r="G22" s="68">
        <v>1087834.8019999999</v>
      </c>
      <c r="H22" s="69">
        <v>30.7540363100095</v>
      </c>
      <c r="I22" s="68">
        <v>133379.6825</v>
      </c>
      <c r="J22" s="69">
        <v>9.3771664800256005</v>
      </c>
      <c r="K22" s="68">
        <v>149654.05910000001</v>
      </c>
      <c r="L22" s="69">
        <v>13.757057489322699</v>
      </c>
      <c r="M22" s="69">
        <v>-0.10874664341129101</v>
      </c>
      <c r="N22" s="68">
        <v>32254949.3902</v>
      </c>
      <c r="O22" s="68">
        <v>131278911.6278</v>
      </c>
      <c r="P22" s="70"/>
      <c r="Q22" s="70"/>
      <c r="R22" s="70"/>
      <c r="S22" s="70"/>
      <c r="T22" s="70"/>
      <c r="U22" s="71"/>
    </row>
    <row r="23" spans="1:21" ht="12" thickBot="1" x14ac:dyDescent="0.2">
      <c r="A23" s="50"/>
      <c r="B23" s="52" t="s">
        <v>21</v>
      </c>
      <c r="C23" s="53"/>
      <c r="D23" s="68">
        <v>2823342.7272999999</v>
      </c>
      <c r="E23" s="68">
        <v>3101003.9843000001</v>
      </c>
      <c r="F23" s="69">
        <v>91.0460851257927</v>
      </c>
      <c r="G23" s="68">
        <v>2252710.0449999999</v>
      </c>
      <c r="H23" s="69">
        <v>25.330942327289101</v>
      </c>
      <c r="I23" s="68">
        <v>324421.80379999999</v>
      </c>
      <c r="J23" s="69">
        <v>11.4906986198678</v>
      </c>
      <c r="K23" s="68">
        <v>158548.0717</v>
      </c>
      <c r="L23" s="69">
        <v>7.0381038186385796</v>
      </c>
      <c r="M23" s="69">
        <v>1.04620466412144</v>
      </c>
      <c r="N23" s="68">
        <v>98088490.617500007</v>
      </c>
      <c r="O23" s="68">
        <v>290081311.30510002</v>
      </c>
      <c r="P23" s="70"/>
      <c r="Q23" s="70"/>
      <c r="R23" s="70"/>
      <c r="S23" s="70"/>
      <c r="T23" s="70"/>
      <c r="U23" s="71"/>
    </row>
    <row r="24" spans="1:21" ht="12" thickBot="1" x14ac:dyDescent="0.2">
      <c r="A24" s="50"/>
      <c r="B24" s="52" t="s">
        <v>22</v>
      </c>
      <c r="C24" s="53"/>
      <c r="D24" s="68">
        <v>266141.53159999999</v>
      </c>
      <c r="E24" s="68">
        <v>352202.68609999999</v>
      </c>
      <c r="F24" s="69">
        <v>75.564878436059203</v>
      </c>
      <c r="G24" s="68">
        <v>267049.34669999999</v>
      </c>
      <c r="H24" s="69">
        <v>-0.339942827502904</v>
      </c>
      <c r="I24" s="68">
        <v>38853.212899999999</v>
      </c>
      <c r="J24" s="69">
        <v>14.5987034291194</v>
      </c>
      <c r="K24" s="68">
        <v>40476.9876</v>
      </c>
      <c r="L24" s="69">
        <v>15.157119124306</v>
      </c>
      <c r="M24" s="69">
        <v>-4.0115996675602998E-2</v>
      </c>
      <c r="N24" s="68">
        <v>4783487.8706999999</v>
      </c>
      <c r="O24" s="68">
        <v>30241817.857700001</v>
      </c>
      <c r="P24" s="70"/>
      <c r="Q24" s="70"/>
      <c r="R24" s="70"/>
      <c r="S24" s="70"/>
      <c r="T24" s="70"/>
      <c r="U24" s="71"/>
    </row>
    <row r="25" spans="1:21" ht="12" thickBot="1" x14ac:dyDescent="0.2">
      <c r="A25" s="50"/>
      <c r="B25" s="52" t="s">
        <v>23</v>
      </c>
      <c r="C25" s="53"/>
      <c r="D25" s="68">
        <v>291498.9975</v>
      </c>
      <c r="E25" s="68">
        <v>265614.02309999999</v>
      </c>
      <c r="F25" s="69">
        <v>109.745334262813</v>
      </c>
      <c r="G25" s="68">
        <v>219552.96230000001</v>
      </c>
      <c r="H25" s="69">
        <v>32.769330209123801</v>
      </c>
      <c r="I25" s="68">
        <v>4504.5707000000002</v>
      </c>
      <c r="J25" s="69">
        <v>1.5453125872242499</v>
      </c>
      <c r="K25" s="68">
        <v>21152.980500000001</v>
      </c>
      <c r="L25" s="69">
        <v>9.6345684787875001</v>
      </c>
      <c r="M25" s="69">
        <v>-0.78704794343284201</v>
      </c>
      <c r="N25" s="68">
        <v>4991702.1979</v>
      </c>
      <c r="O25" s="68">
        <v>38166859.209200002</v>
      </c>
      <c r="P25" s="70"/>
      <c r="Q25" s="70"/>
      <c r="R25" s="70"/>
      <c r="S25" s="70"/>
      <c r="T25" s="70"/>
      <c r="U25" s="71"/>
    </row>
    <row r="26" spans="1:21" ht="12" thickBot="1" x14ac:dyDescent="0.2">
      <c r="A26" s="50"/>
      <c r="B26" s="52" t="s">
        <v>24</v>
      </c>
      <c r="C26" s="53"/>
      <c r="D26" s="68">
        <v>595995.91960000002</v>
      </c>
      <c r="E26" s="68">
        <v>687741.93310000002</v>
      </c>
      <c r="F26" s="69">
        <v>86.659819754416603</v>
      </c>
      <c r="G26" s="68">
        <v>543701.24979999999</v>
      </c>
      <c r="H26" s="69">
        <v>9.6182728693811903</v>
      </c>
      <c r="I26" s="68">
        <v>127805.5385</v>
      </c>
      <c r="J26" s="69">
        <v>21.444029111101301</v>
      </c>
      <c r="K26" s="68">
        <v>118896.7971</v>
      </c>
      <c r="L26" s="69">
        <v>21.868038218366401</v>
      </c>
      <c r="M26" s="69">
        <v>7.4928354819408002E-2</v>
      </c>
      <c r="N26" s="68">
        <v>11189773.8255</v>
      </c>
      <c r="O26" s="68">
        <v>70123951.928900003</v>
      </c>
      <c r="P26" s="70"/>
      <c r="Q26" s="70"/>
      <c r="R26" s="70"/>
      <c r="S26" s="70"/>
      <c r="T26" s="70"/>
      <c r="U26" s="71"/>
    </row>
    <row r="27" spans="1:21" ht="12" thickBot="1" x14ac:dyDescent="0.2">
      <c r="A27" s="50"/>
      <c r="B27" s="52" t="s">
        <v>25</v>
      </c>
      <c r="C27" s="53"/>
      <c r="D27" s="68">
        <v>288073.74819999997</v>
      </c>
      <c r="E27" s="68">
        <v>397372.70309999998</v>
      </c>
      <c r="F27" s="69">
        <v>72.494599138961405</v>
      </c>
      <c r="G27" s="68">
        <v>286001.40840000001</v>
      </c>
      <c r="H27" s="69">
        <v>0.72459076743485196</v>
      </c>
      <c r="I27" s="68">
        <v>75476.874400000001</v>
      </c>
      <c r="J27" s="69">
        <v>26.200538879925599</v>
      </c>
      <c r="K27" s="68">
        <v>85908.898300000001</v>
      </c>
      <c r="L27" s="69">
        <v>30.037928407628101</v>
      </c>
      <c r="M27" s="69">
        <v>-0.121431238281867</v>
      </c>
      <c r="N27" s="68">
        <v>5210106.9632999999</v>
      </c>
      <c r="O27" s="68">
        <v>24534526.4597</v>
      </c>
      <c r="P27" s="70"/>
      <c r="Q27" s="70"/>
      <c r="R27" s="70"/>
      <c r="S27" s="70"/>
      <c r="T27" s="70"/>
      <c r="U27" s="71"/>
    </row>
    <row r="28" spans="1:21" ht="12" thickBot="1" x14ac:dyDescent="0.2">
      <c r="A28" s="50"/>
      <c r="B28" s="52" t="s">
        <v>26</v>
      </c>
      <c r="C28" s="53"/>
      <c r="D28" s="68">
        <v>919948.04709999997</v>
      </c>
      <c r="E28" s="68">
        <v>1057176.6817000001</v>
      </c>
      <c r="F28" s="69">
        <v>87.019328275446995</v>
      </c>
      <c r="G28" s="68">
        <v>805716.15049999999</v>
      </c>
      <c r="H28" s="69">
        <v>14.177684849572801</v>
      </c>
      <c r="I28" s="68">
        <v>28898.6459</v>
      </c>
      <c r="J28" s="69">
        <v>3.1413345559131001</v>
      </c>
      <c r="K28" s="68">
        <v>80148.8701</v>
      </c>
      <c r="L28" s="69">
        <v>9.9475317765769393</v>
      </c>
      <c r="M28" s="69">
        <v>-0.63943788772138899</v>
      </c>
      <c r="N28" s="68">
        <v>13610323.1556</v>
      </c>
      <c r="O28" s="68">
        <v>89132421.850700006</v>
      </c>
      <c r="P28" s="70"/>
      <c r="Q28" s="70"/>
      <c r="R28" s="70"/>
      <c r="S28" s="70"/>
      <c r="T28" s="70"/>
      <c r="U28" s="71"/>
    </row>
    <row r="29" spans="1:21" ht="12" thickBot="1" x14ac:dyDescent="0.2">
      <c r="A29" s="50"/>
      <c r="B29" s="52" t="s">
        <v>27</v>
      </c>
      <c r="C29" s="53"/>
      <c r="D29" s="68">
        <v>737875.1568</v>
      </c>
      <c r="E29" s="68">
        <v>771022.78079999995</v>
      </c>
      <c r="F29" s="69">
        <v>95.700824304360196</v>
      </c>
      <c r="G29" s="68">
        <v>637645.72790000006</v>
      </c>
      <c r="H29" s="69">
        <v>15.7186701822801</v>
      </c>
      <c r="I29" s="68">
        <v>115516.4688</v>
      </c>
      <c r="J29" s="69">
        <v>15.655286363206599</v>
      </c>
      <c r="K29" s="68">
        <v>103210.9593</v>
      </c>
      <c r="L29" s="69">
        <v>16.186254339053001</v>
      </c>
      <c r="M29" s="69">
        <v>0.119226771880222</v>
      </c>
      <c r="N29" s="68">
        <v>14535934.1545</v>
      </c>
      <c r="O29" s="68">
        <v>59180192.333800003</v>
      </c>
      <c r="P29" s="70"/>
      <c r="Q29" s="70"/>
      <c r="R29" s="70"/>
      <c r="S29" s="70"/>
      <c r="T29" s="70"/>
      <c r="U29" s="71"/>
    </row>
    <row r="30" spans="1:21" ht="12" thickBot="1" x14ac:dyDescent="0.2">
      <c r="A30" s="50"/>
      <c r="B30" s="52" t="s">
        <v>28</v>
      </c>
      <c r="C30" s="53"/>
      <c r="D30" s="68">
        <v>1465323.2311</v>
      </c>
      <c r="E30" s="68">
        <v>1623451.4606999999</v>
      </c>
      <c r="F30" s="69">
        <v>90.259750080127503</v>
      </c>
      <c r="G30" s="68">
        <v>1227597.0396</v>
      </c>
      <c r="H30" s="69">
        <v>19.3651649386073</v>
      </c>
      <c r="I30" s="68">
        <v>128040.1648</v>
      </c>
      <c r="J30" s="69">
        <v>8.7380150728847603</v>
      </c>
      <c r="K30" s="68">
        <v>161798.13620000001</v>
      </c>
      <c r="L30" s="69">
        <v>13.1800689461356</v>
      </c>
      <c r="M30" s="69">
        <v>-0.20864252328760799</v>
      </c>
      <c r="N30" s="68">
        <v>22655805.948199999</v>
      </c>
      <c r="O30" s="68">
        <v>103304058.82790001</v>
      </c>
      <c r="P30" s="70"/>
      <c r="Q30" s="70"/>
      <c r="R30" s="70"/>
      <c r="S30" s="70"/>
      <c r="T30" s="70"/>
      <c r="U30" s="71"/>
    </row>
    <row r="31" spans="1:21" ht="12" thickBot="1" x14ac:dyDescent="0.2">
      <c r="A31" s="50"/>
      <c r="B31" s="52" t="s">
        <v>29</v>
      </c>
      <c r="C31" s="53"/>
      <c r="D31" s="68">
        <v>3258610.6058</v>
      </c>
      <c r="E31" s="68">
        <v>826570.82790000003</v>
      </c>
      <c r="F31" s="69">
        <v>394.23247177484899</v>
      </c>
      <c r="G31" s="68">
        <v>675438.4523</v>
      </c>
      <c r="H31" s="69">
        <v>382.44375112251799</v>
      </c>
      <c r="I31" s="68">
        <v>-215142.73499999999</v>
      </c>
      <c r="J31" s="69">
        <v>-6.6022842562737498</v>
      </c>
      <c r="K31" s="68">
        <v>48227.004300000001</v>
      </c>
      <c r="L31" s="69">
        <v>7.1401034595791302</v>
      </c>
      <c r="M31" s="69">
        <v>-5.4610428974955001</v>
      </c>
      <c r="N31" s="68">
        <v>22648993.3422</v>
      </c>
      <c r="O31" s="68">
        <v>116797561.3813</v>
      </c>
      <c r="P31" s="70"/>
      <c r="Q31" s="70"/>
      <c r="R31" s="70"/>
      <c r="S31" s="70"/>
      <c r="T31" s="70"/>
      <c r="U31" s="71"/>
    </row>
    <row r="32" spans="1:21" ht="12" thickBot="1" x14ac:dyDescent="0.2">
      <c r="A32" s="50"/>
      <c r="B32" s="52" t="s">
        <v>30</v>
      </c>
      <c r="C32" s="53"/>
      <c r="D32" s="68">
        <v>136932.67800000001</v>
      </c>
      <c r="E32" s="68">
        <v>183077.2654</v>
      </c>
      <c r="F32" s="69">
        <v>74.795020397983293</v>
      </c>
      <c r="G32" s="68">
        <v>150641.93609999999</v>
      </c>
      <c r="H32" s="69">
        <v>-9.1005588848110808</v>
      </c>
      <c r="I32" s="68">
        <v>37438.917099999999</v>
      </c>
      <c r="J32" s="69">
        <v>27.3411121777667</v>
      </c>
      <c r="K32" s="68">
        <v>44255.830499999996</v>
      </c>
      <c r="L32" s="69">
        <v>29.3781609860762</v>
      </c>
      <c r="M32" s="69">
        <v>-0.154034244143266</v>
      </c>
      <c r="N32" s="68">
        <v>3471826.6507000001</v>
      </c>
      <c r="O32" s="68">
        <v>12108029.295399999</v>
      </c>
      <c r="P32" s="70"/>
      <c r="Q32" s="70"/>
      <c r="R32" s="70"/>
      <c r="S32" s="70"/>
      <c r="T32" s="70"/>
      <c r="U32" s="71"/>
    </row>
    <row r="33" spans="1:21" ht="12" thickBot="1" x14ac:dyDescent="0.2">
      <c r="A33" s="50"/>
      <c r="B33" s="52" t="s">
        <v>31</v>
      </c>
      <c r="C33" s="53"/>
      <c r="D33" s="70"/>
      <c r="E33" s="70"/>
      <c r="F33" s="70"/>
      <c r="G33" s="68">
        <v>23.846299999999999</v>
      </c>
      <c r="H33" s="70"/>
      <c r="I33" s="70"/>
      <c r="J33" s="70"/>
      <c r="K33" s="68">
        <v>5.2625000000000002</v>
      </c>
      <c r="L33" s="69">
        <v>22.068413129080799</v>
      </c>
      <c r="M33" s="70"/>
      <c r="N33" s="68">
        <v>53.932400000000001</v>
      </c>
      <c r="O33" s="68">
        <v>130.255</v>
      </c>
      <c r="P33" s="70"/>
      <c r="Q33" s="70"/>
      <c r="R33" s="70"/>
      <c r="S33" s="70"/>
      <c r="T33" s="70"/>
      <c r="U33" s="71"/>
    </row>
    <row r="34" spans="1:21" ht="12" thickBot="1" x14ac:dyDescent="0.2">
      <c r="A34" s="50"/>
      <c r="B34" s="52" t="s">
        <v>32</v>
      </c>
      <c r="C34" s="53"/>
      <c r="D34" s="68">
        <v>205890.18530000001</v>
      </c>
      <c r="E34" s="68">
        <v>129816.58409999999</v>
      </c>
      <c r="F34" s="69">
        <v>158.600834190337</v>
      </c>
      <c r="G34" s="68">
        <v>104025.1367</v>
      </c>
      <c r="H34" s="69">
        <v>97.923494101017596</v>
      </c>
      <c r="I34" s="68">
        <v>14446.6903</v>
      </c>
      <c r="J34" s="69">
        <v>7.0166969246008097</v>
      </c>
      <c r="K34" s="68">
        <v>10382.506600000001</v>
      </c>
      <c r="L34" s="69">
        <v>9.9807670812702707</v>
      </c>
      <c r="M34" s="69">
        <v>0.39144532785560698</v>
      </c>
      <c r="N34" s="68">
        <v>2520937.4473999999</v>
      </c>
      <c r="O34" s="68">
        <v>21379813.721900001</v>
      </c>
      <c r="P34" s="70"/>
      <c r="Q34" s="70"/>
      <c r="R34" s="70"/>
      <c r="S34" s="70"/>
      <c r="T34" s="70"/>
      <c r="U34" s="71"/>
    </row>
    <row r="35" spans="1:21" ht="12" thickBot="1" x14ac:dyDescent="0.2">
      <c r="A35" s="50"/>
      <c r="B35" s="52" t="s">
        <v>36</v>
      </c>
      <c r="C35" s="53"/>
      <c r="D35" s="70"/>
      <c r="E35" s="68">
        <v>438203.71659999999</v>
      </c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1"/>
    </row>
    <row r="36" spans="1:21" ht="12" thickBot="1" x14ac:dyDescent="0.2">
      <c r="A36" s="50"/>
      <c r="B36" s="52" t="s">
        <v>37</v>
      </c>
      <c r="C36" s="53"/>
      <c r="D36" s="70"/>
      <c r="E36" s="68">
        <v>94985.378899999996</v>
      </c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1"/>
    </row>
    <row r="37" spans="1:21" ht="12" customHeight="1" thickBot="1" x14ac:dyDescent="0.2">
      <c r="A37" s="50"/>
      <c r="B37" s="52" t="s">
        <v>38</v>
      </c>
      <c r="C37" s="53"/>
      <c r="D37" s="70"/>
      <c r="E37" s="68">
        <v>135819.2616</v>
      </c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1"/>
    </row>
    <row r="38" spans="1:21" ht="12" customHeight="1" thickBot="1" x14ac:dyDescent="0.2">
      <c r="A38" s="50"/>
      <c r="B38" s="52" t="s">
        <v>33</v>
      </c>
      <c r="C38" s="53"/>
      <c r="D38" s="68">
        <v>243435.89799999999</v>
      </c>
      <c r="E38" s="68">
        <v>107426.375</v>
      </c>
      <c r="F38" s="69">
        <v>226.60719772029901</v>
      </c>
      <c r="G38" s="68">
        <v>258814.95680000001</v>
      </c>
      <c r="H38" s="69">
        <v>-5.9421058930084198</v>
      </c>
      <c r="I38" s="68">
        <v>14935.6754</v>
      </c>
      <c r="J38" s="69">
        <v>6.1353627475270702</v>
      </c>
      <c r="K38" s="68">
        <v>12805.2075</v>
      </c>
      <c r="L38" s="69">
        <v>4.9476304068065398</v>
      </c>
      <c r="M38" s="69">
        <v>0.166375117310672</v>
      </c>
      <c r="N38" s="68">
        <v>6168839.6634999998</v>
      </c>
      <c r="O38" s="68">
        <v>24234124.1523</v>
      </c>
      <c r="P38" s="70"/>
      <c r="Q38" s="70"/>
      <c r="R38" s="70"/>
      <c r="S38" s="70"/>
      <c r="T38" s="70"/>
      <c r="U38" s="71"/>
    </row>
    <row r="39" spans="1:21" ht="12" thickBot="1" x14ac:dyDescent="0.2">
      <c r="A39" s="50"/>
      <c r="B39" s="52" t="s">
        <v>34</v>
      </c>
      <c r="C39" s="53"/>
      <c r="D39" s="68">
        <v>597555.98309999995</v>
      </c>
      <c r="E39" s="68">
        <v>273541.03490000003</v>
      </c>
      <c r="F39" s="69">
        <v>218.45204443218299</v>
      </c>
      <c r="G39" s="68">
        <v>372516.5955</v>
      </c>
      <c r="H39" s="69">
        <v>60.410567023986403</v>
      </c>
      <c r="I39" s="68">
        <v>41359.258199999997</v>
      </c>
      <c r="J39" s="69">
        <v>6.9214030768191002</v>
      </c>
      <c r="K39" s="68">
        <v>24916.544600000001</v>
      </c>
      <c r="L39" s="69">
        <v>6.6887072686134896</v>
      </c>
      <c r="M39" s="69">
        <v>0.65991147103117997</v>
      </c>
      <c r="N39" s="68">
        <v>11208364.0945</v>
      </c>
      <c r="O39" s="68">
        <v>55110779.937299997</v>
      </c>
      <c r="P39" s="70"/>
      <c r="Q39" s="70"/>
      <c r="R39" s="70"/>
      <c r="S39" s="70"/>
      <c r="T39" s="70"/>
      <c r="U39" s="71"/>
    </row>
    <row r="40" spans="1:21" ht="12" thickBot="1" x14ac:dyDescent="0.2">
      <c r="A40" s="50"/>
      <c r="B40" s="52" t="s">
        <v>39</v>
      </c>
      <c r="C40" s="53"/>
      <c r="D40" s="70"/>
      <c r="E40" s="68">
        <v>100348.53810000001</v>
      </c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1"/>
    </row>
    <row r="41" spans="1:21" ht="12" thickBot="1" x14ac:dyDescent="0.2">
      <c r="A41" s="50"/>
      <c r="B41" s="52" t="s">
        <v>40</v>
      </c>
      <c r="C41" s="53"/>
      <c r="D41" s="70"/>
      <c r="E41" s="68">
        <v>16538.659299999999</v>
      </c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1"/>
    </row>
    <row r="42" spans="1:21" ht="12" thickBot="1" x14ac:dyDescent="0.2">
      <c r="A42" s="51"/>
      <c r="B42" s="52" t="s">
        <v>35</v>
      </c>
      <c r="C42" s="53"/>
      <c r="D42" s="72">
        <v>4918.5146000000004</v>
      </c>
      <c r="E42" s="73"/>
      <c r="F42" s="73"/>
      <c r="G42" s="72">
        <v>23465.1993</v>
      </c>
      <c r="H42" s="74">
        <v>-79.039110057761206</v>
      </c>
      <c r="I42" s="72">
        <v>712.63199999999995</v>
      </c>
      <c r="J42" s="74">
        <v>14.4887645550549</v>
      </c>
      <c r="K42" s="72">
        <v>2513.3517000000002</v>
      </c>
      <c r="L42" s="74">
        <v>10.710975295232201</v>
      </c>
      <c r="M42" s="74">
        <v>-0.71646148845782298</v>
      </c>
      <c r="N42" s="72">
        <v>595874.52859999996</v>
      </c>
      <c r="O42" s="72">
        <v>2725839.4986999999</v>
      </c>
      <c r="P42" s="73"/>
      <c r="Q42" s="73"/>
      <c r="R42" s="73"/>
      <c r="S42" s="73"/>
      <c r="T42" s="73"/>
      <c r="U42" s="75"/>
    </row>
  </sheetData>
  <mergeCells count="40">
    <mergeCell ref="A1:U4"/>
    <mergeCell ref="W1:W4"/>
    <mergeCell ref="B6:C6"/>
    <mergeCell ref="A7:C7"/>
    <mergeCell ref="A8:A42"/>
    <mergeCell ref="B8:C8"/>
    <mergeCell ref="B9:C9"/>
    <mergeCell ref="B10:C10"/>
    <mergeCell ref="B11:C11"/>
    <mergeCell ref="B12:C12"/>
    <mergeCell ref="B21:C21"/>
    <mergeCell ref="B22:C22"/>
    <mergeCell ref="B23:C23"/>
    <mergeCell ref="B24:C24"/>
    <mergeCell ref="B13:C13"/>
    <mergeCell ref="B14:C14"/>
    <mergeCell ref="B15:C15"/>
    <mergeCell ref="B16:C16"/>
    <mergeCell ref="B17:C17"/>
    <mergeCell ref="B18:C18"/>
    <mergeCell ref="B42:C42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25:C25"/>
    <mergeCell ref="B26:C26"/>
    <mergeCell ref="B27:C27"/>
    <mergeCell ref="B28:C28"/>
    <mergeCell ref="B29:C29"/>
    <mergeCell ref="B30:C30"/>
    <mergeCell ref="B19:C19"/>
    <mergeCell ref="B20:C20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2"/>
  <sheetViews>
    <sheetView topLeftCell="A4" workbookViewId="0">
      <selection sqref="A1:H30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63</v>
      </c>
      <c r="B1" s="31" t="s">
        <v>64</v>
      </c>
      <c r="C1" s="30" t="s">
        <v>65</v>
      </c>
      <c r="D1" s="30" t="s">
        <v>66</v>
      </c>
      <c r="E1" s="30" t="s">
        <v>67</v>
      </c>
      <c r="F1" s="30" t="s">
        <v>68</v>
      </c>
      <c r="G1" s="30" t="s">
        <v>67</v>
      </c>
      <c r="H1" s="30" t="s">
        <v>69</v>
      </c>
    </row>
    <row r="2" spans="1:8" ht="14.25" x14ac:dyDescent="0.2">
      <c r="A2" s="32">
        <v>1</v>
      </c>
      <c r="B2" s="33">
        <v>12</v>
      </c>
      <c r="C2" s="32">
        <v>79078</v>
      </c>
      <c r="D2" s="32">
        <v>853109.77797008504</v>
      </c>
      <c r="E2" s="32">
        <v>743907.55901282094</v>
      </c>
      <c r="F2" s="32">
        <v>109202.21895726499</v>
      </c>
      <c r="G2" s="32">
        <v>743907.55901282094</v>
      </c>
      <c r="H2" s="32">
        <v>0.12800488492477899</v>
      </c>
    </row>
    <row r="3" spans="1:8" ht="14.25" x14ac:dyDescent="0.2">
      <c r="A3" s="32">
        <v>2</v>
      </c>
      <c r="B3" s="33">
        <v>13</v>
      </c>
      <c r="C3" s="32">
        <v>15010.386</v>
      </c>
      <c r="D3" s="32">
        <v>152259.20817426799</v>
      </c>
      <c r="E3" s="32">
        <v>117815.32175641799</v>
      </c>
      <c r="F3" s="32">
        <v>34443.886417850401</v>
      </c>
      <c r="G3" s="32">
        <v>117815.32175641799</v>
      </c>
      <c r="H3" s="32">
        <v>0.226218741256211</v>
      </c>
    </row>
    <row r="4" spans="1:8" ht="14.25" x14ac:dyDescent="0.2">
      <c r="A4" s="32">
        <v>3</v>
      </c>
      <c r="B4" s="33">
        <v>14</v>
      </c>
      <c r="C4" s="32">
        <v>146801</v>
      </c>
      <c r="D4" s="32">
        <v>231313.86012478601</v>
      </c>
      <c r="E4" s="32">
        <v>191776.29227350399</v>
      </c>
      <c r="F4" s="32">
        <v>39537.567851282103</v>
      </c>
      <c r="G4" s="32">
        <v>191776.29227350399</v>
      </c>
      <c r="H4" s="32">
        <v>0.17092606482790401</v>
      </c>
    </row>
    <row r="5" spans="1:8" ht="14.25" x14ac:dyDescent="0.2">
      <c r="A5" s="32">
        <v>4</v>
      </c>
      <c r="B5" s="33">
        <v>15</v>
      </c>
      <c r="C5" s="32">
        <v>3936</v>
      </c>
      <c r="D5" s="32">
        <v>61738.409950427398</v>
      </c>
      <c r="E5" s="32">
        <v>51821.816529059797</v>
      </c>
      <c r="F5" s="32">
        <v>9916.5934213675191</v>
      </c>
      <c r="G5" s="32">
        <v>51821.816529059797</v>
      </c>
      <c r="H5" s="32">
        <v>0.160622753798325</v>
      </c>
    </row>
    <row r="6" spans="1:8" ht="14.25" x14ac:dyDescent="0.2">
      <c r="A6" s="32">
        <v>5</v>
      </c>
      <c r="B6" s="33">
        <v>16</v>
      </c>
      <c r="C6" s="32">
        <v>5208</v>
      </c>
      <c r="D6" s="32">
        <v>146380.261107692</v>
      </c>
      <c r="E6" s="32">
        <v>128572.460192308</v>
      </c>
      <c r="F6" s="32">
        <v>17807.8009153846</v>
      </c>
      <c r="G6" s="32">
        <v>128572.460192308</v>
      </c>
      <c r="H6" s="32">
        <v>0.121654386873127</v>
      </c>
    </row>
    <row r="7" spans="1:8" ht="14.25" x14ac:dyDescent="0.2">
      <c r="A7" s="32">
        <v>6</v>
      </c>
      <c r="B7" s="33">
        <v>17</v>
      </c>
      <c r="C7" s="32">
        <v>19976</v>
      </c>
      <c r="D7" s="32">
        <v>292695.35223675199</v>
      </c>
      <c r="E7" s="32">
        <v>221543.97759487201</v>
      </c>
      <c r="F7" s="32">
        <v>71151.374641880306</v>
      </c>
      <c r="G7" s="32">
        <v>221543.97759487201</v>
      </c>
      <c r="H7" s="32">
        <v>0.24309021000213299</v>
      </c>
    </row>
    <row r="8" spans="1:8" ht="14.25" x14ac:dyDescent="0.2">
      <c r="A8" s="32">
        <v>7</v>
      </c>
      <c r="B8" s="33">
        <v>18</v>
      </c>
      <c r="C8" s="32">
        <v>109308</v>
      </c>
      <c r="D8" s="32">
        <v>168916.65640854699</v>
      </c>
      <c r="E8" s="32">
        <v>139713.37196153801</v>
      </c>
      <c r="F8" s="32">
        <v>29203.2844470085</v>
      </c>
      <c r="G8" s="32">
        <v>139713.37196153801</v>
      </c>
      <c r="H8" s="32">
        <v>0.17288575956877</v>
      </c>
    </row>
    <row r="9" spans="1:8" ht="14.25" x14ac:dyDescent="0.2">
      <c r="A9" s="32">
        <v>8</v>
      </c>
      <c r="B9" s="33">
        <v>19</v>
      </c>
      <c r="C9" s="32">
        <v>27593</v>
      </c>
      <c r="D9" s="32">
        <v>110974.839887179</v>
      </c>
      <c r="E9" s="32">
        <v>90375.315621367496</v>
      </c>
      <c r="F9" s="32">
        <v>20599.524265812001</v>
      </c>
      <c r="G9" s="32">
        <v>90375.315621367496</v>
      </c>
      <c r="H9" s="32">
        <v>0.18562337451222399</v>
      </c>
    </row>
    <row r="10" spans="1:8" ht="14.25" x14ac:dyDescent="0.2">
      <c r="A10" s="32">
        <v>9</v>
      </c>
      <c r="B10" s="33">
        <v>21</v>
      </c>
      <c r="C10" s="32">
        <v>230863</v>
      </c>
      <c r="D10" s="32">
        <v>1050858.0047102601</v>
      </c>
      <c r="E10" s="32">
        <v>965709.84837606805</v>
      </c>
      <c r="F10" s="32">
        <v>85148.156334187996</v>
      </c>
      <c r="G10" s="32">
        <v>965709.84837606805</v>
      </c>
      <c r="H10" s="35">
        <v>8.1027271003816695E-2</v>
      </c>
    </row>
    <row r="11" spans="1:8" ht="14.25" x14ac:dyDescent="0.2">
      <c r="A11" s="32">
        <v>10</v>
      </c>
      <c r="B11" s="33">
        <v>22</v>
      </c>
      <c r="C11" s="32">
        <v>34669</v>
      </c>
      <c r="D11" s="32">
        <v>551793.13296239299</v>
      </c>
      <c r="E11" s="32">
        <v>487372.42758888903</v>
      </c>
      <c r="F11" s="32">
        <v>64420.705373504301</v>
      </c>
      <c r="G11" s="32">
        <v>487372.42758888903</v>
      </c>
      <c r="H11" s="32">
        <v>0.116747928753029</v>
      </c>
    </row>
    <row r="12" spans="1:8" ht="14.25" x14ac:dyDescent="0.2">
      <c r="A12" s="32">
        <v>11</v>
      </c>
      <c r="B12" s="33">
        <v>23</v>
      </c>
      <c r="C12" s="32">
        <v>254364.71900000001</v>
      </c>
      <c r="D12" s="32">
        <v>2123712.86484383</v>
      </c>
      <c r="E12" s="32">
        <v>1901006.1379964501</v>
      </c>
      <c r="F12" s="32">
        <v>222706.72684738701</v>
      </c>
      <c r="G12" s="32">
        <v>1901006.1379964501</v>
      </c>
      <c r="H12" s="32">
        <v>0.10486668444406801</v>
      </c>
    </row>
    <row r="13" spans="1:8" ht="14.25" x14ac:dyDescent="0.2">
      <c r="A13" s="32">
        <v>12</v>
      </c>
      <c r="B13" s="33">
        <v>24</v>
      </c>
      <c r="C13" s="32">
        <v>27398.004000000001</v>
      </c>
      <c r="D13" s="32">
        <v>658329.66867008503</v>
      </c>
      <c r="E13" s="32">
        <v>586769.06429059803</v>
      </c>
      <c r="F13" s="32">
        <v>71560.604379487195</v>
      </c>
      <c r="G13" s="32">
        <v>586769.06429059803</v>
      </c>
      <c r="H13" s="32">
        <v>0.108700257310367</v>
      </c>
    </row>
    <row r="14" spans="1:8" ht="14.25" x14ac:dyDescent="0.2">
      <c r="A14" s="32">
        <v>13</v>
      </c>
      <c r="B14" s="33">
        <v>25</v>
      </c>
      <c r="C14" s="32">
        <v>84251</v>
      </c>
      <c r="D14" s="32">
        <v>901957.70160000003</v>
      </c>
      <c r="E14" s="32">
        <v>822357.63919999998</v>
      </c>
      <c r="F14" s="32">
        <v>79600.062399999995</v>
      </c>
      <c r="G14" s="32">
        <v>822357.63919999998</v>
      </c>
      <c r="H14" s="32">
        <v>8.82525447244321E-2</v>
      </c>
    </row>
    <row r="15" spans="1:8" ht="14.25" x14ac:dyDescent="0.2">
      <c r="A15" s="32">
        <v>14</v>
      </c>
      <c r="B15" s="33">
        <v>26</v>
      </c>
      <c r="C15" s="32">
        <v>77150</v>
      </c>
      <c r="D15" s="32">
        <v>435561.09295075299</v>
      </c>
      <c r="E15" s="32">
        <v>401473.021994902</v>
      </c>
      <c r="F15" s="32">
        <v>34088.070955850497</v>
      </c>
      <c r="G15" s="32">
        <v>401473.021994902</v>
      </c>
      <c r="H15" s="32">
        <v>7.8262433232769907E-2</v>
      </c>
    </row>
    <row r="16" spans="1:8" ht="14.25" x14ac:dyDescent="0.2">
      <c r="A16" s="32">
        <v>15</v>
      </c>
      <c r="B16" s="33">
        <v>27</v>
      </c>
      <c r="C16" s="32">
        <v>206984.04699999999</v>
      </c>
      <c r="D16" s="32">
        <v>1422389.1420666701</v>
      </c>
      <c r="E16" s="32">
        <v>1289008.2287999999</v>
      </c>
      <c r="F16" s="32">
        <v>133380.91326666699</v>
      </c>
      <c r="G16" s="32">
        <v>1289008.2287999999</v>
      </c>
      <c r="H16" s="32">
        <v>9.3772448988797996E-2</v>
      </c>
    </row>
    <row r="17" spans="1:8" ht="14.25" x14ac:dyDescent="0.2">
      <c r="A17" s="32">
        <v>16</v>
      </c>
      <c r="B17" s="33">
        <v>29</v>
      </c>
      <c r="C17" s="32">
        <v>208635</v>
      </c>
      <c r="D17" s="32">
        <v>2823344.5054863198</v>
      </c>
      <c r="E17" s="32">
        <v>2498920.9631239302</v>
      </c>
      <c r="F17" s="32">
        <v>324423.542362393</v>
      </c>
      <c r="G17" s="32">
        <v>2498920.9631239302</v>
      </c>
      <c r="H17" s="32">
        <v>0.114907529609643</v>
      </c>
    </row>
    <row r="18" spans="1:8" ht="14.25" x14ac:dyDescent="0.2">
      <c r="A18" s="32">
        <v>17</v>
      </c>
      <c r="B18" s="33">
        <v>31</v>
      </c>
      <c r="C18" s="32">
        <v>35026.631999999998</v>
      </c>
      <c r="D18" s="32">
        <v>266141.58968044003</v>
      </c>
      <c r="E18" s="32">
        <v>227288.32904390001</v>
      </c>
      <c r="F18" s="32">
        <v>38853.260636540603</v>
      </c>
      <c r="G18" s="32">
        <v>227288.32904390001</v>
      </c>
      <c r="H18" s="32">
        <v>0.14598718179744899</v>
      </c>
    </row>
    <row r="19" spans="1:8" ht="14.25" x14ac:dyDescent="0.2">
      <c r="A19" s="32">
        <v>18</v>
      </c>
      <c r="B19" s="33">
        <v>32</v>
      </c>
      <c r="C19" s="32">
        <v>21131.795999999998</v>
      </c>
      <c r="D19" s="32">
        <v>291499.00211160298</v>
      </c>
      <c r="E19" s="32">
        <v>286994.42608597002</v>
      </c>
      <c r="F19" s="32">
        <v>4504.5760256325802</v>
      </c>
      <c r="G19" s="32">
        <v>286994.42608597002</v>
      </c>
      <c r="H19" s="32">
        <v>1.54531438975835E-2</v>
      </c>
    </row>
    <row r="20" spans="1:8" ht="14.25" x14ac:dyDescent="0.2">
      <c r="A20" s="32">
        <v>19</v>
      </c>
      <c r="B20" s="33">
        <v>33</v>
      </c>
      <c r="C20" s="32">
        <v>39707.339999999997</v>
      </c>
      <c r="D20" s="32">
        <v>595995.84093975497</v>
      </c>
      <c r="E20" s="32">
        <v>468190.35361712199</v>
      </c>
      <c r="F20" s="32">
        <v>127805.48732263299</v>
      </c>
      <c r="G20" s="32">
        <v>468190.35361712199</v>
      </c>
      <c r="H20" s="32">
        <v>0.214440233544435</v>
      </c>
    </row>
    <row r="21" spans="1:8" ht="14.25" x14ac:dyDescent="0.2">
      <c r="A21" s="32">
        <v>20</v>
      </c>
      <c r="B21" s="33">
        <v>34</v>
      </c>
      <c r="C21" s="32">
        <v>48510.713000000003</v>
      </c>
      <c r="D21" s="32">
        <v>288073.6873778</v>
      </c>
      <c r="E21" s="32">
        <v>212596.88829115301</v>
      </c>
      <c r="F21" s="32">
        <v>75476.799086647399</v>
      </c>
      <c r="G21" s="32">
        <v>212596.88829115301</v>
      </c>
      <c r="H21" s="32">
        <v>0.26200518267974199</v>
      </c>
    </row>
    <row r="22" spans="1:8" ht="14.25" x14ac:dyDescent="0.2">
      <c r="A22" s="32">
        <v>21</v>
      </c>
      <c r="B22" s="33">
        <v>35</v>
      </c>
      <c r="C22" s="32">
        <v>48378.667999999998</v>
      </c>
      <c r="D22" s="32">
        <v>919948.04178672598</v>
      </c>
      <c r="E22" s="32">
        <v>891049.40927168098</v>
      </c>
      <c r="F22" s="32">
        <v>28898.632515044199</v>
      </c>
      <c r="G22" s="32">
        <v>891049.40927168098</v>
      </c>
      <c r="H22" s="32">
        <v>3.1413331190875998E-2</v>
      </c>
    </row>
    <row r="23" spans="1:8" ht="14.25" x14ac:dyDescent="0.2">
      <c r="A23" s="32">
        <v>22</v>
      </c>
      <c r="B23" s="33">
        <v>36</v>
      </c>
      <c r="C23" s="32">
        <v>169910.32199999999</v>
      </c>
      <c r="D23" s="32">
        <v>737875.15457876096</v>
      </c>
      <c r="E23" s="32">
        <v>622358.70556083205</v>
      </c>
      <c r="F23" s="32">
        <v>115516.449017929</v>
      </c>
      <c r="G23" s="32">
        <v>622358.70556083205</v>
      </c>
      <c r="H23" s="32">
        <v>0.15655283729383099</v>
      </c>
    </row>
    <row r="24" spans="1:8" ht="14.25" x14ac:dyDescent="0.2">
      <c r="A24" s="32">
        <v>23</v>
      </c>
      <c r="B24" s="33">
        <v>37</v>
      </c>
      <c r="C24" s="32">
        <v>146911.185</v>
      </c>
      <c r="D24" s="32">
        <v>1465323.23498483</v>
      </c>
      <c r="E24" s="32">
        <v>1337283.0144462199</v>
      </c>
      <c r="F24" s="32">
        <v>128040.22053860901</v>
      </c>
      <c r="G24" s="32">
        <v>1337283.0144462199</v>
      </c>
      <c r="H24" s="32">
        <v>8.7380188535626804E-2</v>
      </c>
    </row>
    <row r="25" spans="1:8" ht="14.25" x14ac:dyDescent="0.2">
      <c r="A25" s="32">
        <v>24</v>
      </c>
      <c r="B25" s="33">
        <v>38</v>
      </c>
      <c r="C25" s="32">
        <v>809640.598</v>
      </c>
      <c r="D25" s="32">
        <v>3258610.70581504</v>
      </c>
      <c r="E25" s="32">
        <v>3473753.2946194699</v>
      </c>
      <c r="F25" s="32">
        <v>-215142.588804425</v>
      </c>
      <c r="G25" s="32">
        <v>3473753.2946194699</v>
      </c>
      <c r="H25" s="32">
        <v>-6.6022795671940596E-2</v>
      </c>
    </row>
    <row r="26" spans="1:8" ht="14.25" x14ac:dyDescent="0.2">
      <c r="A26" s="32">
        <v>25</v>
      </c>
      <c r="B26" s="33">
        <v>39</v>
      </c>
      <c r="C26" s="32">
        <v>99964.838000000003</v>
      </c>
      <c r="D26" s="32">
        <v>136932.64426408699</v>
      </c>
      <c r="E26" s="32">
        <v>99493.753594242298</v>
      </c>
      <c r="F26" s="32">
        <v>37438.890669845197</v>
      </c>
      <c r="G26" s="32">
        <v>99493.753594242298</v>
      </c>
      <c r="H26" s="32">
        <v>0.27341099612186498</v>
      </c>
    </row>
    <row r="27" spans="1:8" ht="14.25" x14ac:dyDescent="0.2">
      <c r="A27" s="32">
        <v>26</v>
      </c>
      <c r="B27" s="33">
        <v>42</v>
      </c>
      <c r="C27" s="32">
        <v>14769.088</v>
      </c>
      <c r="D27" s="32">
        <v>205890.18460000001</v>
      </c>
      <c r="E27" s="32">
        <v>191443.5773</v>
      </c>
      <c r="F27" s="32">
        <v>14446.6073</v>
      </c>
      <c r="G27" s="32">
        <v>191443.5773</v>
      </c>
      <c r="H27" s="32">
        <v>7.0166566357044297E-2</v>
      </c>
    </row>
    <row r="28" spans="1:8" ht="14.25" x14ac:dyDescent="0.2">
      <c r="A28" s="32">
        <v>27</v>
      </c>
      <c r="B28" s="33">
        <v>75</v>
      </c>
      <c r="C28" s="32">
        <v>372</v>
      </c>
      <c r="D28" s="32">
        <v>243435.897435897</v>
      </c>
      <c r="E28" s="32">
        <v>228500.22222222199</v>
      </c>
      <c r="F28" s="32">
        <v>14935.6752136752</v>
      </c>
      <c r="G28" s="32">
        <v>228500.22222222199</v>
      </c>
      <c r="H28" s="32">
        <v>6.13536268520469E-2</v>
      </c>
    </row>
    <row r="29" spans="1:8" ht="14.25" x14ac:dyDescent="0.2">
      <c r="A29" s="32">
        <v>28</v>
      </c>
      <c r="B29" s="33">
        <v>76</v>
      </c>
      <c r="C29" s="32">
        <v>3258</v>
      </c>
      <c r="D29" s="32">
        <v>597555.971369231</v>
      </c>
      <c r="E29" s="32">
        <v>556196.71781794901</v>
      </c>
      <c r="F29" s="32">
        <v>41359.253551282098</v>
      </c>
      <c r="G29" s="32">
        <v>556196.71781794901</v>
      </c>
      <c r="H29" s="32">
        <v>6.9214024347396402E-2</v>
      </c>
    </row>
    <row r="30" spans="1:8" ht="14.25" x14ac:dyDescent="0.2">
      <c r="A30" s="32">
        <v>29</v>
      </c>
      <c r="B30" s="33">
        <v>99</v>
      </c>
      <c r="C30" s="32">
        <v>21</v>
      </c>
      <c r="D30" s="32">
        <v>4918.5144845321802</v>
      </c>
      <c r="E30" s="32">
        <v>4205.8827320172504</v>
      </c>
      <c r="F30" s="32">
        <v>712.63175251493794</v>
      </c>
      <c r="G30" s="32">
        <v>4205.8827320172504</v>
      </c>
      <c r="H30" s="32">
        <v>0.14488759863492001</v>
      </c>
    </row>
    <row r="31" spans="1:8" ht="14.25" x14ac:dyDescent="0.2">
      <c r="A31" s="32">
        <v>30</v>
      </c>
      <c r="B31" s="33">
        <v>40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</row>
    <row r="32" spans="1:8" ht="14.25" x14ac:dyDescent="0.2">
      <c r="A32" s="32"/>
      <c r="B32" s="33"/>
      <c r="C32" s="32"/>
      <c r="D32" s="32"/>
      <c r="E32" s="32"/>
      <c r="F32" s="32"/>
      <c r="G32" s="32"/>
      <c r="H32" s="32"/>
    </row>
    <row r="33" spans="1:8" ht="14.25" x14ac:dyDescent="0.2">
      <c r="A33" s="32"/>
      <c r="B33" s="33"/>
      <c r="C33" s="32"/>
      <c r="D33" s="32"/>
      <c r="E33" s="32"/>
      <c r="F33" s="32"/>
      <c r="G33" s="32"/>
      <c r="H33" s="32"/>
    </row>
    <row r="34" spans="1:8" ht="14.25" x14ac:dyDescent="0.2">
      <c r="A34" s="32"/>
      <c r="B34" s="33"/>
      <c r="C34" s="32"/>
      <c r="D34" s="32"/>
      <c r="E34" s="32"/>
      <c r="F34" s="32"/>
      <c r="G34" s="32"/>
      <c r="H34" s="32"/>
    </row>
    <row r="35" spans="1:8" ht="14.25" x14ac:dyDescent="0.2">
      <c r="A35" s="32"/>
      <c r="B35" s="33"/>
      <c r="C35" s="32"/>
      <c r="D35" s="32"/>
      <c r="E35" s="32"/>
      <c r="F35" s="32"/>
      <c r="G35" s="32"/>
      <c r="H35" s="32"/>
    </row>
    <row r="36" spans="1:8" ht="14.25" x14ac:dyDescent="0.2">
      <c r="A36" s="32"/>
      <c r="B36" s="33"/>
      <c r="C36" s="32"/>
      <c r="D36" s="32"/>
      <c r="E36" s="32"/>
      <c r="F36" s="32"/>
      <c r="G36" s="32"/>
      <c r="H36" s="32"/>
    </row>
    <row r="37" spans="1:8" ht="14.25" x14ac:dyDescent="0.2">
      <c r="A37" s="32"/>
      <c r="B37" s="33"/>
      <c r="C37" s="32"/>
      <c r="D37" s="32"/>
      <c r="E37" s="32"/>
      <c r="F37" s="32"/>
      <c r="G37" s="32"/>
      <c r="H37" s="32"/>
    </row>
    <row r="38" spans="1:8" ht="14.25" x14ac:dyDescent="0.2">
      <c r="A38" s="32"/>
      <c r="B38" s="33"/>
      <c r="C38" s="32"/>
      <c r="D38" s="32"/>
      <c r="E38" s="32"/>
      <c r="F38" s="32"/>
      <c r="G38" s="32"/>
      <c r="H38" s="32"/>
    </row>
    <row r="39" spans="1:8" ht="14.25" x14ac:dyDescent="0.2">
      <c r="A39" s="32"/>
      <c r="B39" s="33"/>
      <c r="C39" s="32"/>
      <c r="D39" s="32"/>
      <c r="E39" s="32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3"/>
      <c r="D42" s="33"/>
      <c r="E42" s="33"/>
      <c r="F42" s="33"/>
      <c r="G42" s="33"/>
      <c r="H42" s="33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2"/>
      <c r="D44" s="32"/>
      <c r="E44" s="32"/>
      <c r="F44" s="32"/>
      <c r="G44" s="32"/>
      <c r="H44" s="32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杨进</cp:lastModifiedBy>
  <dcterms:created xsi:type="dcterms:W3CDTF">2013-06-21T00:28:37Z</dcterms:created>
  <dcterms:modified xsi:type="dcterms:W3CDTF">2015-03-22T02:27:58Z</dcterms:modified>
</cp:coreProperties>
</file>