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<sst xmlns="http://schemas.openxmlformats.org/spreadsheetml/2006/main" count="112" uniqueCount="70">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</sst>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0" fontId="22" fillId="34" borderId="12" xfId="0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21" fillId="35" borderId="20" xfId="0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5" sqref="H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20494538.7619</v>
      </c>
      <c r="F3" s="25">
        <f>RA!I7</f>
        <v>1725772.5303</v>
      </c>
      <c r="G3" s="16">
        <f>E3-F3</f>
        <v>18768766.231600001</v>
      </c>
      <c r="H3" s="27">
        <f>RA!J7</f>
        <v>8.4206458625371301</v>
      </c>
      <c r="I3" s="20">
        <f>SUM(I4:I38)</f>
        <v>20494545.290374264</v>
      </c>
      <c r="J3" s="21">
        <f>SUM(J4:J38)</f>
        <v>18768766.109506998</v>
      </c>
      <c r="K3" s="22">
        <f>E3-I3</f>
        <v>-6.5284742638468742</v>
      </c>
      <c r="L3" s="22">
        <f>G3-J3</f>
        <v>0.12209300324320793</v>
      </c>
    </row>
    <row r="4" spans="1:13" x14ac:dyDescent="0.15">
      <c r="A4" s="40">
        <f>RA!A8</f>
        <v>42085</v>
      </c>
      <c r="B4" s="12">
        <v>12</v>
      </c>
      <c r="C4" s="37" t="s">
        <v>6</v>
      </c>
      <c r="D4" s="37"/>
      <c r="E4" s="15">
        <f>VLOOKUP(C4,RA!B8:D36,3,0)</f>
        <v>950024.53150000004</v>
      </c>
      <c r="F4" s="25">
        <f>VLOOKUP(C4,RA!B8:I39,8,0)</f>
        <v>72716.252699999997</v>
      </c>
      <c r="G4" s="16">
        <f t="shared" ref="G4:G38" si="0">E4-F4</f>
        <v>877308.27880000009</v>
      </c>
      <c r="H4" s="27">
        <f>RA!J8</f>
        <v>7.6541447393140301</v>
      </c>
      <c r="I4" s="20">
        <f>VLOOKUP(B4,RMS!B:D,3,FALSE)</f>
        <v>950025.29519658105</v>
      </c>
      <c r="J4" s="21">
        <f>VLOOKUP(B4,RMS!B:E,4,FALSE)</f>
        <v>877308.29567264998</v>
      </c>
      <c r="K4" s="22">
        <f t="shared" ref="K4:K38" si="1">E4-I4</f>
        <v>-0.76369658100884408</v>
      </c>
      <c r="L4" s="22">
        <f t="shared" ref="L4:L38" si="2">G4-J4</f>
        <v>-1.6872649895958602E-2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141551.2182</v>
      </c>
      <c r="F5" s="25">
        <f>VLOOKUP(C5,RA!B9:I40,8,0)</f>
        <v>31921.8105</v>
      </c>
      <c r="G5" s="16">
        <f t="shared" si="0"/>
        <v>109629.40770000001</v>
      </c>
      <c r="H5" s="27">
        <f>RA!J9</f>
        <v>22.5514205429848</v>
      </c>
      <c r="I5" s="20">
        <f>VLOOKUP(B5,RMS!B:D,3,FALSE)</f>
        <v>141551.30036075201</v>
      </c>
      <c r="J5" s="21">
        <f>VLOOKUP(B5,RMS!B:E,4,FALSE)</f>
        <v>109629.416438439</v>
      </c>
      <c r="K5" s="22">
        <f t="shared" si="1"/>
        <v>-8.2160752004710957E-2</v>
      </c>
      <c r="L5" s="22">
        <f t="shared" si="2"/>
        <v>-8.7384389917133376E-3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214435.80480000001</v>
      </c>
      <c r="F6" s="25">
        <f>VLOOKUP(C6,RA!B10:I41,8,0)</f>
        <v>40327.706700000002</v>
      </c>
      <c r="G6" s="16">
        <f t="shared" si="0"/>
        <v>174108.0981</v>
      </c>
      <c r="H6" s="27">
        <f>RA!J10</f>
        <v>18.806424019352999</v>
      </c>
      <c r="I6" s="20">
        <f>VLOOKUP(B6,RMS!B:D,3,FALSE)</f>
        <v>214438.12232564099</v>
      </c>
      <c r="J6" s="21">
        <f>VLOOKUP(B6,RMS!B:E,4,FALSE)</f>
        <v>174108.09730769199</v>
      </c>
      <c r="K6" s="22">
        <f>E6-I6</f>
        <v>-2.3175256409740541</v>
      </c>
      <c r="L6" s="22">
        <f t="shared" si="2"/>
        <v>7.9230801202356815E-4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66860.351299999995</v>
      </c>
      <c r="F7" s="25">
        <f>VLOOKUP(C7,RA!B11:I42,8,0)</f>
        <v>10453.759099999999</v>
      </c>
      <c r="G7" s="16">
        <f t="shared" si="0"/>
        <v>56406.592199999999</v>
      </c>
      <c r="H7" s="27">
        <f>RA!J11</f>
        <v>15.6352141392353</v>
      </c>
      <c r="I7" s="20">
        <f>VLOOKUP(B7,RMS!B:D,3,FALSE)</f>
        <v>66860.404526495695</v>
      </c>
      <c r="J7" s="21">
        <f>VLOOKUP(B7,RMS!B:E,4,FALSE)</f>
        <v>56406.592447863201</v>
      </c>
      <c r="K7" s="22">
        <f t="shared" si="1"/>
        <v>-5.3226495700073428E-2</v>
      </c>
      <c r="L7" s="22">
        <f t="shared" si="2"/>
        <v>-2.4786320136627182E-4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142713.59839999999</v>
      </c>
      <c r="F8" s="25">
        <f>VLOOKUP(C8,RA!B12:I43,8,0)</f>
        <v>19542.1872</v>
      </c>
      <c r="G8" s="16">
        <f t="shared" si="0"/>
        <v>123171.41119999999</v>
      </c>
      <c r="H8" s="27">
        <f>RA!J12</f>
        <v>13.693290211369201</v>
      </c>
      <c r="I8" s="20">
        <f>VLOOKUP(B8,RMS!B:D,3,FALSE)</f>
        <v>142713.593898291</v>
      </c>
      <c r="J8" s="21">
        <f>VLOOKUP(B8,RMS!B:E,4,FALSE)</f>
        <v>123171.41020940201</v>
      </c>
      <c r="K8" s="22">
        <f t="shared" si="1"/>
        <v>4.5017089869361371E-3</v>
      </c>
      <c r="L8" s="22">
        <f t="shared" si="2"/>
        <v>9.9059798230882734E-4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297772.23979999998</v>
      </c>
      <c r="F9" s="25">
        <f>VLOOKUP(C9,RA!B13:I44,8,0)</f>
        <v>75055.455100000006</v>
      </c>
      <c r="G9" s="16">
        <f t="shared" si="0"/>
        <v>222716.78469999996</v>
      </c>
      <c r="H9" s="27">
        <f>RA!J13</f>
        <v>25.2056589124666</v>
      </c>
      <c r="I9" s="20">
        <f>VLOOKUP(B9,RMS!B:D,3,FALSE)</f>
        <v>297772.49754871801</v>
      </c>
      <c r="J9" s="21">
        <f>VLOOKUP(B9,RMS!B:E,4,FALSE)</f>
        <v>222716.78037863199</v>
      </c>
      <c r="K9" s="22">
        <f t="shared" si="1"/>
        <v>-0.25774871802423149</v>
      </c>
      <c r="L9" s="22">
        <f t="shared" si="2"/>
        <v>4.3213679746259004E-3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175002.6925</v>
      </c>
      <c r="F10" s="25">
        <f>VLOOKUP(C10,RA!B14:I45,8,0)</f>
        <v>25660.339599999999</v>
      </c>
      <c r="G10" s="16">
        <f t="shared" si="0"/>
        <v>149342.3529</v>
      </c>
      <c r="H10" s="27">
        <f>RA!J14</f>
        <v>14.662825601954699</v>
      </c>
      <c r="I10" s="20">
        <f>VLOOKUP(B10,RMS!B:D,3,FALSE)</f>
        <v>175002.72296495701</v>
      </c>
      <c r="J10" s="21">
        <f>VLOOKUP(B10,RMS!B:E,4,FALSE)</f>
        <v>149342.35553162399</v>
      </c>
      <c r="K10" s="22">
        <f t="shared" si="1"/>
        <v>-3.0464957002550364E-2</v>
      </c>
      <c r="L10" s="22">
        <f t="shared" si="2"/>
        <v>-2.6316239964216948E-3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111154.98970000001</v>
      </c>
      <c r="F11" s="25">
        <f>VLOOKUP(C11,RA!B15:I46,8,0)</f>
        <v>21177.552</v>
      </c>
      <c r="G11" s="16">
        <f t="shared" si="0"/>
        <v>89977.437700000009</v>
      </c>
      <c r="H11" s="27">
        <f>RA!J15</f>
        <v>19.052272918343</v>
      </c>
      <c r="I11" s="20">
        <f>VLOOKUP(B11,RMS!B:D,3,FALSE)</f>
        <v>111155.09925812</v>
      </c>
      <c r="J11" s="21">
        <f>VLOOKUP(B11,RMS!B:E,4,FALSE)</f>
        <v>89977.439226495699</v>
      </c>
      <c r="K11" s="22">
        <f t="shared" si="1"/>
        <v>-0.1095581199915614</v>
      </c>
      <c r="L11" s="22">
        <f t="shared" si="2"/>
        <v>-1.5264956891769543E-3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1026214.6605</v>
      </c>
      <c r="F12" s="25">
        <f>VLOOKUP(C12,RA!B16:I47,8,0)</f>
        <v>86580.008499999996</v>
      </c>
      <c r="G12" s="16">
        <f t="shared" si="0"/>
        <v>939634.652</v>
      </c>
      <c r="H12" s="27">
        <f>RA!J16</f>
        <v>8.4368321592497804</v>
      </c>
      <c r="I12" s="20">
        <f>VLOOKUP(B12,RMS!B:D,3,FALSE)</f>
        <v>1026214.14023932</v>
      </c>
      <c r="J12" s="21">
        <f>VLOOKUP(B12,RMS!B:E,4,FALSE)</f>
        <v>939634.652051282</v>
      </c>
      <c r="K12" s="22">
        <f t="shared" si="1"/>
        <v>0.52026068000122905</v>
      </c>
      <c r="L12" s="22">
        <f t="shared" si="2"/>
        <v>-5.1281997002661228E-5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610346.96920000005</v>
      </c>
      <c r="F13" s="25">
        <f>VLOOKUP(C13,RA!B17:I48,8,0)</f>
        <v>65054.212399999997</v>
      </c>
      <c r="G13" s="16">
        <f t="shared" si="0"/>
        <v>545292.75680000009</v>
      </c>
      <c r="H13" s="27">
        <f>RA!J17</f>
        <v>10.6585623723615</v>
      </c>
      <c r="I13" s="20">
        <f>VLOOKUP(B13,RMS!B:D,3,FALSE)</f>
        <v>610347.05394273496</v>
      </c>
      <c r="J13" s="21">
        <f>VLOOKUP(B13,RMS!B:E,4,FALSE)</f>
        <v>545292.75684444397</v>
      </c>
      <c r="K13" s="22">
        <f t="shared" si="1"/>
        <v>-8.4742734907194972E-2</v>
      </c>
      <c r="L13" s="22">
        <f t="shared" si="2"/>
        <v>-4.4443877413868904E-5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2039173.6102</v>
      </c>
      <c r="F14" s="25">
        <f>VLOOKUP(C14,RA!B18:I49,8,0)</f>
        <v>212826.3757</v>
      </c>
      <c r="G14" s="16">
        <f t="shared" si="0"/>
        <v>1826347.2345</v>
      </c>
      <c r="H14" s="27">
        <f>RA!J18</f>
        <v>10.4368933883529</v>
      </c>
      <c r="I14" s="20">
        <f>VLOOKUP(B14,RMS!B:D,3,FALSE)</f>
        <v>2039173.8171544401</v>
      </c>
      <c r="J14" s="21">
        <f>VLOOKUP(B14,RMS!B:E,4,FALSE)</f>
        <v>1826347.2268137101</v>
      </c>
      <c r="K14" s="22">
        <f t="shared" si="1"/>
        <v>-0.20695444010198116</v>
      </c>
      <c r="L14" s="22">
        <f t="shared" si="2"/>
        <v>7.6862899586558342E-3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692140.86410000001</v>
      </c>
      <c r="F15" s="25">
        <f>VLOOKUP(C15,RA!B19:I50,8,0)</f>
        <v>63461.364500000003</v>
      </c>
      <c r="G15" s="16">
        <f t="shared" si="0"/>
        <v>628679.49959999998</v>
      </c>
      <c r="H15" s="27">
        <f>RA!J19</f>
        <v>9.1688509943015202</v>
      </c>
      <c r="I15" s="20">
        <f>VLOOKUP(B15,RMS!B:D,3,FALSE)</f>
        <v>692140.91919743596</v>
      </c>
      <c r="J15" s="21">
        <f>VLOOKUP(B15,RMS!B:E,4,FALSE)</f>
        <v>628679.50185555604</v>
      </c>
      <c r="K15" s="22">
        <f t="shared" si="1"/>
        <v>-5.5097435950301588E-2</v>
      </c>
      <c r="L15" s="22">
        <f t="shared" si="2"/>
        <v>-2.2555560572072864E-3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936018.91799999995</v>
      </c>
      <c r="F16" s="25">
        <f>VLOOKUP(C16,RA!B20:I51,8,0)</f>
        <v>81856.936600000001</v>
      </c>
      <c r="G16" s="16">
        <f t="shared" si="0"/>
        <v>854161.98139999993</v>
      </c>
      <c r="H16" s="27">
        <f>RA!J20</f>
        <v>8.7452224550017092</v>
      </c>
      <c r="I16" s="20">
        <f>VLOOKUP(B16,RMS!B:D,3,FALSE)</f>
        <v>936019.0919</v>
      </c>
      <c r="J16" s="21">
        <f>VLOOKUP(B16,RMS!B:E,4,FALSE)</f>
        <v>854161.98140000005</v>
      </c>
      <c r="K16" s="22">
        <f t="shared" si="1"/>
        <v>-0.17390000005252659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429177.26140000002</v>
      </c>
      <c r="F17" s="25">
        <f>VLOOKUP(C17,RA!B21:I52,8,0)</f>
        <v>30200.3665</v>
      </c>
      <c r="G17" s="16">
        <f t="shared" si="0"/>
        <v>398976.89490000001</v>
      </c>
      <c r="H17" s="27">
        <f>RA!J21</f>
        <v>7.0368048860474897</v>
      </c>
      <c r="I17" s="20">
        <f>VLOOKUP(B17,RMS!B:D,3,FALSE)</f>
        <v>429177.30584312102</v>
      </c>
      <c r="J17" s="21">
        <f>VLOOKUP(B17,RMS!B:E,4,FALSE)</f>
        <v>398976.89493939199</v>
      </c>
      <c r="K17" s="22">
        <f t="shared" si="1"/>
        <v>-4.4443121005315334E-2</v>
      </c>
      <c r="L17" s="22">
        <f t="shared" si="2"/>
        <v>-3.9391976315528154E-5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1354904.9945</v>
      </c>
      <c r="F18" s="25">
        <f>VLOOKUP(C18,RA!B22:I53,8,0)</f>
        <v>127198.9198</v>
      </c>
      <c r="G18" s="16">
        <f t="shared" si="0"/>
        <v>1227706.0747</v>
      </c>
      <c r="H18" s="27">
        <f>RA!J22</f>
        <v>9.3880323946211597</v>
      </c>
      <c r="I18" s="20">
        <f>VLOOKUP(B18,RMS!B:D,3,FALSE)</f>
        <v>1354906.1213</v>
      </c>
      <c r="J18" s="21">
        <f>VLOOKUP(B18,RMS!B:E,4,FALSE)</f>
        <v>1227706.0723999999</v>
      </c>
      <c r="K18" s="22">
        <f t="shared" si="1"/>
        <v>-1.1267999999690801</v>
      </c>
      <c r="L18" s="22">
        <f t="shared" si="2"/>
        <v>2.3000000510364771E-3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2887089.7351000002</v>
      </c>
      <c r="F19" s="25">
        <f>VLOOKUP(C19,RA!B23:I54,8,0)</f>
        <v>331437.23420000001</v>
      </c>
      <c r="G19" s="16">
        <f t="shared" si="0"/>
        <v>2555652.5009000003</v>
      </c>
      <c r="H19" s="27">
        <f>RA!J23</f>
        <v>11.479976883659999</v>
      </c>
      <c r="I19" s="20">
        <f>VLOOKUP(B19,RMS!B:D,3,FALSE)</f>
        <v>2887091.5452692299</v>
      </c>
      <c r="J19" s="21">
        <f>VLOOKUP(B19,RMS!B:E,4,FALSE)</f>
        <v>2555652.5466837599</v>
      </c>
      <c r="K19" s="22">
        <f t="shared" si="1"/>
        <v>-1.8101692297495902</v>
      </c>
      <c r="L19" s="22">
        <f t="shared" si="2"/>
        <v>-4.578375956043601E-2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247927.7402</v>
      </c>
      <c r="F20" s="25">
        <f>VLOOKUP(C20,RA!B24:I55,8,0)</f>
        <v>35987.344799999999</v>
      </c>
      <c r="G20" s="16">
        <f t="shared" si="0"/>
        <v>211940.39540000001</v>
      </c>
      <c r="H20" s="27">
        <f>RA!J24</f>
        <v>14.5152554413514</v>
      </c>
      <c r="I20" s="20">
        <f>VLOOKUP(B20,RMS!B:D,3,FALSE)</f>
        <v>247927.77805960999</v>
      </c>
      <c r="J20" s="21">
        <f>VLOOKUP(B20,RMS!B:E,4,FALSE)</f>
        <v>211940.40321016399</v>
      </c>
      <c r="K20" s="22">
        <f t="shared" si="1"/>
        <v>-3.7859609990846366E-2</v>
      </c>
      <c r="L20" s="22">
        <f t="shared" si="2"/>
        <v>-7.8101639810483903E-3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289399.55369999999</v>
      </c>
      <c r="F21" s="25">
        <f>VLOOKUP(C21,RA!B25:I56,8,0)</f>
        <v>2484.5844999999999</v>
      </c>
      <c r="G21" s="16">
        <f t="shared" si="0"/>
        <v>286914.96919999999</v>
      </c>
      <c r="H21" s="27">
        <f>RA!J25</f>
        <v>0.85853086787258603</v>
      </c>
      <c r="I21" s="20">
        <f>VLOOKUP(B21,RMS!B:D,3,FALSE)</f>
        <v>289399.55564943701</v>
      </c>
      <c r="J21" s="21">
        <f>VLOOKUP(B21,RMS!B:E,4,FALSE)</f>
        <v>286914.97779489402</v>
      </c>
      <c r="K21" s="22">
        <f t="shared" si="1"/>
        <v>-1.9494370208121836E-3</v>
      </c>
      <c r="L21" s="22">
        <f t="shared" si="2"/>
        <v>-8.5948940250091255E-3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589930.20239999995</v>
      </c>
      <c r="F22" s="25">
        <f>VLOOKUP(C22,RA!B26:I57,8,0)</f>
        <v>128835.93730000001</v>
      </c>
      <c r="G22" s="16">
        <f t="shared" si="0"/>
        <v>461094.26509999996</v>
      </c>
      <c r="H22" s="27">
        <f>RA!J26</f>
        <v>21.8391831399477</v>
      </c>
      <c r="I22" s="20">
        <f>VLOOKUP(B22,RMS!B:D,3,FALSE)</f>
        <v>589930.12194900506</v>
      </c>
      <c r="J22" s="21">
        <f>VLOOKUP(B22,RMS!B:E,4,FALSE)</f>
        <v>461094.23926186201</v>
      </c>
      <c r="K22" s="22">
        <f t="shared" si="1"/>
        <v>8.0450994893908501E-2</v>
      </c>
      <c r="L22" s="22">
        <f t="shared" si="2"/>
        <v>2.5838137953542173E-2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289347.35499999998</v>
      </c>
      <c r="F23" s="25">
        <f>VLOOKUP(C23,RA!B27:I58,8,0)</f>
        <v>77124.926200000002</v>
      </c>
      <c r="G23" s="16">
        <f t="shared" si="0"/>
        <v>212222.42879999999</v>
      </c>
      <c r="H23" s="27">
        <f>RA!J27</f>
        <v>26.654788739990401</v>
      </c>
      <c r="I23" s="20">
        <f>VLOOKUP(B23,RMS!B:D,3,FALSE)</f>
        <v>289347.29136203002</v>
      </c>
      <c r="J23" s="21">
        <f>VLOOKUP(B23,RMS!B:E,4,FALSE)</f>
        <v>212222.44475851901</v>
      </c>
      <c r="K23" s="22">
        <f t="shared" si="1"/>
        <v>6.3637969957198948E-2</v>
      </c>
      <c r="L23" s="22">
        <f t="shared" si="2"/>
        <v>-1.5958519012201577E-2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902192.84420000005</v>
      </c>
      <c r="F24" s="25">
        <f>VLOOKUP(C24,RA!B28:I59,8,0)</f>
        <v>22872.350299999998</v>
      </c>
      <c r="G24" s="16">
        <f t="shared" si="0"/>
        <v>879320.4939</v>
      </c>
      <c r="H24" s="27">
        <f>RA!J28</f>
        <v>2.53519526862148</v>
      </c>
      <c r="I24" s="20">
        <f>VLOOKUP(B24,RMS!B:D,3,FALSE)</f>
        <v>902192.83828318596</v>
      </c>
      <c r="J24" s="21">
        <f>VLOOKUP(B24,RMS!B:E,4,FALSE)</f>
        <v>879320.49766902695</v>
      </c>
      <c r="K24" s="22">
        <f t="shared" si="1"/>
        <v>5.916814086958766E-3</v>
      </c>
      <c r="L24" s="22">
        <f t="shared" si="2"/>
        <v>-3.7690269527956843E-3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695724.83400000003</v>
      </c>
      <c r="F25" s="25">
        <f>VLOOKUP(C25,RA!B29:I60,8,0)</f>
        <v>109616.0721</v>
      </c>
      <c r="G25" s="16">
        <f t="shared" si="0"/>
        <v>586108.76190000004</v>
      </c>
      <c r="H25" s="27">
        <f>RA!J29</f>
        <v>15.7556647029219</v>
      </c>
      <c r="I25" s="20">
        <f>VLOOKUP(B25,RMS!B:D,3,FALSE)</f>
        <v>695724.83330796496</v>
      </c>
      <c r="J25" s="21">
        <f>VLOOKUP(B25,RMS!B:E,4,FALSE)</f>
        <v>586108.74948216497</v>
      </c>
      <c r="K25" s="22">
        <f t="shared" si="1"/>
        <v>6.9203507155179977E-4</v>
      </c>
      <c r="L25" s="22">
        <f t="shared" si="2"/>
        <v>1.2417835067026317E-2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1392197.1795000001</v>
      </c>
      <c r="F26" s="25">
        <f>VLOOKUP(C26,RA!B30:I61,8,0)</f>
        <v>122233.97930000001</v>
      </c>
      <c r="G26" s="16">
        <f t="shared" si="0"/>
        <v>1269963.2002000001</v>
      </c>
      <c r="H26" s="27">
        <f>RA!J30</f>
        <v>8.77993297931401</v>
      </c>
      <c r="I26" s="20">
        <f>VLOOKUP(B26,RMS!B:D,3,FALSE)</f>
        <v>1392197.1663584099</v>
      </c>
      <c r="J26" s="21">
        <f>VLOOKUP(B26,RMS!B:E,4,FALSE)</f>
        <v>1269963.2139624199</v>
      </c>
      <c r="K26" s="22">
        <f t="shared" si="1"/>
        <v>1.3141590170562267E-2</v>
      </c>
      <c r="L26" s="22">
        <f t="shared" si="2"/>
        <v>-1.3762419810518622E-2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2891705.5014999998</v>
      </c>
      <c r="F27" s="25">
        <f>VLOOKUP(C27,RA!B31:I62,8,0)</f>
        <v>-172952.43849999999</v>
      </c>
      <c r="G27" s="16">
        <f t="shared" si="0"/>
        <v>3064657.94</v>
      </c>
      <c r="H27" s="27">
        <f>RA!J31</f>
        <v>-5.9809838315238304</v>
      </c>
      <c r="I27" s="20">
        <f>VLOOKUP(B27,RMS!B:D,3,FALSE)</f>
        <v>2891705.61333009</v>
      </c>
      <c r="J27" s="21">
        <f>VLOOKUP(B27,RMS!B:E,4,FALSE)</f>
        <v>3064657.7553725699</v>
      </c>
      <c r="K27" s="22">
        <f t="shared" si="1"/>
        <v>-0.11183009017258883</v>
      </c>
      <c r="L27" s="22">
        <f t="shared" si="2"/>
        <v>0.18462743004783988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138515.96170000001</v>
      </c>
      <c r="F28" s="25">
        <f>VLOOKUP(C28,RA!B32:I63,8,0)</f>
        <v>37583.741699999999</v>
      </c>
      <c r="G28" s="16">
        <f t="shared" si="0"/>
        <v>100932.22000000002</v>
      </c>
      <c r="H28" s="27">
        <f>RA!J32</f>
        <v>27.133148583554199</v>
      </c>
      <c r="I28" s="20">
        <f>VLOOKUP(B28,RMS!B:D,3,FALSE)</f>
        <v>138515.92174007301</v>
      </c>
      <c r="J28" s="21">
        <f>VLOOKUP(B28,RMS!B:E,4,FALSE)</f>
        <v>100932.208691186</v>
      </c>
      <c r="K28" s="22">
        <f t="shared" si="1"/>
        <v>3.9959927002200857E-2</v>
      </c>
      <c r="L28" s="22">
        <f t="shared" si="2"/>
        <v>1.1308814020594582E-2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156670.9559</v>
      </c>
      <c r="F30" s="25">
        <f>VLOOKUP(C30,RA!B34:I66,8,0)</f>
        <v>10259.84</v>
      </c>
      <c r="G30" s="16">
        <f t="shared" si="0"/>
        <v>146411.1159</v>
      </c>
      <c r="H30" s="27">
        <f>RA!J34</f>
        <v>6.5486547529260299</v>
      </c>
      <c r="I30" s="20">
        <f>VLOOKUP(B30,RMS!B:D,3,FALSE)</f>
        <v>156670.95509999999</v>
      </c>
      <c r="J30" s="21">
        <f>VLOOKUP(B30,RMS!B:E,4,FALSE)</f>
        <v>146411.11240000001</v>
      </c>
      <c r="K30" s="22">
        <f t="shared" si="1"/>
        <v>8.0000000889413059E-4</v>
      </c>
      <c r="L30" s="22">
        <f t="shared" si="2"/>
        <v>3.4999999916180968E-3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6.5486547529260299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280172.64990000002</v>
      </c>
      <c r="F34" s="25">
        <f>VLOOKUP(C34,RA!B8:I70,8,0)</f>
        <v>18474.848699999999</v>
      </c>
      <c r="G34" s="16">
        <f t="shared" si="0"/>
        <v>261697.80120000002</v>
      </c>
      <c r="H34" s="27">
        <f>RA!J36</f>
        <v>0</v>
      </c>
      <c r="I34" s="20">
        <f>VLOOKUP(B34,RMS!B:D,3,FALSE)</f>
        <v>280172.64957265003</v>
      </c>
      <c r="J34" s="21">
        <f>VLOOKUP(B34,RMS!B:E,4,FALSE)</f>
        <v>261697.79914529901</v>
      </c>
      <c r="K34" s="22">
        <f t="shared" si="1"/>
        <v>3.2734998967498541E-4</v>
      </c>
      <c r="L34" s="22">
        <f t="shared" si="2"/>
        <v>2.0547010062728077E-3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542504.48629999999</v>
      </c>
      <c r="F35" s="25">
        <f>VLOOKUP(C35,RA!B8:I71,8,0)</f>
        <v>37333.023099999999</v>
      </c>
      <c r="G35" s="16">
        <f t="shared" si="0"/>
        <v>505171.4632</v>
      </c>
      <c r="H35" s="27">
        <f>RA!J37</f>
        <v>0</v>
      </c>
      <c r="I35" s="20">
        <f>VLOOKUP(B35,RMS!B:D,3,FALSE)</f>
        <v>542504.47626837599</v>
      </c>
      <c r="J35" s="21">
        <f>VLOOKUP(B35,RMS!B:E,4,FALSE)</f>
        <v>505171.46884529898</v>
      </c>
      <c r="K35" s="22">
        <f t="shared" si="1"/>
        <v>1.0031623998656869E-2</v>
      </c>
      <c r="L35" s="22">
        <f t="shared" si="2"/>
        <v>-5.6452989811077714E-3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6.5940942867171701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6.8816063355751096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3667.0583999999999</v>
      </c>
      <c r="F38" s="25">
        <f>VLOOKUP(C38,RA!B8:I74,8,0)</f>
        <v>447.83969999999999</v>
      </c>
      <c r="G38" s="16">
        <f t="shared" si="0"/>
        <v>3219.2186999999999</v>
      </c>
      <c r="H38" s="27">
        <f>RA!J40</f>
        <v>0</v>
      </c>
      <c r="I38" s="20">
        <f>VLOOKUP(B38,RMS!B:D,3,FALSE)</f>
        <v>3667.0584675894402</v>
      </c>
      <c r="J38" s="21">
        <f>VLOOKUP(B38,RMS!B:E,4,FALSE)</f>
        <v>3219.2187126541098</v>
      </c>
      <c r="K38" s="22">
        <f t="shared" si="1"/>
        <v>-6.7589440277515678E-5</v>
      </c>
      <c r="L38" s="22">
        <f t="shared" si="2"/>
        <v>-1.2654109923460055E-5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20494538.7619</v>
      </c>
      <c r="E7" s="64">
        <v>19296526.760299999</v>
      </c>
      <c r="F7" s="65">
        <v>106.208433343895</v>
      </c>
      <c r="G7" s="64">
        <v>18111435.452799998</v>
      </c>
      <c r="H7" s="65">
        <v>13.158003490725999</v>
      </c>
      <c r="I7" s="64">
        <v>1725772.5303</v>
      </c>
      <c r="J7" s="65">
        <v>8.4206458625371301</v>
      </c>
      <c r="K7" s="64">
        <v>2189656.2653000001</v>
      </c>
      <c r="L7" s="65">
        <v>12.0899101068297</v>
      </c>
      <c r="M7" s="65">
        <v>-0.21185230867112501</v>
      </c>
      <c r="N7" s="64">
        <v>445546223.26550001</v>
      </c>
      <c r="O7" s="64">
        <v>2080329067.4672</v>
      </c>
      <c r="P7" s="66"/>
      <c r="Q7" s="66"/>
      <c r="R7" s="66"/>
      <c r="S7" s="66"/>
      <c r="T7" s="66"/>
      <c r="U7" s="67"/>
      <c r="V7" s="54"/>
      <c r="W7" s="54"/>
    </row>
    <row r="8" spans="1:23" ht="14.25" thickBot="1" x14ac:dyDescent="0.2">
      <c r="A8" s="41">
        <v>42085</v>
      </c>
      <c r="B8" s="46" t="s">
        <v>6</v>
      </c>
      <c r="C8" s="52"/>
      <c r="D8" s="68">
        <v>950024.53150000004</v>
      </c>
      <c r="E8" s="68">
        <v>825165.40370000002</v>
      </c>
      <c r="F8" s="69">
        <v>115.131406047822</v>
      </c>
      <c r="G8" s="68">
        <v>719606.51049999997</v>
      </c>
      <c r="H8" s="69">
        <v>32.020002270393597</v>
      </c>
      <c r="I8" s="68">
        <v>72716.252699999997</v>
      </c>
      <c r="J8" s="69">
        <v>7.6541447393140301</v>
      </c>
      <c r="K8" s="68">
        <v>135089.3995</v>
      </c>
      <c r="L8" s="69">
        <v>18.7726761124127</v>
      </c>
      <c r="M8" s="69">
        <v>-0.46171755171655798</v>
      </c>
      <c r="N8" s="68">
        <v>20662327.018100001</v>
      </c>
      <c r="O8" s="68">
        <v>89530304.428800002</v>
      </c>
      <c r="P8" s="70"/>
      <c r="Q8" s="70"/>
      <c r="R8" s="70"/>
      <c r="S8" s="70"/>
      <c r="T8" s="70"/>
      <c r="U8" s="71"/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8">
        <v>141551.2182</v>
      </c>
      <c r="E9" s="68">
        <v>138333.89780000001</v>
      </c>
      <c r="F9" s="69">
        <v>102.325764292893</v>
      </c>
      <c r="G9" s="68">
        <v>161822.106</v>
      </c>
      <c r="H9" s="69">
        <v>-12.5266493565471</v>
      </c>
      <c r="I9" s="68">
        <v>31921.8105</v>
      </c>
      <c r="J9" s="69">
        <v>22.5514205429848</v>
      </c>
      <c r="K9" s="68">
        <v>33367.465600000003</v>
      </c>
      <c r="L9" s="69">
        <v>20.619843867314401</v>
      </c>
      <c r="M9" s="69">
        <v>-4.3325289290175997E-2</v>
      </c>
      <c r="N9" s="68">
        <v>3796478.4427999998</v>
      </c>
      <c r="O9" s="68">
        <v>13859610.615</v>
      </c>
      <c r="P9" s="70"/>
      <c r="Q9" s="70"/>
      <c r="R9" s="70"/>
      <c r="S9" s="70"/>
      <c r="T9" s="70"/>
      <c r="U9" s="71"/>
      <c r="V9" s="54"/>
      <c r="W9" s="54"/>
    </row>
    <row r="10" spans="1:23" ht="14.25" thickBot="1" x14ac:dyDescent="0.2">
      <c r="A10" s="44"/>
      <c r="B10" s="46" t="s">
        <v>8</v>
      </c>
      <c r="C10" s="52"/>
      <c r="D10" s="68">
        <v>214435.80480000001</v>
      </c>
      <c r="E10" s="68">
        <v>195460.35649999999</v>
      </c>
      <c r="F10" s="69">
        <v>109.708080267417</v>
      </c>
      <c r="G10" s="68">
        <v>215632.8113</v>
      </c>
      <c r="H10" s="69">
        <v>-0.55511333956254105</v>
      </c>
      <c r="I10" s="68">
        <v>40327.706700000002</v>
      </c>
      <c r="J10" s="69">
        <v>18.806424019352999</v>
      </c>
      <c r="K10" s="68">
        <v>51044.244500000001</v>
      </c>
      <c r="L10" s="69">
        <v>23.6718355579868</v>
      </c>
      <c r="M10" s="69">
        <v>-0.209946055720347</v>
      </c>
      <c r="N10" s="68">
        <v>4282667.3742000004</v>
      </c>
      <c r="O10" s="68">
        <v>22287987.976100001</v>
      </c>
      <c r="P10" s="70"/>
      <c r="Q10" s="70"/>
      <c r="R10" s="70"/>
      <c r="S10" s="70"/>
      <c r="T10" s="70"/>
      <c r="U10" s="71"/>
      <c r="V10" s="54"/>
      <c r="W10" s="54"/>
    </row>
    <row r="11" spans="1:23" ht="14.25" thickBot="1" x14ac:dyDescent="0.2">
      <c r="A11" s="44"/>
      <c r="B11" s="46" t="s">
        <v>9</v>
      </c>
      <c r="C11" s="52"/>
      <c r="D11" s="68">
        <v>66860.351299999995</v>
      </c>
      <c r="E11" s="68">
        <v>66330.612200000003</v>
      </c>
      <c r="F11" s="69">
        <v>100.798634419961</v>
      </c>
      <c r="G11" s="68">
        <v>73502.621299999999</v>
      </c>
      <c r="H11" s="69">
        <v>-9.0367797535949794</v>
      </c>
      <c r="I11" s="68">
        <v>10453.759099999999</v>
      </c>
      <c r="J11" s="69">
        <v>15.6352141392353</v>
      </c>
      <c r="K11" s="68">
        <v>12224.582399999999</v>
      </c>
      <c r="L11" s="69">
        <v>16.631491753342399</v>
      </c>
      <c r="M11" s="69">
        <v>-0.14485756994038501</v>
      </c>
      <c r="N11" s="68">
        <v>1474272.2531999999</v>
      </c>
      <c r="O11" s="68">
        <v>6800396.0816000002</v>
      </c>
      <c r="P11" s="70"/>
      <c r="Q11" s="70"/>
      <c r="R11" s="70"/>
      <c r="S11" s="70"/>
      <c r="T11" s="70"/>
      <c r="U11" s="71"/>
      <c r="V11" s="54"/>
      <c r="W11" s="54"/>
    </row>
    <row r="12" spans="1:23" ht="14.25" thickBot="1" x14ac:dyDescent="0.2">
      <c r="A12" s="44"/>
      <c r="B12" s="46" t="s">
        <v>10</v>
      </c>
      <c r="C12" s="52"/>
      <c r="D12" s="68">
        <v>142713.59839999999</v>
      </c>
      <c r="E12" s="68">
        <v>113781.09540000001</v>
      </c>
      <c r="F12" s="69">
        <v>125.42821625885</v>
      </c>
      <c r="G12" s="68">
        <v>112794.3702</v>
      </c>
      <c r="H12" s="69">
        <v>26.525462349715699</v>
      </c>
      <c r="I12" s="68">
        <v>19542.1872</v>
      </c>
      <c r="J12" s="69">
        <v>13.693290211369201</v>
      </c>
      <c r="K12" s="68">
        <v>18350.128000000001</v>
      </c>
      <c r="L12" s="69">
        <v>16.268655933325999</v>
      </c>
      <c r="M12" s="69">
        <v>6.4961901083196993E-2</v>
      </c>
      <c r="N12" s="68">
        <v>5143302.6656999998</v>
      </c>
      <c r="O12" s="68">
        <v>25341245.025800001</v>
      </c>
      <c r="P12" s="70"/>
      <c r="Q12" s="70"/>
      <c r="R12" s="70"/>
      <c r="S12" s="70"/>
      <c r="T12" s="70"/>
      <c r="U12" s="71"/>
      <c r="V12" s="54"/>
      <c r="W12" s="54"/>
    </row>
    <row r="13" spans="1:23" ht="14.25" thickBot="1" x14ac:dyDescent="0.2">
      <c r="A13" s="44"/>
      <c r="B13" s="46" t="s">
        <v>11</v>
      </c>
      <c r="C13" s="52"/>
      <c r="D13" s="68">
        <v>297772.23979999998</v>
      </c>
      <c r="E13" s="68">
        <v>290403.72220000002</v>
      </c>
      <c r="F13" s="69">
        <v>102.53733579727501</v>
      </c>
      <c r="G13" s="68">
        <v>283070.69059999997</v>
      </c>
      <c r="H13" s="69">
        <v>5.1935964012516997</v>
      </c>
      <c r="I13" s="68">
        <v>75055.455100000006</v>
      </c>
      <c r="J13" s="69">
        <v>25.2056589124666</v>
      </c>
      <c r="K13" s="68">
        <v>64619.6976</v>
      </c>
      <c r="L13" s="69">
        <v>22.828113169551902</v>
      </c>
      <c r="M13" s="69">
        <v>0.161494991273373</v>
      </c>
      <c r="N13" s="68">
        <v>13831561.395199999</v>
      </c>
      <c r="O13" s="68">
        <v>39884779.116300002</v>
      </c>
      <c r="P13" s="70"/>
      <c r="Q13" s="70"/>
      <c r="R13" s="70"/>
      <c r="S13" s="70"/>
      <c r="T13" s="70"/>
      <c r="U13" s="71"/>
      <c r="V13" s="54"/>
      <c r="W13" s="54"/>
    </row>
    <row r="14" spans="1:23" ht="14.25" thickBot="1" x14ac:dyDescent="0.2">
      <c r="A14" s="44"/>
      <c r="B14" s="46" t="s">
        <v>12</v>
      </c>
      <c r="C14" s="52"/>
      <c r="D14" s="68">
        <v>175002.6925</v>
      </c>
      <c r="E14" s="68">
        <v>175475.41949999999</v>
      </c>
      <c r="F14" s="69">
        <v>99.730602154223703</v>
      </c>
      <c r="G14" s="68">
        <v>152533.00080000001</v>
      </c>
      <c r="H14" s="69">
        <v>14.731036288640301</v>
      </c>
      <c r="I14" s="68">
        <v>25660.339599999999</v>
      </c>
      <c r="J14" s="69">
        <v>14.662825601954699</v>
      </c>
      <c r="K14" s="68">
        <v>26712.3367</v>
      </c>
      <c r="L14" s="69">
        <v>17.512496679341499</v>
      </c>
      <c r="M14" s="69">
        <v>-3.9382443842886E-2</v>
      </c>
      <c r="N14" s="68">
        <v>3430438.9103000001</v>
      </c>
      <c r="O14" s="68">
        <v>18245018.645399999</v>
      </c>
      <c r="P14" s="70"/>
      <c r="Q14" s="70"/>
      <c r="R14" s="70"/>
      <c r="S14" s="70"/>
      <c r="T14" s="70"/>
      <c r="U14" s="71"/>
      <c r="V14" s="54"/>
      <c r="W14" s="54"/>
    </row>
    <row r="15" spans="1:23" ht="14.25" thickBot="1" x14ac:dyDescent="0.2">
      <c r="A15" s="44"/>
      <c r="B15" s="46" t="s">
        <v>13</v>
      </c>
      <c r="C15" s="52"/>
      <c r="D15" s="68">
        <v>111154.98970000001</v>
      </c>
      <c r="E15" s="68">
        <v>111560.70699999999</v>
      </c>
      <c r="F15" s="69">
        <v>99.636325987069995</v>
      </c>
      <c r="G15" s="68">
        <v>113798.43949999999</v>
      </c>
      <c r="H15" s="69">
        <v>-2.3229227145948701</v>
      </c>
      <c r="I15" s="68">
        <v>21177.552</v>
      </c>
      <c r="J15" s="69">
        <v>19.052272918343</v>
      </c>
      <c r="K15" s="68">
        <v>15261.9383</v>
      </c>
      <c r="L15" s="69">
        <v>13.4113774908135</v>
      </c>
      <c r="M15" s="69">
        <v>0.38760566211960101</v>
      </c>
      <c r="N15" s="68">
        <v>3785563.0307</v>
      </c>
      <c r="O15" s="68">
        <v>14912039.7225</v>
      </c>
      <c r="P15" s="70"/>
      <c r="Q15" s="70"/>
      <c r="R15" s="70"/>
      <c r="S15" s="70"/>
      <c r="T15" s="70"/>
      <c r="U15" s="71"/>
      <c r="V15" s="54"/>
      <c r="W15" s="54"/>
    </row>
    <row r="16" spans="1:23" ht="14.25" thickBot="1" x14ac:dyDescent="0.2">
      <c r="A16" s="44"/>
      <c r="B16" s="46" t="s">
        <v>14</v>
      </c>
      <c r="C16" s="52"/>
      <c r="D16" s="68">
        <v>1026214.6605</v>
      </c>
      <c r="E16" s="68">
        <v>1025101.2971</v>
      </c>
      <c r="F16" s="69">
        <v>100.108610085964</v>
      </c>
      <c r="G16" s="68">
        <v>982094.42740000004</v>
      </c>
      <c r="H16" s="69">
        <v>4.4924634402828199</v>
      </c>
      <c r="I16" s="68">
        <v>86580.008499999996</v>
      </c>
      <c r="J16" s="69">
        <v>8.4368321592497804</v>
      </c>
      <c r="K16" s="68">
        <v>33723.9274</v>
      </c>
      <c r="L16" s="69">
        <v>3.4338782971491701</v>
      </c>
      <c r="M16" s="69">
        <v>1.56731689263452</v>
      </c>
      <c r="N16" s="68">
        <v>19465960.5962</v>
      </c>
      <c r="O16" s="68">
        <v>104626378.8866</v>
      </c>
      <c r="P16" s="70"/>
      <c r="Q16" s="70"/>
      <c r="R16" s="70"/>
      <c r="S16" s="70"/>
      <c r="T16" s="70"/>
      <c r="U16" s="71"/>
      <c r="V16" s="54"/>
      <c r="W16" s="54"/>
    </row>
    <row r="17" spans="1:21" ht="12" thickBot="1" x14ac:dyDescent="0.2">
      <c r="A17" s="44"/>
      <c r="B17" s="46" t="s">
        <v>15</v>
      </c>
      <c r="C17" s="52"/>
      <c r="D17" s="68">
        <v>610346.96920000005</v>
      </c>
      <c r="E17" s="68">
        <v>531826.68350000004</v>
      </c>
      <c r="F17" s="69">
        <v>114.764262143308</v>
      </c>
      <c r="G17" s="68">
        <v>549353.81449999998</v>
      </c>
      <c r="H17" s="69">
        <v>11.102708871788501</v>
      </c>
      <c r="I17" s="68">
        <v>65054.212399999997</v>
      </c>
      <c r="J17" s="69">
        <v>10.6585623723615</v>
      </c>
      <c r="K17" s="68">
        <v>47668.205999999998</v>
      </c>
      <c r="L17" s="69">
        <v>8.6771411687357993</v>
      </c>
      <c r="M17" s="69">
        <v>0.36472961453594499</v>
      </c>
      <c r="N17" s="68">
        <v>15502073.363399999</v>
      </c>
      <c r="O17" s="68">
        <v>130657252.3642</v>
      </c>
      <c r="P17" s="70"/>
      <c r="Q17" s="70"/>
      <c r="R17" s="70"/>
      <c r="S17" s="70"/>
      <c r="T17" s="70"/>
      <c r="U17" s="71"/>
    </row>
    <row r="18" spans="1:21" ht="12" thickBot="1" x14ac:dyDescent="0.2">
      <c r="A18" s="44"/>
      <c r="B18" s="46" t="s">
        <v>16</v>
      </c>
      <c r="C18" s="52"/>
      <c r="D18" s="68">
        <v>2039173.6102</v>
      </c>
      <c r="E18" s="68">
        <v>2365258.5685999999</v>
      </c>
      <c r="F18" s="69">
        <v>86.213559788813697</v>
      </c>
      <c r="G18" s="68">
        <v>2350322.3725999999</v>
      </c>
      <c r="H18" s="69">
        <v>-13.238556805116</v>
      </c>
      <c r="I18" s="68">
        <v>212826.3757</v>
      </c>
      <c r="J18" s="69">
        <v>10.4368933883529</v>
      </c>
      <c r="K18" s="68">
        <v>298006.0417</v>
      </c>
      <c r="L18" s="69">
        <v>12.679368803792499</v>
      </c>
      <c r="M18" s="69">
        <v>-0.28583201036490902</v>
      </c>
      <c r="N18" s="68">
        <v>42724251.627099998</v>
      </c>
      <c r="O18" s="68">
        <v>289415879.16259998</v>
      </c>
      <c r="P18" s="70"/>
      <c r="Q18" s="70"/>
      <c r="R18" s="70"/>
      <c r="S18" s="70"/>
      <c r="T18" s="70"/>
      <c r="U18" s="71"/>
    </row>
    <row r="19" spans="1:21" ht="12" thickBot="1" x14ac:dyDescent="0.2">
      <c r="A19" s="44"/>
      <c r="B19" s="46" t="s">
        <v>17</v>
      </c>
      <c r="C19" s="52"/>
      <c r="D19" s="68">
        <v>692140.86410000001</v>
      </c>
      <c r="E19" s="68">
        <v>736176.59279999998</v>
      </c>
      <c r="F19" s="69">
        <v>94.018319907114602</v>
      </c>
      <c r="G19" s="68">
        <v>807361.42460000003</v>
      </c>
      <c r="H19" s="69">
        <v>-14.2712491567311</v>
      </c>
      <c r="I19" s="68">
        <v>63461.364500000003</v>
      </c>
      <c r="J19" s="69">
        <v>9.1688509943015202</v>
      </c>
      <c r="K19" s="68">
        <v>82080.173899999994</v>
      </c>
      <c r="L19" s="69">
        <v>10.166472090323801</v>
      </c>
      <c r="M19" s="69">
        <v>-0.22683686589996399</v>
      </c>
      <c r="N19" s="68">
        <v>15819288.790999999</v>
      </c>
      <c r="O19" s="68">
        <v>79130582.598000005</v>
      </c>
      <c r="P19" s="70"/>
      <c r="Q19" s="70"/>
      <c r="R19" s="70"/>
      <c r="S19" s="70"/>
      <c r="T19" s="70"/>
      <c r="U19" s="71"/>
    </row>
    <row r="20" spans="1:21" ht="12" thickBot="1" x14ac:dyDescent="0.2">
      <c r="A20" s="44"/>
      <c r="B20" s="46" t="s">
        <v>18</v>
      </c>
      <c r="C20" s="52"/>
      <c r="D20" s="68">
        <v>936018.91799999995</v>
      </c>
      <c r="E20" s="68">
        <v>1064808.6176</v>
      </c>
      <c r="F20" s="69">
        <v>87.904896948497395</v>
      </c>
      <c r="G20" s="68">
        <v>887108.96380000003</v>
      </c>
      <c r="H20" s="69">
        <v>5.5134099863550299</v>
      </c>
      <c r="I20" s="68">
        <v>81856.936600000001</v>
      </c>
      <c r="J20" s="69">
        <v>8.7452224550017092</v>
      </c>
      <c r="K20" s="68">
        <v>58589.9378</v>
      </c>
      <c r="L20" s="69">
        <v>6.6045931436681098</v>
      </c>
      <c r="M20" s="69">
        <v>0.39711594983123499</v>
      </c>
      <c r="N20" s="68">
        <v>19386503.637899999</v>
      </c>
      <c r="O20" s="68">
        <v>116025267.00570001</v>
      </c>
      <c r="P20" s="70"/>
      <c r="Q20" s="70"/>
      <c r="R20" s="70"/>
      <c r="S20" s="70"/>
      <c r="T20" s="70"/>
      <c r="U20" s="71"/>
    </row>
    <row r="21" spans="1:21" ht="12" thickBot="1" x14ac:dyDescent="0.2">
      <c r="A21" s="44"/>
      <c r="B21" s="46" t="s">
        <v>19</v>
      </c>
      <c r="C21" s="52"/>
      <c r="D21" s="68">
        <v>429177.26140000002</v>
      </c>
      <c r="E21" s="68">
        <v>488660.14529999997</v>
      </c>
      <c r="F21" s="69">
        <v>87.827351079863107</v>
      </c>
      <c r="G21" s="68">
        <v>474010.1347</v>
      </c>
      <c r="H21" s="69">
        <v>-9.4582098605074307</v>
      </c>
      <c r="I21" s="68">
        <v>30200.3665</v>
      </c>
      <c r="J21" s="69">
        <v>7.0368048860474897</v>
      </c>
      <c r="K21" s="68">
        <v>57087.161</v>
      </c>
      <c r="L21" s="69">
        <v>12.043447348679701</v>
      </c>
      <c r="M21" s="69">
        <v>-0.47097795772327899</v>
      </c>
      <c r="N21" s="68">
        <v>9644119.3246999998</v>
      </c>
      <c r="O21" s="68">
        <v>48550045.143600002</v>
      </c>
      <c r="P21" s="70"/>
      <c r="Q21" s="70"/>
      <c r="R21" s="70"/>
      <c r="S21" s="70"/>
      <c r="T21" s="70"/>
      <c r="U21" s="71"/>
    </row>
    <row r="22" spans="1:21" ht="12" thickBot="1" x14ac:dyDescent="0.2">
      <c r="A22" s="44"/>
      <c r="B22" s="46" t="s">
        <v>20</v>
      </c>
      <c r="C22" s="52"/>
      <c r="D22" s="68">
        <v>1354904.9945</v>
      </c>
      <c r="E22" s="68">
        <v>1135432.7919000001</v>
      </c>
      <c r="F22" s="69">
        <v>119.32938736362701</v>
      </c>
      <c r="G22" s="68">
        <v>1320985.9872000001</v>
      </c>
      <c r="H22" s="69">
        <v>2.5677037931261899</v>
      </c>
      <c r="I22" s="68">
        <v>127198.9198</v>
      </c>
      <c r="J22" s="69">
        <v>9.3880323946211597</v>
      </c>
      <c r="K22" s="68">
        <v>189690.61720000001</v>
      </c>
      <c r="L22" s="69">
        <v>14.359775125402599</v>
      </c>
      <c r="M22" s="69">
        <v>-0.32944010791061901</v>
      </c>
      <c r="N22" s="68">
        <v>33609854.3847</v>
      </c>
      <c r="O22" s="68">
        <v>132633816.6223</v>
      </c>
      <c r="P22" s="70"/>
      <c r="Q22" s="70"/>
      <c r="R22" s="70"/>
      <c r="S22" s="70"/>
      <c r="T22" s="70"/>
      <c r="U22" s="71"/>
    </row>
    <row r="23" spans="1:21" ht="12" thickBot="1" x14ac:dyDescent="0.2">
      <c r="A23" s="44"/>
      <c r="B23" s="46" t="s">
        <v>21</v>
      </c>
      <c r="C23" s="52"/>
      <c r="D23" s="68">
        <v>2887089.7351000002</v>
      </c>
      <c r="E23" s="68">
        <v>2879536.5646000002</v>
      </c>
      <c r="F23" s="69">
        <v>100.262305073422</v>
      </c>
      <c r="G23" s="68">
        <v>2663999.4485999998</v>
      </c>
      <c r="H23" s="69">
        <v>8.3742617370750505</v>
      </c>
      <c r="I23" s="68">
        <v>331437.23420000001</v>
      </c>
      <c r="J23" s="69">
        <v>11.479976883659999</v>
      </c>
      <c r="K23" s="68">
        <v>186469.9277</v>
      </c>
      <c r="L23" s="69">
        <v>6.9996233594565798</v>
      </c>
      <c r="M23" s="69">
        <v>0.77742994963364298</v>
      </c>
      <c r="N23" s="68">
        <v>100975580.35259999</v>
      </c>
      <c r="O23" s="68">
        <v>292968401.0402</v>
      </c>
      <c r="P23" s="70"/>
      <c r="Q23" s="70"/>
      <c r="R23" s="70"/>
      <c r="S23" s="70"/>
      <c r="T23" s="70"/>
      <c r="U23" s="71"/>
    </row>
    <row r="24" spans="1:21" ht="12" thickBot="1" x14ac:dyDescent="0.2">
      <c r="A24" s="44"/>
      <c r="B24" s="46" t="s">
        <v>22</v>
      </c>
      <c r="C24" s="52"/>
      <c r="D24" s="68">
        <v>247927.7402</v>
      </c>
      <c r="E24" s="68">
        <v>347619.3125</v>
      </c>
      <c r="F24" s="69">
        <v>71.321624341570498</v>
      </c>
      <c r="G24" s="68">
        <v>309898.56030000001</v>
      </c>
      <c r="H24" s="69">
        <v>-19.9971306868959</v>
      </c>
      <c r="I24" s="68">
        <v>35987.344799999999</v>
      </c>
      <c r="J24" s="69">
        <v>14.5152554413514</v>
      </c>
      <c r="K24" s="68">
        <v>46401.600299999998</v>
      </c>
      <c r="L24" s="69">
        <v>14.973157750420199</v>
      </c>
      <c r="M24" s="69">
        <v>-0.224437420965414</v>
      </c>
      <c r="N24" s="68">
        <v>5031415.6108999997</v>
      </c>
      <c r="O24" s="68">
        <v>30489745.597899999</v>
      </c>
      <c r="P24" s="70"/>
      <c r="Q24" s="70"/>
      <c r="R24" s="70"/>
      <c r="S24" s="70"/>
      <c r="T24" s="70"/>
      <c r="U24" s="71"/>
    </row>
    <row r="25" spans="1:21" ht="12" thickBot="1" x14ac:dyDescent="0.2">
      <c r="A25" s="44"/>
      <c r="B25" s="46" t="s">
        <v>23</v>
      </c>
      <c r="C25" s="52"/>
      <c r="D25" s="68">
        <v>289399.55369999999</v>
      </c>
      <c r="E25" s="68">
        <v>259611.12959999999</v>
      </c>
      <c r="F25" s="69">
        <v>111.474247712684</v>
      </c>
      <c r="G25" s="68">
        <v>249467.0043</v>
      </c>
      <c r="H25" s="69">
        <v>16.007146721487299</v>
      </c>
      <c r="I25" s="68">
        <v>2484.5844999999999</v>
      </c>
      <c r="J25" s="69">
        <v>0.85853086787258603</v>
      </c>
      <c r="K25" s="68">
        <v>24676.906900000002</v>
      </c>
      <c r="L25" s="69">
        <v>9.8918520183633003</v>
      </c>
      <c r="M25" s="69">
        <v>-0.89931540001879295</v>
      </c>
      <c r="N25" s="68">
        <v>5281101.7516000001</v>
      </c>
      <c r="O25" s="68">
        <v>38456258.762900002</v>
      </c>
      <c r="P25" s="70"/>
      <c r="Q25" s="70"/>
      <c r="R25" s="70"/>
      <c r="S25" s="70"/>
      <c r="T25" s="70"/>
      <c r="U25" s="71"/>
    </row>
    <row r="26" spans="1:21" ht="12" thickBot="1" x14ac:dyDescent="0.2">
      <c r="A26" s="44"/>
      <c r="B26" s="46" t="s">
        <v>24</v>
      </c>
      <c r="C26" s="52"/>
      <c r="D26" s="68">
        <v>589930.20239999995</v>
      </c>
      <c r="E26" s="68">
        <v>727506.24109999998</v>
      </c>
      <c r="F26" s="69">
        <v>81.0893665335457</v>
      </c>
      <c r="G26" s="68">
        <v>576794.64690000005</v>
      </c>
      <c r="H26" s="69">
        <v>2.2773365825423899</v>
      </c>
      <c r="I26" s="68">
        <v>128835.93730000001</v>
      </c>
      <c r="J26" s="69">
        <v>21.8391831399477</v>
      </c>
      <c r="K26" s="68">
        <v>133653.66469999999</v>
      </c>
      <c r="L26" s="69">
        <v>23.171793534895901</v>
      </c>
      <c r="M26" s="69">
        <v>-3.6046354664602001E-2</v>
      </c>
      <c r="N26" s="68">
        <v>11779704.027899999</v>
      </c>
      <c r="O26" s="68">
        <v>70713882.131300002</v>
      </c>
      <c r="P26" s="70"/>
      <c r="Q26" s="70"/>
      <c r="R26" s="70"/>
      <c r="S26" s="70"/>
      <c r="T26" s="70"/>
      <c r="U26" s="71"/>
    </row>
    <row r="27" spans="1:21" ht="12" thickBot="1" x14ac:dyDescent="0.2">
      <c r="A27" s="44"/>
      <c r="B27" s="46" t="s">
        <v>25</v>
      </c>
      <c r="C27" s="52"/>
      <c r="D27" s="68">
        <v>289347.35499999998</v>
      </c>
      <c r="E27" s="68">
        <v>402106.04200000002</v>
      </c>
      <c r="F27" s="69">
        <v>71.957972469361707</v>
      </c>
      <c r="G27" s="68">
        <v>332816.71720000001</v>
      </c>
      <c r="H27" s="69">
        <v>-13.061051309474299</v>
      </c>
      <c r="I27" s="68">
        <v>77124.926200000002</v>
      </c>
      <c r="J27" s="69">
        <v>26.654788739990401</v>
      </c>
      <c r="K27" s="68">
        <v>100343.0097</v>
      </c>
      <c r="L27" s="69">
        <v>30.149630266228701</v>
      </c>
      <c r="M27" s="69">
        <v>-0.231387154615116</v>
      </c>
      <c r="N27" s="68">
        <v>5499454.3183000004</v>
      </c>
      <c r="O27" s="68">
        <v>24823873.8147</v>
      </c>
      <c r="P27" s="70"/>
      <c r="Q27" s="70"/>
      <c r="R27" s="70"/>
      <c r="S27" s="70"/>
      <c r="T27" s="70"/>
      <c r="U27" s="71"/>
    </row>
    <row r="28" spans="1:21" ht="12" thickBot="1" x14ac:dyDescent="0.2">
      <c r="A28" s="44"/>
      <c r="B28" s="46" t="s">
        <v>26</v>
      </c>
      <c r="C28" s="52"/>
      <c r="D28" s="68">
        <v>902192.84420000005</v>
      </c>
      <c r="E28" s="68">
        <v>1010235.6431</v>
      </c>
      <c r="F28" s="69">
        <v>89.305188384715805</v>
      </c>
      <c r="G28" s="68">
        <v>937519.70250000001</v>
      </c>
      <c r="H28" s="69">
        <v>-3.7681190278771801</v>
      </c>
      <c r="I28" s="68">
        <v>22872.350299999998</v>
      </c>
      <c r="J28" s="69">
        <v>2.53519526862148</v>
      </c>
      <c r="K28" s="68">
        <v>94012.408200000005</v>
      </c>
      <c r="L28" s="69">
        <v>10.0277794641868</v>
      </c>
      <c r="M28" s="69">
        <v>-0.75670923936612899</v>
      </c>
      <c r="N28" s="68">
        <v>14512515.9998</v>
      </c>
      <c r="O28" s="68">
        <v>90034614.694900006</v>
      </c>
      <c r="P28" s="70"/>
      <c r="Q28" s="70"/>
      <c r="R28" s="70"/>
      <c r="S28" s="70"/>
      <c r="T28" s="70"/>
      <c r="U28" s="71"/>
    </row>
    <row r="29" spans="1:21" ht="12" thickBot="1" x14ac:dyDescent="0.2">
      <c r="A29" s="44"/>
      <c r="B29" s="46" t="s">
        <v>27</v>
      </c>
      <c r="C29" s="52"/>
      <c r="D29" s="68">
        <v>695724.83400000003</v>
      </c>
      <c r="E29" s="68">
        <v>784772.14870000002</v>
      </c>
      <c r="F29" s="69">
        <v>88.653099520987098</v>
      </c>
      <c r="G29" s="68">
        <v>694850.26769999997</v>
      </c>
      <c r="H29" s="69">
        <v>0.12586399410836599</v>
      </c>
      <c r="I29" s="68">
        <v>109616.0721</v>
      </c>
      <c r="J29" s="69">
        <v>15.7556647029219</v>
      </c>
      <c r="K29" s="68">
        <v>122648.065</v>
      </c>
      <c r="L29" s="69">
        <v>17.651006368029901</v>
      </c>
      <c r="M29" s="69">
        <v>-0.10625518551801</v>
      </c>
      <c r="N29" s="68">
        <v>15231658.988500001</v>
      </c>
      <c r="O29" s="68">
        <v>59875917.167800002</v>
      </c>
      <c r="P29" s="70"/>
      <c r="Q29" s="70"/>
      <c r="R29" s="70"/>
      <c r="S29" s="70"/>
      <c r="T29" s="70"/>
      <c r="U29" s="71"/>
    </row>
    <row r="30" spans="1:21" ht="12" thickBot="1" x14ac:dyDescent="0.2">
      <c r="A30" s="44"/>
      <c r="B30" s="46" t="s">
        <v>28</v>
      </c>
      <c r="C30" s="52"/>
      <c r="D30" s="68">
        <v>1392197.1795000001</v>
      </c>
      <c r="E30" s="68">
        <v>1543131.5499</v>
      </c>
      <c r="F30" s="69">
        <v>90.218956354707402</v>
      </c>
      <c r="G30" s="68">
        <v>1349763.9409</v>
      </c>
      <c r="H30" s="69">
        <v>3.1437525714093502</v>
      </c>
      <c r="I30" s="68">
        <v>122233.97930000001</v>
      </c>
      <c r="J30" s="69">
        <v>8.77993297931401</v>
      </c>
      <c r="K30" s="68">
        <v>195779.39989999999</v>
      </c>
      <c r="L30" s="69">
        <v>14.504714044254101</v>
      </c>
      <c r="M30" s="69">
        <v>-0.37565454096582901</v>
      </c>
      <c r="N30" s="68">
        <v>24048003.127700001</v>
      </c>
      <c r="O30" s="68">
        <v>104696256.00740001</v>
      </c>
      <c r="P30" s="70"/>
      <c r="Q30" s="70"/>
      <c r="R30" s="70"/>
      <c r="S30" s="70"/>
      <c r="T30" s="70"/>
      <c r="U30" s="71"/>
    </row>
    <row r="31" spans="1:21" ht="12" thickBot="1" x14ac:dyDescent="0.2">
      <c r="A31" s="44"/>
      <c r="B31" s="46" t="s">
        <v>29</v>
      </c>
      <c r="C31" s="52"/>
      <c r="D31" s="68">
        <v>2891705.5014999998</v>
      </c>
      <c r="E31" s="68">
        <v>757037.38470000005</v>
      </c>
      <c r="F31" s="69">
        <v>381.97657869246802</v>
      </c>
      <c r="G31" s="68">
        <v>754777.22259999998</v>
      </c>
      <c r="H31" s="69">
        <v>283.12039829962902</v>
      </c>
      <c r="I31" s="68">
        <v>-172952.43849999999</v>
      </c>
      <c r="J31" s="69">
        <v>-5.9809838315238304</v>
      </c>
      <c r="K31" s="68">
        <v>53650.829400000002</v>
      </c>
      <c r="L31" s="69">
        <v>7.1081675219593503</v>
      </c>
      <c r="M31" s="69">
        <v>-4.2236675636556003</v>
      </c>
      <c r="N31" s="68">
        <v>25540698.843699999</v>
      </c>
      <c r="O31" s="68">
        <v>119689266.8828</v>
      </c>
      <c r="P31" s="70"/>
      <c r="Q31" s="70"/>
      <c r="R31" s="70"/>
      <c r="S31" s="70"/>
      <c r="T31" s="70"/>
      <c r="U31" s="71"/>
    </row>
    <row r="32" spans="1:21" ht="12" thickBot="1" x14ac:dyDescent="0.2">
      <c r="A32" s="44"/>
      <c r="B32" s="46" t="s">
        <v>30</v>
      </c>
      <c r="C32" s="52"/>
      <c r="D32" s="68">
        <v>138515.96170000001</v>
      </c>
      <c r="E32" s="68">
        <v>182810.24849999999</v>
      </c>
      <c r="F32" s="69">
        <v>75.770348126844794</v>
      </c>
      <c r="G32" s="68">
        <v>175013.45110000001</v>
      </c>
      <c r="H32" s="69">
        <v>-20.854105310537498</v>
      </c>
      <c r="I32" s="68">
        <v>37583.741699999999</v>
      </c>
      <c r="J32" s="69">
        <v>27.133148583554199</v>
      </c>
      <c r="K32" s="68">
        <v>49026.402300000002</v>
      </c>
      <c r="L32" s="69">
        <v>28.012933858430699</v>
      </c>
      <c r="M32" s="69">
        <v>-0.23339792567238801</v>
      </c>
      <c r="N32" s="68">
        <v>3610342.6124</v>
      </c>
      <c r="O32" s="68">
        <v>12246545.257099999</v>
      </c>
      <c r="P32" s="70"/>
      <c r="Q32" s="70"/>
      <c r="R32" s="70"/>
      <c r="S32" s="70"/>
      <c r="T32" s="70"/>
      <c r="U32" s="71"/>
    </row>
    <row r="33" spans="1:21" ht="12" thickBot="1" x14ac:dyDescent="0.2">
      <c r="A33" s="44"/>
      <c r="B33" s="46" t="s">
        <v>31</v>
      </c>
      <c r="C33" s="52"/>
      <c r="D33" s="70"/>
      <c r="E33" s="70"/>
      <c r="F33" s="70"/>
      <c r="G33" s="68">
        <v>53.846400000000003</v>
      </c>
      <c r="H33" s="70"/>
      <c r="I33" s="70"/>
      <c r="J33" s="70"/>
      <c r="K33" s="68">
        <v>10.4842</v>
      </c>
      <c r="L33" s="69">
        <v>19.470568134545701</v>
      </c>
      <c r="M33" s="70"/>
      <c r="N33" s="68">
        <v>53.932400000000001</v>
      </c>
      <c r="O33" s="68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44"/>
      <c r="B34" s="46" t="s">
        <v>32</v>
      </c>
      <c r="C34" s="52"/>
      <c r="D34" s="68">
        <v>156670.9559</v>
      </c>
      <c r="E34" s="68">
        <v>112960.501</v>
      </c>
      <c r="F34" s="69">
        <v>138.69534440184501</v>
      </c>
      <c r="G34" s="68">
        <v>118122.8746</v>
      </c>
      <c r="H34" s="69">
        <v>32.633883513701797</v>
      </c>
      <c r="I34" s="68">
        <v>10259.84</v>
      </c>
      <c r="J34" s="69">
        <v>6.5486547529260299</v>
      </c>
      <c r="K34" s="68">
        <v>12333.0033</v>
      </c>
      <c r="L34" s="69">
        <v>10.4408255740163</v>
      </c>
      <c r="M34" s="69">
        <v>-0.168098819855177</v>
      </c>
      <c r="N34" s="68">
        <v>2677608.4032999999</v>
      </c>
      <c r="O34" s="68">
        <v>21536484.6778</v>
      </c>
      <c r="P34" s="70"/>
      <c r="Q34" s="70"/>
      <c r="R34" s="70"/>
      <c r="S34" s="70"/>
      <c r="T34" s="70"/>
      <c r="U34" s="71"/>
    </row>
    <row r="35" spans="1:21" ht="12" thickBot="1" x14ac:dyDescent="0.2">
      <c r="A35" s="44"/>
      <c r="B35" s="46" t="s">
        <v>36</v>
      </c>
      <c r="C35" s="52"/>
      <c r="D35" s="70"/>
      <c r="E35" s="68">
        <v>345760.86829999997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4"/>
      <c r="B36" s="46" t="s">
        <v>37</v>
      </c>
      <c r="C36" s="52"/>
      <c r="D36" s="70"/>
      <c r="E36" s="68">
        <v>61805.938600000001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44"/>
      <c r="B37" s="46" t="s">
        <v>38</v>
      </c>
      <c r="C37" s="52"/>
      <c r="D37" s="70"/>
      <c r="E37" s="68">
        <v>121442.24400000001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33</v>
      </c>
      <c r="C38" s="52"/>
      <c r="D38" s="68">
        <v>280172.64990000002</v>
      </c>
      <c r="E38" s="68">
        <v>94049.044899999994</v>
      </c>
      <c r="F38" s="69">
        <v>297.90057963682699</v>
      </c>
      <c r="G38" s="68">
        <v>284097.26390000002</v>
      </c>
      <c r="H38" s="69">
        <v>-1.3814332268196201</v>
      </c>
      <c r="I38" s="68">
        <v>18474.848699999999</v>
      </c>
      <c r="J38" s="69">
        <v>6.5940942867171701</v>
      </c>
      <c r="K38" s="68">
        <v>17211.8596</v>
      </c>
      <c r="L38" s="69">
        <v>6.05843905841291</v>
      </c>
      <c r="M38" s="69">
        <v>7.3379003161285997E-2</v>
      </c>
      <c r="N38" s="68">
        <v>6449012.3134000003</v>
      </c>
      <c r="O38" s="68">
        <v>24514296.802200001</v>
      </c>
      <c r="P38" s="70"/>
      <c r="Q38" s="70"/>
      <c r="R38" s="70"/>
      <c r="S38" s="70"/>
      <c r="T38" s="70"/>
      <c r="U38" s="71"/>
    </row>
    <row r="39" spans="1:21" ht="12" thickBot="1" x14ac:dyDescent="0.2">
      <c r="A39" s="44"/>
      <c r="B39" s="46" t="s">
        <v>34</v>
      </c>
      <c r="C39" s="52"/>
      <c r="D39" s="68">
        <v>542504.48629999999</v>
      </c>
      <c r="E39" s="68">
        <v>297718.35119999998</v>
      </c>
      <c r="F39" s="69">
        <v>182.22070762966101</v>
      </c>
      <c r="G39" s="68">
        <v>436623.4926</v>
      </c>
      <c r="H39" s="69">
        <v>24.249953448336299</v>
      </c>
      <c r="I39" s="68">
        <v>37333.023099999999</v>
      </c>
      <c r="J39" s="69">
        <v>6.8816063355751096</v>
      </c>
      <c r="K39" s="68">
        <v>26585.677</v>
      </c>
      <c r="L39" s="69">
        <v>6.0889250007341502</v>
      </c>
      <c r="M39" s="69">
        <v>0.40425324132238599</v>
      </c>
      <c r="N39" s="68">
        <v>11750868.580800001</v>
      </c>
      <c r="O39" s="68">
        <v>55653284.423600003</v>
      </c>
      <c r="P39" s="70"/>
      <c r="Q39" s="70"/>
      <c r="R39" s="70"/>
      <c r="S39" s="70"/>
      <c r="T39" s="70"/>
      <c r="U39" s="71"/>
    </row>
    <row r="40" spans="1:21" ht="12" thickBot="1" x14ac:dyDescent="0.2">
      <c r="A40" s="44"/>
      <c r="B40" s="46" t="s">
        <v>39</v>
      </c>
      <c r="C40" s="52"/>
      <c r="D40" s="70"/>
      <c r="E40" s="68">
        <v>80753.272800000006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4"/>
      <c r="B41" s="46" t="s">
        <v>40</v>
      </c>
      <c r="C41" s="52"/>
      <c r="D41" s="70"/>
      <c r="E41" s="68">
        <v>23894.363700000002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5"/>
      <c r="B42" s="46" t="s">
        <v>35</v>
      </c>
      <c r="C42" s="52"/>
      <c r="D42" s="72">
        <v>3667.0583999999999</v>
      </c>
      <c r="E42" s="73"/>
      <c r="F42" s="73"/>
      <c r="G42" s="72">
        <v>23639.338199999998</v>
      </c>
      <c r="H42" s="74">
        <v>-84.487474357467406</v>
      </c>
      <c r="I42" s="72">
        <v>447.83969999999999</v>
      </c>
      <c r="J42" s="74">
        <v>12.2125052603471</v>
      </c>
      <c r="K42" s="72">
        <v>3337.1695</v>
      </c>
      <c r="L42" s="74">
        <v>14.1170174552518</v>
      </c>
      <c r="M42" s="74">
        <v>-0.865802531157018</v>
      </c>
      <c r="N42" s="72">
        <v>599541.58700000006</v>
      </c>
      <c r="O42" s="72">
        <v>2729506.5570999999</v>
      </c>
      <c r="P42" s="73"/>
      <c r="Q42" s="73"/>
      <c r="R42" s="73"/>
      <c r="S42" s="73"/>
      <c r="T42" s="73"/>
      <c r="U42" s="75"/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110672</v>
      </c>
      <c r="D2" s="32">
        <v>950025.29519658105</v>
      </c>
      <c r="E2" s="32">
        <v>877308.29567264998</v>
      </c>
      <c r="F2" s="32">
        <v>72716.999523931605</v>
      </c>
      <c r="G2" s="32">
        <v>877308.29567264998</v>
      </c>
      <c r="H2" s="32">
        <v>7.65421719733103E-2</v>
      </c>
    </row>
    <row r="3" spans="1:8" ht="14.25" x14ac:dyDescent="0.2">
      <c r="A3" s="32">
        <v>2</v>
      </c>
      <c r="B3" s="33">
        <v>13</v>
      </c>
      <c r="C3" s="32">
        <v>20577</v>
      </c>
      <c r="D3" s="32">
        <v>141551.30036075201</v>
      </c>
      <c r="E3" s="32">
        <v>109629.416438439</v>
      </c>
      <c r="F3" s="32">
        <v>31921.883922313002</v>
      </c>
      <c r="G3" s="32">
        <v>109629.416438439</v>
      </c>
      <c r="H3" s="32">
        <v>0.225514593231982</v>
      </c>
    </row>
    <row r="4" spans="1:8" ht="14.25" x14ac:dyDescent="0.2">
      <c r="A4" s="32">
        <v>3</v>
      </c>
      <c r="B4" s="33">
        <v>14</v>
      </c>
      <c r="C4" s="32">
        <v>133460</v>
      </c>
      <c r="D4" s="32">
        <v>214438.12232564099</v>
      </c>
      <c r="E4" s="32">
        <v>174108.09730769199</v>
      </c>
      <c r="F4" s="32">
        <v>40330.025017948697</v>
      </c>
      <c r="G4" s="32">
        <v>174108.09730769199</v>
      </c>
      <c r="H4" s="32">
        <v>0.18807301882966701</v>
      </c>
    </row>
    <row r="5" spans="1:8" ht="14.25" x14ac:dyDescent="0.2">
      <c r="A5" s="32">
        <v>4</v>
      </c>
      <c r="B5" s="33">
        <v>15</v>
      </c>
      <c r="C5" s="32">
        <v>4058</v>
      </c>
      <c r="D5" s="32">
        <v>66860.404526495695</v>
      </c>
      <c r="E5" s="32">
        <v>56406.592447863201</v>
      </c>
      <c r="F5" s="32">
        <v>10453.8120786325</v>
      </c>
      <c r="G5" s="32">
        <v>56406.592447863201</v>
      </c>
      <c r="H5" s="32">
        <v>0.15635280929970699</v>
      </c>
    </row>
    <row r="6" spans="1:8" ht="14.25" x14ac:dyDescent="0.2">
      <c r="A6" s="32">
        <v>5</v>
      </c>
      <c r="B6" s="33">
        <v>16</v>
      </c>
      <c r="C6" s="32">
        <v>6297</v>
      </c>
      <c r="D6" s="32">
        <v>142713.593898291</v>
      </c>
      <c r="E6" s="32">
        <v>123171.41020940201</v>
      </c>
      <c r="F6" s="32">
        <v>19542.183688888901</v>
      </c>
      <c r="G6" s="32">
        <v>123171.41020940201</v>
      </c>
      <c r="H6" s="32">
        <v>0.13693288183055799</v>
      </c>
    </row>
    <row r="7" spans="1:8" ht="14.25" x14ac:dyDescent="0.2">
      <c r="A7" s="32">
        <v>6</v>
      </c>
      <c r="B7" s="33">
        <v>17</v>
      </c>
      <c r="C7" s="32">
        <v>21658</v>
      </c>
      <c r="D7" s="32">
        <v>297772.49754871801</v>
      </c>
      <c r="E7" s="32">
        <v>222716.78037863199</v>
      </c>
      <c r="F7" s="32">
        <v>75055.717170085496</v>
      </c>
      <c r="G7" s="32">
        <v>222716.78037863199</v>
      </c>
      <c r="H7" s="32">
        <v>0.252057251048867</v>
      </c>
    </row>
    <row r="8" spans="1:8" ht="14.25" x14ac:dyDescent="0.2">
      <c r="A8" s="32">
        <v>7</v>
      </c>
      <c r="B8" s="33">
        <v>18</v>
      </c>
      <c r="C8" s="32">
        <v>105227</v>
      </c>
      <c r="D8" s="32">
        <v>175002.72296495701</v>
      </c>
      <c r="E8" s="32">
        <v>149342.35553162399</v>
      </c>
      <c r="F8" s="32">
        <v>25660.3674333333</v>
      </c>
      <c r="G8" s="32">
        <v>149342.35553162399</v>
      </c>
      <c r="H8" s="32">
        <v>0.14662838953923901</v>
      </c>
    </row>
    <row r="9" spans="1:8" ht="14.25" x14ac:dyDescent="0.2">
      <c r="A9" s="32">
        <v>8</v>
      </c>
      <c r="B9" s="33">
        <v>19</v>
      </c>
      <c r="C9" s="32">
        <v>30299</v>
      </c>
      <c r="D9" s="32">
        <v>111155.09925812</v>
      </c>
      <c r="E9" s="32">
        <v>89977.439226495699</v>
      </c>
      <c r="F9" s="32">
        <v>21177.660031623898</v>
      </c>
      <c r="G9" s="32">
        <v>89977.439226495699</v>
      </c>
      <c r="H9" s="32">
        <v>0.190523513297812</v>
      </c>
    </row>
    <row r="10" spans="1:8" ht="14.25" x14ac:dyDescent="0.2">
      <c r="A10" s="32">
        <v>9</v>
      </c>
      <c r="B10" s="33">
        <v>21</v>
      </c>
      <c r="C10" s="32">
        <v>228440</v>
      </c>
      <c r="D10" s="32">
        <v>1026214.14023932</v>
      </c>
      <c r="E10" s="32">
        <v>939634.652051282</v>
      </c>
      <c r="F10" s="32">
        <v>86579.4881880342</v>
      </c>
      <c r="G10" s="32">
        <v>939634.652051282</v>
      </c>
      <c r="H10" s="35">
        <v>8.4367857343929806E-2</v>
      </c>
    </row>
    <row r="11" spans="1:8" ht="14.25" x14ac:dyDescent="0.2">
      <c r="A11" s="32">
        <v>10</v>
      </c>
      <c r="B11" s="33">
        <v>22</v>
      </c>
      <c r="C11" s="32">
        <v>39481</v>
      </c>
      <c r="D11" s="32">
        <v>610347.05394273496</v>
      </c>
      <c r="E11" s="32">
        <v>545292.75684444397</v>
      </c>
      <c r="F11" s="32">
        <v>65054.297098290597</v>
      </c>
      <c r="G11" s="32">
        <v>545292.75684444397</v>
      </c>
      <c r="H11" s="32">
        <v>0.10658574769559601</v>
      </c>
    </row>
    <row r="12" spans="1:8" ht="14.25" x14ac:dyDescent="0.2">
      <c r="A12" s="32">
        <v>11</v>
      </c>
      <c r="B12" s="33">
        <v>23</v>
      </c>
      <c r="C12" s="32">
        <v>246724.726</v>
      </c>
      <c r="D12" s="32">
        <v>2039173.8171544401</v>
      </c>
      <c r="E12" s="32">
        <v>1826347.2268137101</v>
      </c>
      <c r="F12" s="32">
        <v>212826.590340731</v>
      </c>
      <c r="G12" s="32">
        <v>1826347.2268137101</v>
      </c>
      <c r="H12" s="32">
        <v>0.104369028549866</v>
      </c>
    </row>
    <row r="13" spans="1:8" ht="14.25" x14ac:dyDescent="0.2">
      <c r="A13" s="32">
        <v>12</v>
      </c>
      <c r="B13" s="33">
        <v>24</v>
      </c>
      <c r="C13" s="32">
        <v>32345.524000000001</v>
      </c>
      <c r="D13" s="32">
        <v>692140.91919743596</v>
      </c>
      <c r="E13" s="32">
        <v>628679.50185555604</v>
      </c>
      <c r="F13" s="32">
        <v>63461.417341880297</v>
      </c>
      <c r="G13" s="32">
        <v>628679.50185555604</v>
      </c>
      <c r="H13" s="32">
        <v>9.1688578989761696E-2</v>
      </c>
    </row>
    <row r="14" spans="1:8" ht="14.25" x14ac:dyDescent="0.2">
      <c r="A14" s="32">
        <v>13</v>
      </c>
      <c r="B14" s="33">
        <v>25</v>
      </c>
      <c r="C14" s="32">
        <v>82733</v>
      </c>
      <c r="D14" s="32">
        <v>936019.0919</v>
      </c>
      <c r="E14" s="32">
        <v>854161.98140000005</v>
      </c>
      <c r="F14" s="32">
        <v>81857.110499999995</v>
      </c>
      <c r="G14" s="32">
        <v>854161.98140000005</v>
      </c>
      <c r="H14" s="32">
        <v>8.7452394089356095E-2</v>
      </c>
    </row>
    <row r="15" spans="1:8" ht="14.25" x14ac:dyDescent="0.2">
      <c r="A15" s="32">
        <v>14</v>
      </c>
      <c r="B15" s="33">
        <v>26</v>
      </c>
      <c r="C15" s="32">
        <v>75682</v>
      </c>
      <c r="D15" s="32">
        <v>429177.30584312102</v>
      </c>
      <c r="E15" s="32">
        <v>398976.89493939199</v>
      </c>
      <c r="F15" s="32">
        <v>30200.410903728902</v>
      </c>
      <c r="G15" s="32">
        <v>398976.89493939199</v>
      </c>
      <c r="H15" s="32">
        <v>7.0368145036001098E-2</v>
      </c>
    </row>
    <row r="16" spans="1:8" ht="14.25" x14ac:dyDescent="0.2">
      <c r="A16" s="32">
        <v>15</v>
      </c>
      <c r="B16" s="33">
        <v>27</v>
      </c>
      <c r="C16" s="32">
        <v>197730.12700000001</v>
      </c>
      <c r="D16" s="32">
        <v>1354906.1213</v>
      </c>
      <c r="E16" s="32">
        <v>1227706.0723999999</v>
      </c>
      <c r="F16" s="32">
        <v>127200.04889999999</v>
      </c>
      <c r="G16" s="32">
        <v>1227706.0723999999</v>
      </c>
      <c r="H16" s="32">
        <v>9.3881079213041396E-2</v>
      </c>
    </row>
    <row r="17" spans="1:8" ht="14.25" x14ac:dyDescent="0.2">
      <c r="A17" s="32">
        <v>16</v>
      </c>
      <c r="B17" s="33">
        <v>29</v>
      </c>
      <c r="C17" s="32">
        <v>213881</v>
      </c>
      <c r="D17" s="32">
        <v>2887091.5452692299</v>
      </c>
      <c r="E17" s="32">
        <v>2555652.5466837599</v>
      </c>
      <c r="F17" s="32">
        <v>331438.99858547002</v>
      </c>
      <c r="G17" s="32">
        <v>2555652.5466837599</v>
      </c>
      <c r="H17" s="32">
        <v>0.114800307987658</v>
      </c>
    </row>
    <row r="18" spans="1:8" ht="14.25" x14ac:dyDescent="0.2">
      <c r="A18" s="32">
        <v>17</v>
      </c>
      <c r="B18" s="33">
        <v>31</v>
      </c>
      <c r="C18" s="32">
        <v>34395.54</v>
      </c>
      <c r="D18" s="32">
        <v>247927.77805960999</v>
      </c>
      <c r="E18" s="32">
        <v>211940.40321016399</v>
      </c>
      <c r="F18" s="32">
        <v>35987.374849445703</v>
      </c>
      <c r="G18" s="32">
        <v>211940.40321016399</v>
      </c>
      <c r="H18" s="32">
        <v>0.145152653450527</v>
      </c>
    </row>
    <row r="19" spans="1:8" ht="14.25" x14ac:dyDescent="0.2">
      <c r="A19" s="32">
        <v>18</v>
      </c>
      <c r="B19" s="33">
        <v>32</v>
      </c>
      <c r="C19" s="32">
        <v>21400.623</v>
      </c>
      <c r="D19" s="32">
        <v>289399.55564943701</v>
      </c>
      <c r="E19" s="32">
        <v>286914.97779489402</v>
      </c>
      <c r="F19" s="32">
        <v>2484.5778545428898</v>
      </c>
      <c r="G19" s="32">
        <v>286914.97779489402</v>
      </c>
      <c r="H19" s="32">
        <v>8.5852856579799897E-3</v>
      </c>
    </row>
    <row r="20" spans="1:8" ht="14.25" x14ac:dyDescent="0.2">
      <c r="A20" s="32">
        <v>19</v>
      </c>
      <c r="B20" s="33">
        <v>33</v>
      </c>
      <c r="C20" s="32">
        <v>39024.137999999999</v>
      </c>
      <c r="D20" s="32">
        <v>589930.12194900506</v>
      </c>
      <c r="E20" s="32">
        <v>461094.23926186201</v>
      </c>
      <c r="F20" s="32">
        <v>128835.882687144</v>
      </c>
      <c r="G20" s="32">
        <v>461094.23926186201</v>
      </c>
      <c r="H20" s="32">
        <v>0.218391768607267</v>
      </c>
    </row>
    <row r="21" spans="1:8" ht="14.25" x14ac:dyDescent="0.2">
      <c r="A21" s="32">
        <v>20</v>
      </c>
      <c r="B21" s="33">
        <v>34</v>
      </c>
      <c r="C21" s="32">
        <v>48716.574999999997</v>
      </c>
      <c r="D21" s="32">
        <v>289347.29136203002</v>
      </c>
      <c r="E21" s="32">
        <v>212222.44475851901</v>
      </c>
      <c r="F21" s="32">
        <v>77124.8466035116</v>
      </c>
      <c r="G21" s="32">
        <v>212222.44475851901</v>
      </c>
      <c r="H21" s="32">
        <v>0.266547670933658</v>
      </c>
    </row>
    <row r="22" spans="1:8" ht="14.25" x14ac:dyDescent="0.2">
      <c r="A22" s="32">
        <v>21</v>
      </c>
      <c r="B22" s="33">
        <v>35</v>
      </c>
      <c r="C22" s="32">
        <v>48931.777000000002</v>
      </c>
      <c r="D22" s="32">
        <v>902192.83828318596</v>
      </c>
      <c r="E22" s="32">
        <v>879320.49766902695</v>
      </c>
      <c r="F22" s="32">
        <v>22872.3406141593</v>
      </c>
      <c r="G22" s="32">
        <v>879320.49766902695</v>
      </c>
      <c r="H22" s="32">
        <v>2.5351942116592099E-2</v>
      </c>
    </row>
    <row r="23" spans="1:8" ht="14.25" x14ac:dyDescent="0.2">
      <c r="A23" s="32">
        <v>22</v>
      </c>
      <c r="B23" s="33">
        <v>36</v>
      </c>
      <c r="C23" s="32">
        <v>156808.625</v>
      </c>
      <c r="D23" s="32">
        <v>695724.83330796496</v>
      </c>
      <c r="E23" s="32">
        <v>586108.74948216497</v>
      </c>
      <c r="F23" s="32">
        <v>109616.0838258</v>
      </c>
      <c r="G23" s="32">
        <v>586108.74948216497</v>
      </c>
      <c r="H23" s="32">
        <v>0.157556664040017</v>
      </c>
    </row>
    <row r="24" spans="1:8" ht="14.25" x14ac:dyDescent="0.2">
      <c r="A24" s="32">
        <v>23</v>
      </c>
      <c r="B24" s="33">
        <v>37</v>
      </c>
      <c r="C24" s="32">
        <v>140229.44699999999</v>
      </c>
      <c r="D24" s="32">
        <v>1392197.1663584099</v>
      </c>
      <c r="E24" s="32">
        <v>1269963.2139624199</v>
      </c>
      <c r="F24" s="32">
        <v>122233.952395992</v>
      </c>
      <c r="G24" s="32">
        <v>1269963.2139624199</v>
      </c>
      <c r="H24" s="32">
        <v>8.7799311297063601E-2</v>
      </c>
    </row>
    <row r="25" spans="1:8" ht="14.25" x14ac:dyDescent="0.2">
      <c r="A25" s="32">
        <v>24</v>
      </c>
      <c r="B25" s="33">
        <v>38</v>
      </c>
      <c r="C25" s="32">
        <v>701116.79399999999</v>
      </c>
      <c r="D25" s="32">
        <v>2891705.61333009</v>
      </c>
      <c r="E25" s="32">
        <v>3064657.7553725699</v>
      </c>
      <c r="F25" s="32">
        <v>-172952.14204247799</v>
      </c>
      <c r="G25" s="32">
        <v>3064657.7553725699</v>
      </c>
      <c r="H25" s="32">
        <v>-5.9809733482277298E-2</v>
      </c>
    </row>
    <row r="26" spans="1:8" ht="14.25" x14ac:dyDescent="0.2">
      <c r="A26" s="32">
        <v>25</v>
      </c>
      <c r="B26" s="33">
        <v>39</v>
      </c>
      <c r="C26" s="32">
        <v>99195.811000000002</v>
      </c>
      <c r="D26" s="32">
        <v>138515.92174007301</v>
      </c>
      <c r="E26" s="32">
        <v>100932.208691186</v>
      </c>
      <c r="F26" s="32">
        <v>37583.713048887097</v>
      </c>
      <c r="G26" s="32">
        <v>100932.208691186</v>
      </c>
      <c r="H26" s="32">
        <v>0.27133135726745899</v>
      </c>
    </row>
    <row r="27" spans="1:8" ht="14.25" x14ac:dyDescent="0.2">
      <c r="A27" s="32">
        <v>26</v>
      </c>
      <c r="B27" s="33">
        <v>42</v>
      </c>
      <c r="C27" s="32">
        <v>11001.752</v>
      </c>
      <c r="D27" s="32">
        <v>156670.95509999999</v>
      </c>
      <c r="E27" s="32">
        <v>146411.11240000001</v>
      </c>
      <c r="F27" s="32">
        <v>10259.842699999999</v>
      </c>
      <c r="G27" s="32">
        <v>146411.11240000001</v>
      </c>
      <c r="H27" s="32">
        <v>6.5486565097221394E-2</v>
      </c>
    </row>
    <row r="28" spans="1:8" ht="14.25" x14ac:dyDescent="0.2">
      <c r="A28" s="32">
        <v>27</v>
      </c>
      <c r="B28" s="33">
        <v>75</v>
      </c>
      <c r="C28" s="32">
        <v>402</v>
      </c>
      <c r="D28" s="32">
        <v>280172.64957265003</v>
      </c>
      <c r="E28" s="32">
        <v>261697.79914529901</v>
      </c>
      <c r="F28" s="32">
        <v>18474.8504273504</v>
      </c>
      <c r="G28" s="32">
        <v>261697.79914529901</v>
      </c>
      <c r="H28" s="32">
        <v>6.5940949109523403E-2</v>
      </c>
    </row>
    <row r="29" spans="1:8" ht="14.25" x14ac:dyDescent="0.2">
      <c r="A29" s="32">
        <v>28</v>
      </c>
      <c r="B29" s="33">
        <v>76</v>
      </c>
      <c r="C29" s="32">
        <v>2748</v>
      </c>
      <c r="D29" s="32">
        <v>542504.47626837599</v>
      </c>
      <c r="E29" s="32">
        <v>505171.46884529898</v>
      </c>
      <c r="F29" s="32">
        <v>37333.007423076902</v>
      </c>
      <c r="G29" s="32">
        <v>505171.46884529898</v>
      </c>
      <c r="H29" s="32">
        <v>6.8816035730935296E-2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3667.0584675894402</v>
      </c>
      <c r="E30" s="32">
        <v>3219.2187126541098</v>
      </c>
      <c r="F30" s="32">
        <v>447.83975493533001</v>
      </c>
      <c r="G30" s="32">
        <v>3219.2187126541098</v>
      </c>
      <c r="H30" s="32">
        <v>0.122125065333283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2015-03-23T00:16:54Z</dcterms:modified>
</cp:coreProperties>
</file>