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<sst xmlns="http://schemas.openxmlformats.org/spreadsheetml/2006/main" count="112" uniqueCount="70">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</sst>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13717883.5657</v>
      </c>
      <c r="F3" s="25">
        <f>RA!I7</f>
        <v>1475963.4820999999</v>
      </c>
      <c r="G3" s="16">
        <f>E3-F3</f>
        <v>12241920.0836</v>
      </c>
      <c r="H3" s="27">
        <f>RA!J7</f>
        <v>10.759411063893801</v>
      </c>
      <c r="I3" s="20">
        <f>SUM(I4:I38)</f>
        <v>13717888.373458393</v>
      </c>
      <c r="J3" s="21">
        <f>SUM(J4:J38)</f>
        <v>12241920.004903961</v>
      </c>
      <c r="K3" s="22">
        <f>E3-I3</f>
        <v>-4.807758392766118</v>
      </c>
      <c r="L3" s="22">
        <f>G3-J3</f>
        <v>7.8696038573980331E-2</v>
      </c>
    </row>
    <row r="4" spans="1:13" x14ac:dyDescent="0.15">
      <c r="A4" s="40">
        <f>RA!A8</f>
        <v>42086</v>
      </c>
      <c r="B4" s="12">
        <v>12</v>
      </c>
      <c r="C4" s="37" t="s">
        <v>6</v>
      </c>
      <c r="D4" s="37"/>
      <c r="E4" s="15">
        <f>VLOOKUP(C4,RA!B8:D36,3,0)</f>
        <v>542061.01179999998</v>
      </c>
      <c r="F4" s="25">
        <f>VLOOKUP(C4,RA!B8:I39,8,0)</f>
        <v>142244.64309999999</v>
      </c>
      <c r="G4" s="16">
        <f t="shared" ref="G4:G38" si="0">E4-F4</f>
        <v>399816.36869999999</v>
      </c>
      <c r="H4" s="27">
        <f>RA!J8</f>
        <v>26.2414451516544</v>
      </c>
      <c r="I4" s="20">
        <f>VLOOKUP(B4,RMS!B:D,3,FALSE)</f>
        <v>542061.68703931605</v>
      </c>
      <c r="J4" s="21">
        <f>VLOOKUP(B4,RMS!B:E,4,FALSE)</f>
        <v>399816.38077093998</v>
      </c>
      <c r="K4" s="22">
        <f t="shared" ref="K4:K38" si="1">E4-I4</f>
        <v>-0.67523931607138366</v>
      </c>
      <c r="L4" s="22">
        <f t="shared" ref="L4:L38" si="2">G4-J4</f>
        <v>-1.2070939992554486E-2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71264.918799999999</v>
      </c>
      <c r="F5" s="25">
        <f>VLOOKUP(C5,RA!B9:I40,8,0)</f>
        <v>17769.523499999999</v>
      </c>
      <c r="G5" s="16">
        <f t="shared" si="0"/>
        <v>53495.395300000004</v>
      </c>
      <c r="H5" s="27">
        <f>RA!J9</f>
        <v>24.934461161555401</v>
      </c>
      <c r="I5" s="20">
        <f>VLOOKUP(B5,RMS!B:D,3,FALSE)</f>
        <v>71264.9580164738</v>
      </c>
      <c r="J5" s="21">
        <f>VLOOKUP(B5,RMS!B:E,4,FALSE)</f>
        <v>53495.382965214398</v>
      </c>
      <c r="K5" s="22">
        <f t="shared" si="1"/>
        <v>-3.9216473800479434E-2</v>
      </c>
      <c r="L5" s="22">
        <f t="shared" si="2"/>
        <v>1.2334785606071819E-2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102160.3172</v>
      </c>
      <c r="F6" s="25">
        <f>VLOOKUP(C6,RA!B10:I41,8,0)</f>
        <v>21659.4535</v>
      </c>
      <c r="G6" s="16">
        <f t="shared" si="0"/>
        <v>80500.863700000002</v>
      </c>
      <c r="H6" s="27">
        <f>RA!J10</f>
        <v>21.201435247697098</v>
      </c>
      <c r="I6" s="20">
        <f>VLOOKUP(B6,RMS!B:D,3,FALSE)</f>
        <v>102161.969324786</v>
      </c>
      <c r="J6" s="21">
        <f>VLOOKUP(B6,RMS!B:E,4,FALSE)</f>
        <v>80500.863740170898</v>
      </c>
      <c r="K6" s="22">
        <f>E6-I6</f>
        <v>-1.6521247859927826</v>
      </c>
      <c r="L6" s="22">
        <f t="shared" si="2"/>
        <v>-4.0170896681956947E-5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41870.680099999998</v>
      </c>
      <c r="F7" s="25">
        <f>VLOOKUP(C7,RA!B11:I42,8,0)</f>
        <v>10234.650900000001</v>
      </c>
      <c r="G7" s="16">
        <f t="shared" si="0"/>
        <v>31636.029199999997</v>
      </c>
      <c r="H7" s="27">
        <f>RA!J11</f>
        <v>24.443479006208001</v>
      </c>
      <c r="I7" s="20">
        <f>VLOOKUP(B7,RMS!B:D,3,FALSE)</f>
        <v>41870.716008547002</v>
      </c>
      <c r="J7" s="21">
        <f>VLOOKUP(B7,RMS!B:E,4,FALSE)</f>
        <v>31636.0290880342</v>
      </c>
      <c r="K7" s="22">
        <f t="shared" si="1"/>
        <v>-3.5908547004510183E-2</v>
      </c>
      <c r="L7" s="22">
        <f t="shared" si="2"/>
        <v>1.1196579725947231E-4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107467.0968</v>
      </c>
      <c r="F8" s="25">
        <f>VLOOKUP(C8,RA!B12:I43,8,0)</f>
        <v>17840.436000000002</v>
      </c>
      <c r="G8" s="16">
        <f t="shared" si="0"/>
        <v>89626.660799999998</v>
      </c>
      <c r="H8" s="27">
        <f>RA!J12</f>
        <v>16.600835540576401</v>
      </c>
      <c r="I8" s="20">
        <f>VLOOKUP(B8,RMS!B:D,3,FALSE)</f>
        <v>107467.098668376</v>
      </c>
      <c r="J8" s="21">
        <f>VLOOKUP(B8,RMS!B:E,4,FALSE)</f>
        <v>89626.661979487195</v>
      </c>
      <c r="K8" s="22">
        <f t="shared" si="1"/>
        <v>-1.8683759990381077E-3</v>
      </c>
      <c r="L8" s="22">
        <f t="shared" si="2"/>
        <v>-1.1794871970778331E-3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203878.67739999999</v>
      </c>
      <c r="F9" s="25">
        <f>VLOOKUP(C9,RA!B13:I44,8,0)</f>
        <v>52071.215499999998</v>
      </c>
      <c r="G9" s="16">
        <f t="shared" si="0"/>
        <v>151807.46189999999</v>
      </c>
      <c r="H9" s="27">
        <f>RA!J13</f>
        <v>25.5402949263982</v>
      </c>
      <c r="I9" s="20">
        <f>VLOOKUP(B9,RMS!B:D,3,FALSE)</f>
        <v>203878.86861282101</v>
      </c>
      <c r="J9" s="21">
        <f>VLOOKUP(B9,RMS!B:E,4,FALSE)</f>
        <v>151807.45968632499</v>
      </c>
      <c r="K9" s="22">
        <f t="shared" si="1"/>
        <v>-0.1912128210242372</v>
      </c>
      <c r="L9" s="22">
        <f t="shared" si="2"/>
        <v>2.2136750048957765E-3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155801.86079999999</v>
      </c>
      <c r="F10" s="25">
        <f>VLOOKUP(C10,RA!B14:I45,8,0)</f>
        <v>25733.510600000001</v>
      </c>
      <c r="G10" s="16">
        <f t="shared" si="0"/>
        <v>130068.35019999999</v>
      </c>
      <c r="H10" s="27">
        <f>RA!J14</f>
        <v>16.516818520565401</v>
      </c>
      <c r="I10" s="20">
        <f>VLOOKUP(B10,RMS!B:D,3,FALSE)</f>
        <v>155801.86963076901</v>
      </c>
      <c r="J10" s="21">
        <f>VLOOKUP(B10,RMS!B:E,4,FALSE)</f>
        <v>130068.351764957</v>
      </c>
      <c r="K10" s="22">
        <f t="shared" si="1"/>
        <v>-8.8307690166402608E-3</v>
      </c>
      <c r="L10" s="22">
        <f t="shared" si="2"/>
        <v>-1.5649570123059675E-3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75978.850600000005</v>
      </c>
      <c r="F11" s="25">
        <f>VLOOKUP(C11,RA!B15:I46,8,0)</f>
        <v>15756.223099999999</v>
      </c>
      <c r="G11" s="16">
        <f t="shared" si="0"/>
        <v>60222.627500000002</v>
      </c>
      <c r="H11" s="27">
        <f>RA!J15</f>
        <v>20.737643404150202</v>
      </c>
      <c r="I11" s="20">
        <f>VLOOKUP(B11,RMS!B:D,3,FALSE)</f>
        <v>75978.943647008506</v>
      </c>
      <c r="J11" s="21">
        <f>VLOOKUP(B11,RMS!B:E,4,FALSE)</f>
        <v>60222.627533333303</v>
      </c>
      <c r="K11" s="22">
        <f t="shared" si="1"/>
        <v>-9.3047008500434458E-2</v>
      </c>
      <c r="L11" s="22">
        <f t="shared" si="2"/>
        <v>-3.3333300962112844E-5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589712.90489999996</v>
      </c>
      <c r="F12" s="25">
        <f>VLOOKUP(C12,RA!B16:I47,8,0)</f>
        <v>47889.733999999997</v>
      </c>
      <c r="G12" s="16">
        <f t="shared" si="0"/>
        <v>541823.17090000003</v>
      </c>
      <c r="H12" s="27">
        <f>RA!J16</f>
        <v>8.1208556913165797</v>
      </c>
      <c r="I12" s="20">
        <f>VLOOKUP(B12,RMS!B:D,3,FALSE)</f>
        <v>589712.59525640996</v>
      </c>
      <c r="J12" s="21">
        <f>VLOOKUP(B12,RMS!B:E,4,FALSE)</f>
        <v>541823.17070341902</v>
      </c>
      <c r="K12" s="22">
        <f t="shared" si="1"/>
        <v>0.30964359000790864</v>
      </c>
      <c r="L12" s="22">
        <f t="shared" si="2"/>
        <v>1.9658100791275501E-4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518939.06050000002</v>
      </c>
      <c r="F13" s="25">
        <f>VLOOKUP(C13,RA!B17:I48,8,0)</f>
        <v>51987.911500000002</v>
      </c>
      <c r="G13" s="16">
        <f t="shared" si="0"/>
        <v>466951.14900000003</v>
      </c>
      <c r="H13" s="27">
        <f>RA!J17</f>
        <v>10.0181149304717</v>
      </c>
      <c r="I13" s="20">
        <f>VLOOKUP(B13,RMS!B:D,3,FALSE)</f>
        <v>518939.12922393199</v>
      </c>
      <c r="J13" s="21">
        <f>VLOOKUP(B13,RMS!B:E,4,FALSE)</f>
        <v>466951.14882649598</v>
      </c>
      <c r="K13" s="22">
        <f t="shared" si="1"/>
        <v>-6.8723931966815144E-2</v>
      </c>
      <c r="L13" s="22">
        <f t="shared" si="2"/>
        <v>1.7350405687466264E-4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1235406.9161</v>
      </c>
      <c r="F14" s="25">
        <f>VLOOKUP(C14,RA!B18:I49,8,0)</f>
        <v>134818.18830000001</v>
      </c>
      <c r="G14" s="16">
        <f t="shared" si="0"/>
        <v>1100588.7278</v>
      </c>
      <c r="H14" s="27">
        <f>RA!J18</f>
        <v>10.912856852509901</v>
      </c>
      <c r="I14" s="20">
        <f>VLOOKUP(B14,RMS!B:D,3,FALSE)</f>
        <v>1235407.0207575101</v>
      </c>
      <c r="J14" s="21">
        <f>VLOOKUP(B14,RMS!B:E,4,FALSE)</f>
        <v>1100588.7317605501</v>
      </c>
      <c r="K14" s="22">
        <f t="shared" si="1"/>
        <v>-0.10465751006267965</v>
      </c>
      <c r="L14" s="22">
        <f t="shared" si="2"/>
        <v>-3.9605500642210245E-3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500631.7525</v>
      </c>
      <c r="F15" s="25">
        <f>VLOOKUP(C15,RA!B19:I50,8,0)</f>
        <v>53153.037100000001</v>
      </c>
      <c r="G15" s="16">
        <f t="shared" si="0"/>
        <v>447478.71539999999</v>
      </c>
      <c r="H15" s="27">
        <f>RA!J19</f>
        <v>10.6171925441345</v>
      </c>
      <c r="I15" s="20">
        <f>VLOOKUP(B15,RMS!B:D,3,FALSE)</f>
        <v>500631.79300427402</v>
      </c>
      <c r="J15" s="21">
        <f>VLOOKUP(B15,RMS!B:E,4,FALSE)</f>
        <v>447478.71480085503</v>
      </c>
      <c r="K15" s="22">
        <f t="shared" si="1"/>
        <v>-4.0504274016711861E-2</v>
      </c>
      <c r="L15" s="22">
        <f t="shared" si="2"/>
        <v>5.9914495795965195E-4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720631.02919999999</v>
      </c>
      <c r="F16" s="25">
        <f>VLOOKUP(C16,RA!B20:I51,8,0)</f>
        <v>65588.270900000003</v>
      </c>
      <c r="G16" s="16">
        <f t="shared" si="0"/>
        <v>655042.75829999999</v>
      </c>
      <c r="H16" s="27">
        <f>RA!J20</f>
        <v>9.1015052422613607</v>
      </c>
      <c r="I16" s="20">
        <f>VLOOKUP(B16,RMS!B:D,3,FALSE)</f>
        <v>720631.18209999998</v>
      </c>
      <c r="J16" s="21">
        <f>VLOOKUP(B16,RMS!B:E,4,FALSE)</f>
        <v>655042.75829999999</v>
      </c>
      <c r="K16" s="22">
        <f t="shared" si="1"/>
        <v>-0.15289999998640269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315836.70809999999</v>
      </c>
      <c r="F17" s="25">
        <f>VLOOKUP(C17,RA!B21:I52,8,0)</f>
        <v>32179.087</v>
      </c>
      <c r="G17" s="16">
        <f t="shared" si="0"/>
        <v>283657.62109999999</v>
      </c>
      <c r="H17" s="27">
        <f>RA!J21</f>
        <v>10.1885202621259</v>
      </c>
      <c r="I17" s="20">
        <f>VLOOKUP(B17,RMS!B:D,3,FALSE)</f>
        <v>315836.77278528101</v>
      </c>
      <c r="J17" s="21">
        <f>VLOOKUP(B17,RMS!B:E,4,FALSE)</f>
        <v>283657.62098938797</v>
      </c>
      <c r="K17" s="22">
        <f t="shared" si="1"/>
        <v>-6.4685281016863883E-2</v>
      </c>
      <c r="L17" s="22">
        <f t="shared" si="2"/>
        <v>1.1061201803386211E-4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901869.77289999998</v>
      </c>
      <c r="F18" s="25">
        <f>VLOOKUP(C18,RA!B22:I53,8,0)</f>
        <v>110023.71709999999</v>
      </c>
      <c r="G18" s="16">
        <f t="shared" si="0"/>
        <v>791846.05579999997</v>
      </c>
      <c r="H18" s="27">
        <f>RA!J22</f>
        <v>12.1995126575996</v>
      </c>
      <c r="I18" s="20">
        <f>VLOOKUP(B18,RMS!B:D,3,FALSE)</f>
        <v>901870.62446666695</v>
      </c>
      <c r="J18" s="21">
        <f>VLOOKUP(B18,RMS!B:E,4,FALSE)</f>
        <v>791846.05619999999</v>
      </c>
      <c r="K18" s="22">
        <f t="shared" si="1"/>
        <v>-0.85156666697002947</v>
      </c>
      <c r="L18" s="22">
        <f t="shared" si="2"/>
        <v>-4.0000001899898052E-4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1987411.3166</v>
      </c>
      <c r="F19" s="25">
        <f>VLOOKUP(C19,RA!B23:I54,8,0)</f>
        <v>240133.10870000001</v>
      </c>
      <c r="G19" s="16">
        <f t="shared" si="0"/>
        <v>1747278.2079</v>
      </c>
      <c r="H19" s="27">
        <f>RA!J23</f>
        <v>12.082708128622899</v>
      </c>
      <c r="I19" s="20">
        <f>VLOOKUP(B19,RMS!B:D,3,FALSE)</f>
        <v>1987412.4834726499</v>
      </c>
      <c r="J19" s="21">
        <f>VLOOKUP(B19,RMS!B:E,4,FALSE)</f>
        <v>1747278.2379153799</v>
      </c>
      <c r="K19" s="22">
        <f t="shared" si="1"/>
        <v>-1.1668726499192417</v>
      </c>
      <c r="L19" s="22">
        <f t="shared" si="2"/>
        <v>-3.0015379888936877E-2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170778.73920000001</v>
      </c>
      <c r="F20" s="25">
        <f>VLOOKUP(C20,RA!B24:I55,8,0)</f>
        <v>26590.611799999999</v>
      </c>
      <c r="G20" s="16">
        <f t="shared" si="0"/>
        <v>144188.1274</v>
      </c>
      <c r="H20" s="27">
        <f>RA!J24</f>
        <v>15.570212032576</v>
      </c>
      <c r="I20" s="20">
        <f>VLOOKUP(B20,RMS!B:D,3,FALSE)</f>
        <v>170778.74423787199</v>
      </c>
      <c r="J20" s="21">
        <f>VLOOKUP(B20,RMS!B:E,4,FALSE)</f>
        <v>144188.116984066</v>
      </c>
      <c r="K20" s="22">
        <f t="shared" si="1"/>
        <v>-5.0378719752188772E-3</v>
      </c>
      <c r="L20" s="22">
        <f t="shared" si="2"/>
        <v>1.0415933997137472E-2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161413.7868</v>
      </c>
      <c r="F21" s="25">
        <f>VLOOKUP(C21,RA!B25:I56,8,0)</f>
        <v>13779.173199999999</v>
      </c>
      <c r="G21" s="16">
        <f t="shared" si="0"/>
        <v>147634.61360000001</v>
      </c>
      <c r="H21" s="27">
        <f>RA!J25</f>
        <v>8.5365528392398797</v>
      </c>
      <c r="I21" s="20">
        <f>VLOOKUP(B21,RMS!B:D,3,FALSE)</f>
        <v>161413.782465283</v>
      </c>
      <c r="J21" s="21">
        <f>VLOOKUP(B21,RMS!B:E,4,FALSE)</f>
        <v>147634.582908599</v>
      </c>
      <c r="K21" s="22">
        <f t="shared" si="1"/>
        <v>4.33471699943766E-3</v>
      </c>
      <c r="L21" s="22">
        <f t="shared" si="2"/>
        <v>3.0691401014337316E-2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466224.54450000002</v>
      </c>
      <c r="F22" s="25">
        <f>VLOOKUP(C22,RA!B26:I57,8,0)</f>
        <v>101836.15949999999</v>
      </c>
      <c r="G22" s="16">
        <f t="shared" si="0"/>
        <v>364388.38500000001</v>
      </c>
      <c r="H22" s="27">
        <f>RA!J26</f>
        <v>21.8427280805676</v>
      </c>
      <c r="I22" s="20">
        <f>VLOOKUP(B22,RMS!B:D,3,FALSE)</f>
        <v>466224.49634154001</v>
      </c>
      <c r="J22" s="21">
        <f>VLOOKUP(B22,RMS!B:E,4,FALSE)</f>
        <v>364388.37300415698</v>
      </c>
      <c r="K22" s="22">
        <f t="shared" si="1"/>
        <v>4.8158460005652159E-2</v>
      </c>
      <c r="L22" s="22">
        <f t="shared" si="2"/>
        <v>1.199584302958101E-2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205571.45310000001</v>
      </c>
      <c r="F23" s="25">
        <f>VLOOKUP(C23,RA!B27:I58,8,0)</f>
        <v>54689.233899999999</v>
      </c>
      <c r="G23" s="16">
        <f t="shared" si="0"/>
        <v>150882.21920000002</v>
      </c>
      <c r="H23" s="27">
        <f>RA!J27</f>
        <v>26.603515748559001</v>
      </c>
      <c r="I23" s="20">
        <f>VLOOKUP(B23,RMS!B:D,3,FALSE)</f>
        <v>205571.41995986699</v>
      </c>
      <c r="J23" s="21">
        <f>VLOOKUP(B23,RMS!B:E,4,FALSE)</f>
        <v>150882.228360229</v>
      </c>
      <c r="K23" s="22">
        <f t="shared" si="1"/>
        <v>3.3140133018605411E-2</v>
      </c>
      <c r="L23" s="22">
        <f t="shared" si="2"/>
        <v>-9.1602289758156985E-3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601552.94850000006</v>
      </c>
      <c r="F24" s="25">
        <f>VLOOKUP(C24,RA!B28:I59,8,0)</f>
        <v>38406.3508</v>
      </c>
      <c r="G24" s="16">
        <f t="shared" si="0"/>
        <v>563146.59770000004</v>
      </c>
      <c r="H24" s="27">
        <f>RA!J28</f>
        <v>6.3845337132447</v>
      </c>
      <c r="I24" s="20">
        <f>VLOOKUP(B24,RMS!B:D,3,FALSE)</f>
        <v>601552.94592300896</v>
      </c>
      <c r="J24" s="21">
        <f>VLOOKUP(B24,RMS!B:E,4,FALSE)</f>
        <v>563146.60365398205</v>
      </c>
      <c r="K24" s="22">
        <f t="shared" si="1"/>
        <v>2.576991100795567E-3</v>
      </c>
      <c r="L24" s="22">
        <f t="shared" si="2"/>
        <v>-5.9539820067584515E-3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604067.03289999999</v>
      </c>
      <c r="F25" s="25">
        <f>VLOOKUP(C25,RA!B29:I60,8,0)</f>
        <v>94589.3416</v>
      </c>
      <c r="G25" s="16">
        <f t="shared" si="0"/>
        <v>509477.69130000001</v>
      </c>
      <c r="H25" s="27">
        <f>RA!J29</f>
        <v>15.6587491864763</v>
      </c>
      <c r="I25" s="20">
        <f>VLOOKUP(B25,RMS!B:D,3,FALSE)</f>
        <v>604067.03203451296</v>
      </c>
      <c r="J25" s="21">
        <f>VLOOKUP(B25,RMS!B:E,4,FALSE)</f>
        <v>509477.72117501299</v>
      </c>
      <c r="K25" s="22">
        <f t="shared" si="1"/>
        <v>8.6548703256994486E-4</v>
      </c>
      <c r="L25" s="22">
        <f t="shared" si="2"/>
        <v>-2.9875012987758964E-2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1001826.8038</v>
      </c>
      <c r="F26" s="25">
        <f>VLOOKUP(C26,RA!B30:I61,8,0)</f>
        <v>118636.6517</v>
      </c>
      <c r="G26" s="16">
        <f t="shared" si="0"/>
        <v>883190.15209999995</v>
      </c>
      <c r="H26" s="27">
        <f>RA!J30</f>
        <v>11.842032100758599</v>
      </c>
      <c r="I26" s="20">
        <f>VLOOKUP(B26,RMS!B:D,3,FALSE)</f>
        <v>1001826.8062290699</v>
      </c>
      <c r="J26" s="21">
        <f>VLOOKUP(B26,RMS!B:E,4,FALSE)</f>
        <v>883190.14684008295</v>
      </c>
      <c r="K26" s="22">
        <f t="shared" si="1"/>
        <v>-2.4290699511766434E-3</v>
      </c>
      <c r="L26" s="22">
        <f t="shared" si="2"/>
        <v>5.2599170012399554E-3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1756103.5817</v>
      </c>
      <c r="F27" s="25">
        <f>VLOOKUP(C27,RA!B31:I62,8,0)</f>
        <v>-88772.106599999999</v>
      </c>
      <c r="G27" s="16">
        <f t="shared" si="0"/>
        <v>1844875.6883</v>
      </c>
      <c r="H27" s="27">
        <f>RA!J31</f>
        <v>-5.0550609613849797</v>
      </c>
      <c r="I27" s="20">
        <f>VLOOKUP(B27,RMS!B:D,3,FALSE)</f>
        <v>1756103.6565115</v>
      </c>
      <c r="J27" s="21">
        <f>VLOOKUP(B27,RMS!B:E,4,FALSE)</f>
        <v>1844875.5819584101</v>
      </c>
      <c r="K27" s="22">
        <f t="shared" si="1"/>
        <v>-7.4811500031501055E-2</v>
      </c>
      <c r="L27" s="22">
        <f t="shared" si="2"/>
        <v>0.10634158994071186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102171.39969999999</v>
      </c>
      <c r="F28" s="25">
        <f>VLOOKUP(C28,RA!B32:I63,8,0)</f>
        <v>30046.010300000002</v>
      </c>
      <c r="G28" s="16">
        <f t="shared" si="0"/>
        <v>72125.389399999985</v>
      </c>
      <c r="H28" s="27">
        <f>RA!J32</f>
        <v>29.4074568697526</v>
      </c>
      <c r="I28" s="20">
        <f>VLOOKUP(B28,RMS!B:D,3,FALSE)</f>
        <v>102171.38639102899</v>
      </c>
      <c r="J28" s="21">
        <f>VLOOKUP(B28,RMS!B:E,4,FALSE)</f>
        <v>72125.393638101901</v>
      </c>
      <c r="K28" s="22">
        <f t="shared" si="1"/>
        <v>1.3308970999787562E-2</v>
      </c>
      <c r="L28" s="22">
        <f t="shared" si="2"/>
        <v>-4.2381019156891853E-3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87583.89</v>
      </c>
      <c r="F30" s="25">
        <f>VLOOKUP(C30,RA!B34:I66,8,0)</f>
        <v>13000.7389</v>
      </c>
      <c r="G30" s="16">
        <f t="shared" si="0"/>
        <v>74583.151100000003</v>
      </c>
      <c r="H30" s="27">
        <f>RA!J34</f>
        <v>14.843755969277</v>
      </c>
      <c r="I30" s="20">
        <f>VLOOKUP(B30,RMS!B:D,3,FALSE)</f>
        <v>87583.888699999996</v>
      </c>
      <c r="J30" s="21">
        <f>VLOOKUP(B30,RMS!B:E,4,FALSE)</f>
        <v>74583.151599999997</v>
      </c>
      <c r="K30" s="22">
        <f t="shared" si="1"/>
        <v>1.3000000035390258E-3</v>
      </c>
      <c r="L30" s="22">
        <f t="shared" si="2"/>
        <v>-4.999999946448952E-4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14.843755969277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170282.90549999999</v>
      </c>
      <c r="F34" s="25">
        <f>VLOOKUP(C34,RA!B8:I70,8,0)</f>
        <v>9584.33</v>
      </c>
      <c r="G34" s="16">
        <f t="shared" si="0"/>
        <v>160698.57550000001</v>
      </c>
      <c r="H34" s="27">
        <f>RA!J36</f>
        <v>0</v>
      </c>
      <c r="I34" s="20">
        <f>VLOOKUP(B34,RMS!B:D,3,FALSE)</f>
        <v>170282.905982906</v>
      </c>
      <c r="J34" s="21">
        <f>VLOOKUP(B34,RMS!B:E,4,FALSE)</f>
        <v>160698.57692307699</v>
      </c>
      <c r="K34" s="22">
        <f t="shared" si="1"/>
        <v>-4.8290600534528494E-4</v>
      </c>
      <c r="L34" s="22">
        <f t="shared" si="2"/>
        <v>-1.4230769884306937E-3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311324.91119999997</v>
      </c>
      <c r="F35" s="25">
        <f>VLOOKUP(C35,RA!B8:I71,8,0)</f>
        <v>23216.198100000001</v>
      </c>
      <c r="G35" s="16">
        <f t="shared" si="0"/>
        <v>288108.71309999999</v>
      </c>
      <c r="H35" s="27">
        <f>RA!J37</f>
        <v>0</v>
      </c>
      <c r="I35" s="20">
        <f>VLOOKUP(B35,RMS!B:D,3,FALSE)</f>
        <v>311324.90216581197</v>
      </c>
      <c r="J35" s="21">
        <f>VLOOKUP(B35,RMS!B:E,4,FALSE)</f>
        <v>288108.71416324802</v>
      </c>
      <c r="K35" s="22">
        <f t="shared" si="1"/>
        <v>9.0341879986226559E-3</v>
      </c>
      <c r="L35" s="22">
        <f t="shared" si="2"/>
        <v>-1.0632480261847377E-3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5.6284745505472999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7.4572246758260698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8058.6944999999996</v>
      </c>
      <c r="F38" s="25">
        <f>VLOOKUP(C38,RA!B8:I74,8,0)</f>
        <v>1278.0780999999999</v>
      </c>
      <c r="G38" s="16">
        <f t="shared" si="0"/>
        <v>6780.6163999999999</v>
      </c>
      <c r="H38" s="27">
        <f>RA!J40</f>
        <v>0</v>
      </c>
      <c r="I38" s="20">
        <f>VLOOKUP(B38,RMS!B:D,3,FALSE)</f>
        <v>8058.6945011723801</v>
      </c>
      <c r="J38" s="21">
        <f>VLOOKUP(B38,RMS!B:E,4,FALSE)</f>
        <v>6780.6166704485304</v>
      </c>
      <c r="K38" s="22">
        <f t="shared" si="1"/>
        <v>-1.1723805073415861E-6</v>
      </c>
      <c r="L38" s="22">
        <f t="shared" si="2"/>
        <v>-2.7044853050028905E-4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13717883.5657</v>
      </c>
      <c r="E7" s="64">
        <v>12931751.061799999</v>
      </c>
      <c r="F7" s="65">
        <v>106.079087821465</v>
      </c>
      <c r="G7" s="64">
        <v>17324582.999400001</v>
      </c>
      <c r="H7" s="65">
        <v>-20.818391033278601</v>
      </c>
      <c r="I7" s="64">
        <v>1475963.4820999999</v>
      </c>
      <c r="J7" s="65">
        <v>10.759411063893801</v>
      </c>
      <c r="K7" s="64">
        <v>2177706.9723</v>
      </c>
      <c r="L7" s="65">
        <v>12.570039765894601</v>
      </c>
      <c r="M7" s="65">
        <v>-0.32223963054994897</v>
      </c>
      <c r="N7" s="64">
        <v>459264106.8312</v>
      </c>
      <c r="O7" s="64">
        <v>2094046951.0329001</v>
      </c>
      <c r="P7" s="64">
        <v>752141</v>
      </c>
      <c r="Q7" s="64">
        <v>1044476</v>
      </c>
      <c r="R7" s="65">
        <v>-27.9886756612885</v>
      </c>
      <c r="S7" s="64">
        <v>18.2384467349872</v>
      </c>
      <c r="T7" s="64">
        <v>19.6218378994826</v>
      </c>
      <c r="U7" s="66">
        <v>-7.5850273030193804</v>
      </c>
      <c r="V7" s="54"/>
      <c r="W7" s="54"/>
    </row>
    <row r="8" spans="1:23" ht="14.25" thickBot="1" x14ac:dyDescent="0.2">
      <c r="A8" s="49">
        <v>42086</v>
      </c>
      <c r="B8" s="52" t="s">
        <v>6</v>
      </c>
      <c r="C8" s="53"/>
      <c r="D8" s="67">
        <v>542061.01179999998</v>
      </c>
      <c r="E8" s="67">
        <v>589134.86360000004</v>
      </c>
      <c r="F8" s="68">
        <v>92.009664559257601</v>
      </c>
      <c r="G8" s="67">
        <v>704079.59920000006</v>
      </c>
      <c r="H8" s="68">
        <v>-23.011402060802698</v>
      </c>
      <c r="I8" s="67">
        <v>142244.64309999999</v>
      </c>
      <c r="J8" s="68">
        <v>26.2414451516544</v>
      </c>
      <c r="K8" s="67">
        <v>138948.85829999999</v>
      </c>
      <c r="L8" s="68">
        <v>19.734822377736599</v>
      </c>
      <c r="M8" s="68">
        <v>2.3719408999275E-2</v>
      </c>
      <c r="N8" s="67">
        <v>21204388.029899999</v>
      </c>
      <c r="O8" s="67">
        <v>90072365.440599993</v>
      </c>
      <c r="P8" s="67">
        <v>22424</v>
      </c>
      <c r="Q8" s="67">
        <v>39879</v>
      </c>
      <c r="R8" s="68">
        <v>-43.769903959477404</v>
      </c>
      <c r="S8" s="67">
        <v>24.173252399215102</v>
      </c>
      <c r="T8" s="67">
        <v>23.822676885077399</v>
      </c>
      <c r="U8" s="69">
        <v>1.4502620845060701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71264.918799999999</v>
      </c>
      <c r="E9" s="67">
        <v>66656.675399999993</v>
      </c>
      <c r="F9" s="68">
        <v>106.913401204525</v>
      </c>
      <c r="G9" s="67">
        <v>149875.723</v>
      </c>
      <c r="H9" s="68">
        <v>-52.450658870216103</v>
      </c>
      <c r="I9" s="67">
        <v>17769.523499999999</v>
      </c>
      <c r="J9" s="68">
        <v>24.934461161555401</v>
      </c>
      <c r="K9" s="67">
        <v>30677.0504</v>
      </c>
      <c r="L9" s="68">
        <v>20.468325213683901</v>
      </c>
      <c r="M9" s="68">
        <v>-0.42075514861102797</v>
      </c>
      <c r="N9" s="67">
        <v>3867743.3615999999</v>
      </c>
      <c r="O9" s="67">
        <v>13930875.5338</v>
      </c>
      <c r="P9" s="67">
        <v>3967</v>
      </c>
      <c r="Q9" s="67">
        <v>7368</v>
      </c>
      <c r="R9" s="68">
        <v>-46.159066232356103</v>
      </c>
      <c r="S9" s="67">
        <v>17.964436299470599</v>
      </c>
      <c r="T9" s="67">
        <v>19.211620276872999</v>
      </c>
      <c r="U9" s="69">
        <v>-6.9425166290304396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102160.3172</v>
      </c>
      <c r="E10" s="67">
        <v>96889.911900000006</v>
      </c>
      <c r="F10" s="68">
        <v>105.439581063341</v>
      </c>
      <c r="G10" s="67">
        <v>197444.09520000001</v>
      </c>
      <c r="H10" s="68">
        <v>-48.258611078484201</v>
      </c>
      <c r="I10" s="67">
        <v>21659.4535</v>
      </c>
      <c r="J10" s="68">
        <v>21.201435247697098</v>
      </c>
      <c r="K10" s="67">
        <v>47783.7552</v>
      </c>
      <c r="L10" s="68">
        <v>24.201156864983801</v>
      </c>
      <c r="M10" s="68">
        <v>-0.54671931058277301</v>
      </c>
      <c r="N10" s="67">
        <v>4384827.6913999999</v>
      </c>
      <c r="O10" s="67">
        <v>22390148.293299999</v>
      </c>
      <c r="P10" s="67">
        <v>71419</v>
      </c>
      <c r="Q10" s="67">
        <v>102625</v>
      </c>
      <c r="R10" s="68">
        <v>-30.407795371498199</v>
      </c>
      <c r="S10" s="67">
        <v>1.4304361192399799</v>
      </c>
      <c r="T10" s="67">
        <v>2.0895084511571298</v>
      </c>
      <c r="U10" s="69">
        <v>-46.074922399703297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41870.680099999998</v>
      </c>
      <c r="E11" s="67">
        <v>48039.275199999996</v>
      </c>
      <c r="F11" s="68">
        <v>87.159266924160406</v>
      </c>
      <c r="G11" s="67">
        <v>63241.183799999999</v>
      </c>
      <c r="H11" s="68">
        <v>-33.792067788585598</v>
      </c>
      <c r="I11" s="67">
        <v>10234.650900000001</v>
      </c>
      <c r="J11" s="68">
        <v>24.443479006208001</v>
      </c>
      <c r="K11" s="67">
        <v>11879.482099999999</v>
      </c>
      <c r="L11" s="68">
        <v>18.7844081754839</v>
      </c>
      <c r="M11" s="68">
        <v>-0.13845984077033099</v>
      </c>
      <c r="N11" s="67">
        <v>1516142.9332999999</v>
      </c>
      <c r="O11" s="67">
        <v>6842266.7616999997</v>
      </c>
      <c r="P11" s="67">
        <v>2115</v>
      </c>
      <c r="Q11" s="67">
        <v>3275</v>
      </c>
      <c r="R11" s="68">
        <v>-35.419847328244302</v>
      </c>
      <c r="S11" s="67">
        <v>19.797011867612301</v>
      </c>
      <c r="T11" s="67">
        <v>20.415374442748099</v>
      </c>
      <c r="U11" s="69">
        <v>-3.1235146964145599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107467.0968</v>
      </c>
      <c r="E12" s="67">
        <v>89710.431400000001</v>
      </c>
      <c r="F12" s="68">
        <v>119.7933117954</v>
      </c>
      <c r="G12" s="67">
        <v>114532.7188</v>
      </c>
      <c r="H12" s="68">
        <v>-6.1690860690543596</v>
      </c>
      <c r="I12" s="67">
        <v>17840.436000000002</v>
      </c>
      <c r="J12" s="68">
        <v>16.600835540576401</v>
      </c>
      <c r="K12" s="67">
        <v>13752.000700000001</v>
      </c>
      <c r="L12" s="68">
        <v>12.007049901621601</v>
      </c>
      <c r="M12" s="68">
        <v>0.29729749068439199</v>
      </c>
      <c r="N12" s="67">
        <v>5250769.7625000002</v>
      </c>
      <c r="O12" s="67">
        <v>25448712.1226</v>
      </c>
      <c r="P12" s="67">
        <v>1054</v>
      </c>
      <c r="Q12" s="67">
        <v>1636</v>
      </c>
      <c r="R12" s="68">
        <v>-35.574572127139398</v>
      </c>
      <c r="S12" s="67">
        <v>101.961192409867</v>
      </c>
      <c r="T12" s="67">
        <v>87.233250855745695</v>
      </c>
      <c r="U12" s="69">
        <v>14.4446540943907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203878.67739999999</v>
      </c>
      <c r="E13" s="67">
        <v>216807.7965</v>
      </c>
      <c r="F13" s="68">
        <v>94.036598633112405</v>
      </c>
      <c r="G13" s="67">
        <v>271368.0062</v>
      </c>
      <c r="H13" s="68">
        <v>-24.870038935341501</v>
      </c>
      <c r="I13" s="67">
        <v>52071.215499999998</v>
      </c>
      <c r="J13" s="68">
        <v>25.5402949263982</v>
      </c>
      <c r="K13" s="67">
        <v>62812.167600000001</v>
      </c>
      <c r="L13" s="68">
        <v>23.1464896984603</v>
      </c>
      <c r="M13" s="68">
        <v>-0.171001137365621</v>
      </c>
      <c r="N13" s="67">
        <v>14035440.0726</v>
      </c>
      <c r="O13" s="67">
        <v>40088657.793700002</v>
      </c>
      <c r="P13" s="67">
        <v>8489</v>
      </c>
      <c r="Q13" s="67">
        <v>11452</v>
      </c>
      <c r="R13" s="68">
        <v>-25.873209919664699</v>
      </c>
      <c r="S13" s="67">
        <v>24.0168073271292</v>
      </c>
      <c r="T13" s="67">
        <v>26.001767359413201</v>
      </c>
      <c r="U13" s="69">
        <v>-8.2648788627361593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155801.86079999999</v>
      </c>
      <c r="E14" s="67">
        <v>124685.5047</v>
      </c>
      <c r="F14" s="68">
        <v>124.955872917921</v>
      </c>
      <c r="G14" s="67">
        <v>168611.25940000001</v>
      </c>
      <c r="H14" s="68">
        <v>-7.5970007255636398</v>
      </c>
      <c r="I14" s="67">
        <v>25733.510600000001</v>
      </c>
      <c r="J14" s="68">
        <v>16.516818520565401</v>
      </c>
      <c r="K14" s="67">
        <v>32855.746099999997</v>
      </c>
      <c r="L14" s="68">
        <v>19.486092575855601</v>
      </c>
      <c r="M14" s="68">
        <v>-0.21677290414659001</v>
      </c>
      <c r="N14" s="67">
        <v>3586240.7711</v>
      </c>
      <c r="O14" s="67">
        <v>18400820.506200001</v>
      </c>
      <c r="P14" s="67">
        <v>2542</v>
      </c>
      <c r="Q14" s="67">
        <v>3082</v>
      </c>
      <c r="R14" s="68">
        <v>-17.5210902011681</v>
      </c>
      <c r="S14" s="67">
        <v>61.291054602675104</v>
      </c>
      <c r="T14" s="67">
        <v>56.782184458144101</v>
      </c>
      <c r="U14" s="69">
        <v>7.3564897418720703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75978.850600000005</v>
      </c>
      <c r="E15" s="67">
        <v>83708.722699999998</v>
      </c>
      <c r="F15" s="68">
        <v>90.765750747741393</v>
      </c>
      <c r="G15" s="67">
        <v>101779.3018</v>
      </c>
      <c r="H15" s="68">
        <v>-25.349408714454398</v>
      </c>
      <c r="I15" s="67">
        <v>15756.223099999999</v>
      </c>
      <c r="J15" s="68">
        <v>20.737643404150202</v>
      </c>
      <c r="K15" s="67">
        <v>14098.366900000001</v>
      </c>
      <c r="L15" s="68">
        <v>13.8518997975677</v>
      </c>
      <c r="M15" s="68">
        <v>0.11759207373160301</v>
      </c>
      <c r="N15" s="67">
        <v>3861541.8813</v>
      </c>
      <c r="O15" s="67">
        <v>14988018.573100001</v>
      </c>
      <c r="P15" s="67">
        <v>3311</v>
      </c>
      <c r="Q15" s="67">
        <v>4294</v>
      </c>
      <c r="R15" s="68">
        <v>-22.8924080111784</v>
      </c>
      <c r="S15" s="67">
        <v>22.947402778616699</v>
      </c>
      <c r="T15" s="67">
        <v>25.88611776898</v>
      </c>
      <c r="U15" s="69">
        <v>-12.806307618837099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589712.90489999996</v>
      </c>
      <c r="E16" s="67">
        <v>631039.15159999998</v>
      </c>
      <c r="F16" s="68">
        <v>93.451080397275305</v>
      </c>
      <c r="G16" s="67">
        <v>976973.62560000003</v>
      </c>
      <c r="H16" s="68">
        <v>-39.638810153361803</v>
      </c>
      <c r="I16" s="67">
        <v>47889.733999999997</v>
      </c>
      <c r="J16" s="68">
        <v>8.1208556913165797</v>
      </c>
      <c r="K16" s="67">
        <v>43004.565999999999</v>
      </c>
      <c r="L16" s="68">
        <v>4.4018144270362596</v>
      </c>
      <c r="M16" s="68">
        <v>0.113596495776751</v>
      </c>
      <c r="N16" s="67">
        <v>20055673.5011</v>
      </c>
      <c r="O16" s="67">
        <v>105216091.7915</v>
      </c>
      <c r="P16" s="67">
        <v>30369</v>
      </c>
      <c r="Q16" s="67">
        <v>50806</v>
      </c>
      <c r="R16" s="68">
        <v>-40.225563909774401</v>
      </c>
      <c r="S16" s="67">
        <v>19.418252326385499</v>
      </c>
      <c r="T16" s="67">
        <v>20.198690322009199</v>
      </c>
      <c r="U16" s="69">
        <v>-4.0190949345286704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518939.06050000002</v>
      </c>
      <c r="E17" s="67">
        <v>404875.81109999999</v>
      </c>
      <c r="F17" s="68">
        <v>128.17240404905999</v>
      </c>
      <c r="G17" s="67">
        <v>516407.1691</v>
      </c>
      <c r="H17" s="68">
        <v>0.49028974644418399</v>
      </c>
      <c r="I17" s="67">
        <v>51987.911500000002</v>
      </c>
      <c r="J17" s="68">
        <v>10.0181149304717</v>
      </c>
      <c r="K17" s="67">
        <v>33509.234400000001</v>
      </c>
      <c r="L17" s="68">
        <v>6.4889173514767897</v>
      </c>
      <c r="M17" s="68">
        <v>0.55145029216185304</v>
      </c>
      <c r="N17" s="67">
        <v>16021012.423900001</v>
      </c>
      <c r="O17" s="67">
        <v>131176191.42470001</v>
      </c>
      <c r="P17" s="67">
        <v>9367</v>
      </c>
      <c r="Q17" s="67">
        <v>11297</v>
      </c>
      <c r="R17" s="68">
        <v>-17.084181641143701</v>
      </c>
      <c r="S17" s="67">
        <v>55.400775114764599</v>
      </c>
      <c r="T17" s="67">
        <v>54.027349668053503</v>
      </c>
      <c r="U17" s="69">
        <v>2.4790726192296799</v>
      </c>
    </row>
    <row r="18" spans="1:21" ht="12" thickBot="1" x14ac:dyDescent="0.2">
      <c r="A18" s="50"/>
      <c r="B18" s="52" t="s">
        <v>16</v>
      </c>
      <c r="C18" s="53"/>
      <c r="D18" s="67">
        <v>1235406.9161</v>
      </c>
      <c r="E18" s="67">
        <v>1326383.8902</v>
      </c>
      <c r="F18" s="68">
        <v>93.140977150568204</v>
      </c>
      <c r="G18" s="67">
        <v>2277044.5</v>
      </c>
      <c r="H18" s="68">
        <v>-45.745157106064497</v>
      </c>
      <c r="I18" s="67">
        <v>134818.18830000001</v>
      </c>
      <c r="J18" s="68">
        <v>10.912856852509901</v>
      </c>
      <c r="K18" s="67">
        <v>302332.67210000003</v>
      </c>
      <c r="L18" s="68">
        <v>13.2774160584038</v>
      </c>
      <c r="M18" s="68">
        <v>-0.55407337432784198</v>
      </c>
      <c r="N18" s="67">
        <v>43959658.543200001</v>
      </c>
      <c r="O18" s="67">
        <v>290651286.07870001</v>
      </c>
      <c r="P18" s="67">
        <v>62280</v>
      </c>
      <c r="Q18" s="67">
        <v>101177</v>
      </c>
      <c r="R18" s="68">
        <v>-38.444508139201602</v>
      </c>
      <c r="S18" s="67">
        <v>19.836334555234401</v>
      </c>
      <c r="T18" s="67">
        <v>20.154517431827401</v>
      </c>
      <c r="U18" s="69">
        <v>-1.60404068456791</v>
      </c>
    </row>
    <row r="19" spans="1:21" ht="12" thickBot="1" x14ac:dyDescent="0.2">
      <c r="A19" s="50"/>
      <c r="B19" s="52" t="s">
        <v>17</v>
      </c>
      <c r="C19" s="53"/>
      <c r="D19" s="67">
        <v>500631.7525</v>
      </c>
      <c r="E19" s="67">
        <v>559363.46629999997</v>
      </c>
      <c r="F19" s="68">
        <v>89.500259252094096</v>
      </c>
      <c r="G19" s="67">
        <v>676509.71070000005</v>
      </c>
      <c r="H19" s="68">
        <v>-25.997846803708899</v>
      </c>
      <c r="I19" s="67">
        <v>53153.037100000001</v>
      </c>
      <c r="J19" s="68">
        <v>10.6171925441345</v>
      </c>
      <c r="K19" s="67">
        <v>76316.830300000001</v>
      </c>
      <c r="L19" s="68">
        <v>11.2809659777142</v>
      </c>
      <c r="M19" s="68">
        <v>-0.303521426518156</v>
      </c>
      <c r="N19" s="67">
        <v>16319920.543500001</v>
      </c>
      <c r="O19" s="67">
        <v>79631214.350500003</v>
      </c>
      <c r="P19" s="67">
        <v>10041</v>
      </c>
      <c r="Q19" s="67">
        <v>14896</v>
      </c>
      <c r="R19" s="68">
        <v>-32.592642320085901</v>
      </c>
      <c r="S19" s="67">
        <v>49.858754357135801</v>
      </c>
      <c r="T19" s="67">
        <v>46.464880780075198</v>
      </c>
      <c r="U19" s="69">
        <v>6.8069762689023596</v>
      </c>
    </row>
    <row r="20" spans="1:21" ht="12" thickBot="1" x14ac:dyDescent="0.2">
      <c r="A20" s="50"/>
      <c r="B20" s="52" t="s">
        <v>18</v>
      </c>
      <c r="C20" s="53"/>
      <c r="D20" s="67">
        <v>720631.02919999999</v>
      </c>
      <c r="E20" s="67">
        <v>891574.15930000006</v>
      </c>
      <c r="F20" s="68">
        <v>80.826818687274198</v>
      </c>
      <c r="G20" s="67">
        <v>851724.53020000004</v>
      </c>
      <c r="H20" s="68">
        <v>-15.3915375631153</v>
      </c>
      <c r="I20" s="67">
        <v>65588.270900000003</v>
      </c>
      <c r="J20" s="68">
        <v>9.1015052422613607</v>
      </c>
      <c r="K20" s="67">
        <v>59852.124600000003</v>
      </c>
      <c r="L20" s="68">
        <v>7.0271692874626597</v>
      </c>
      <c r="M20" s="68">
        <v>9.5838641290271004E-2</v>
      </c>
      <c r="N20" s="67">
        <v>20107134.667100001</v>
      </c>
      <c r="O20" s="67">
        <v>116745898.03489999</v>
      </c>
      <c r="P20" s="67">
        <v>31795</v>
      </c>
      <c r="Q20" s="67">
        <v>40655</v>
      </c>
      <c r="R20" s="68">
        <v>-21.793137375476601</v>
      </c>
      <c r="S20" s="67">
        <v>22.6649167856581</v>
      </c>
      <c r="T20" s="67">
        <v>23.023463731398401</v>
      </c>
      <c r="U20" s="69">
        <v>-1.5819468879193499</v>
      </c>
    </row>
    <row r="21" spans="1:21" ht="12" thickBot="1" x14ac:dyDescent="0.2">
      <c r="A21" s="50"/>
      <c r="B21" s="52" t="s">
        <v>19</v>
      </c>
      <c r="C21" s="53"/>
      <c r="D21" s="67">
        <v>315836.70809999999</v>
      </c>
      <c r="E21" s="67">
        <v>311002.54359999998</v>
      </c>
      <c r="F21" s="68">
        <v>101.554381016966</v>
      </c>
      <c r="G21" s="67">
        <v>441293.75199999998</v>
      </c>
      <c r="H21" s="68">
        <v>-28.429372346971299</v>
      </c>
      <c r="I21" s="67">
        <v>32179.087</v>
      </c>
      <c r="J21" s="68">
        <v>10.1885202621259</v>
      </c>
      <c r="K21" s="67">
        <v>55222.597399999999</v>
      </c>
      <c r="L21" s="68">
        <v>12.5137954366506</v>
      </c>
      <c r="M21" s="68">
        <v>-0.41728407363902797</v>
      </c>
      <c r="N21" s="67">
        <v>9959956.0328000002</v>
      </c>
      <c r="O21" s="67">
        <v>48865881.8517</v>
      </c>
      <c r="P21" s="67">
        <v>26912</v>
      </c>
      <c r="Q21" s="67">
        <v>35663</v>
      </c>
      <c r="R21" s="68">
        <v>-24.538036620587199</v>
      </c>
      <c r="S21" s="67">
        <v>11.7359062165577</v>
      </c>
      <c r="T21" s="67">
        <v>12.0342444942938</v>
      </c>
      <c r="U21" s="69">
        <v>-2.5420983452920298</v>
      </c>
    </row>
    <row r="22" spans="1:21" ht="12" thickBot="1" x14ac:dyDescent="0.2">
      <c r="A22" s="50"/>
      <c r="B22" s="52" t="s">
        <v>20</v>
      </c>
      <c r="C22" s="53"/>
      <c r="D22" s="67">
        <v>901869.77289999998</v>
      </c>
      <c r="E22" s="67">
        <v>710325.27049999998</v>
      </c>
      <c r="F22" s="68">
        <v>126.96574518110199</v>
      </c>
      <c r="G22" s="67">
        <v>1244349.4125999999</v>
      </c>
      <c r="H22" s="68">
        <v>-27.522787107232801</v>
      </c>
      <c r="I22" s="67">
        <v>110023.71709999999</v>
      </c>
      <c r="J22" s="68">
        <v>12.1995126575996</v>
      </c>
      <c r="K22" s="67">
        <v>175413.29670000001</v>
      </c>
      <c r="L22" s="68">
        <v>14.0967878414057</v>
      </c>
      <c r="M22" s="68">
        <v>-0.37277436106700801</v>
      </c>
      <c r="N22" s="67">
        <v>34511724.157600001</v>
      </c>
      <c r="O22" s="67">
        <v>133535686.3952</v>
      </c>
      <c r="P22" s="67">
        <v>55893</v>
      </c>
      <c r="Q22" s="67">
        <v>82292</v>
      </c>
      <c r="R22" s="68">
        <v>-32.079667525397397</v>
      </c>
      <c r="S22" s="67">
        <v>16.135647986331001</v>
      </c>
      <c r="T22" s="67">
        <v>16.4646015955378</v>
      </c>
      <c r="U22" s="69">
        <v>-2.03867616277625</v>
      </c>
    </row>
    <row r="23" spans="1:21" ht="12" thickBot="1" x14ac:dyDescent="0.2">
      <c r="A23" s="50"/>
      <c r="B23" s="52" t="s">
        <v>21</v>
      </c>
      <c r="C23" s="53"/>
      <c r="D23" s="67">
        <v>1987411.3166</v>
      </c>
      <c r="E23" s="67">
        <v>1982130.3433000001</v>
      </c>
      <c r="F23" s="68">
        <v>100.266429163846</v>
      </c>
      <c r="G23" s="67">
        <v>2464966.0177000002</v>
      </c>
      <c r="H23" s="68">
        <v>-19.3736829502256</v>
      </c>
      <c r="I23" s="67">
        <v>240133.10870000001</v>
      </c>
      <c r="J23" s="68">
        <v>12.082708128622899</v>
      </c>
      <c r="K23" s="67">
        <v>201647.11499999999</v>
      </c>
      <c r="L23" s="68">
        <v>8.1805231208887808</v>
      </c>
      <c r="M23" s="68">
        <v>0.19085814195754799</v>
      </c>
      <c r="N23" s="67">
        <v>102962991.6692</v>
      </c>
      <c r="O23" s="67">
        <v>294955812.35680002</v>
      </c>
      <c r="P23" s="67">
        <v>66040</v>
      </c>
      <c r="Q23" s="67">
        <v>95076</v>
      </c>
      <c r="R23" s="68">
        <v>-30.5397787033531</v>
      </c>
      <c r="S23" s="67">
        <v>30.094053855239199</v>
      </c>
      <c r="T23" s="67">
        <v>30.366125363919402</v>
      </c>
      <c r="U23" s="69">
        <v>-0.90407065126182395</v>
      </c>
    </row>
    <row r="24" spans="1:21" ht="12" thickBot="1" x14ac:dyDescent="0.2">
      <c r="A24" s="50"/>
      <c r="B24" s="52" t="s">
        <v>22</v>
      </c>
      <c r="C24" s="53"/>
      <c r="D24" s="67">
        <v>170778.73920000001</v>
      </c>
      <c r="E24" s="67">
        <v>236885.37409999999</v>
      </c>
      <c r="F24" s="68">
        <v>72.093407982168898</v>
      </c>
      <c r="G24" s="67">
        <v>304482.46230000001</v>
      </c>
      <c r="H24" s="68">
        <v>-43.911797773188198</v>
      </c>
      <c r="I24" s="67">
        <v>26590.611799999999</v>
      </c>
      <c r="J24" s="68">
        <v>15.570212032576</v>
      </c>
      <c r="K24" s="67">
        <v>46512.513899999998</v>
      </c>
      <c r="L24" s="68">
        <v>15.275925433817701</v>
      </c>
      <c r="M24" s="68">
        <v>-0.42831273628493299</v>
      </c>
      <c r="N24" s="67">
        <v>5202194.3501000004</v>
      </c>
      <c r="O24" s="67">
        <v>30660524.337099999</v>
      </c>
      <c r="P24" s="67">
        <v>18920</v>
      </c>
      <c r="Q24" s="67">
        <v>25875</v>
      </c>
      <c r="R24" s="68">
        <v>-26.879227053140099</v>
      </c>
      <c r="S24" s="67">
        <v>9.0263604228329797</v>
      </c>
      <c r="T24" s="67">
        <v>9.5817484135265705</v>
      </c>
      <c r="U24" s="69">
        <v>-6.15295606065858</v>
      </c>
    </row>
    <row r="25" spans="1:21" ht="12" thickBot="1" x14ac:dyDescent="0.2">
      <c r="A25" s="50"/>
      <c r="B25" s="52" t="s">
        <v>23</v>
      </c>
      <c r="C25" s="53"/>
      <c r="D25" s="67">
        <v>161413.7868</v>
      </c>
      <c r="E25" s="67">
        <v>170536.2064</v>
      </c>
      <c r="F25" s="68">
        <v>94.650743210152697</v>
      </c>
      <c r="G25" s="67">
        <v>240384.8224</v>
      </c>
      <c r="H25" s="68">
        <v>-32.851922518050003</v>
      </c>
      <c r="I25" s="67">
        <v>13779.173199999999</v>
      </c>
      <c r="J25" s="68">
        <v>8.5365528392398797</v>
      </c>
      <c r="K25" s="67">
        <v>23830.359799999998</v>
      </c>
      <c r="L25" s="68">
        <v>9.9134211395203309</v>
      </c>
      <c r="M25" s="68">
        <v>-0.42178073198878002</v>
      </c>
      <c r="N25" s="67">
        <v>5442515.5384</v>
      </c>
      <c r="O25" s="67">
        <v>38617672.549699999</v>
      </c>
      <c r="P25" s="67">
        <v>13359</v>
      </c>
      <c r="Q25" s="67">
        <v>20353</v>
      </c>
      <c r="R25" s="68">
        <v>-34.363484498599703</v>
      </c>
      <c r="S25" s="67">
        <v>12.0827746687626</v>
      </c>
      <c r="T25" s="67">
        <v>14.2190121210632</v>
      </c>
      <c r="U25" s="69">
        <v>-17.680023925492701</v>
      </c>
    </row>
    <row r="26" spans="1:21" ht="12" thickBot="1" x14ac:dyDescent="0.2">
      <c r="A26" s="50"/>
      <c r="B26" s="52" t="s">
        <v>24</v>
      </c>
      <c r="C26" s="53"/>
      <c r="D26" s="67">
        <v>466224.54450000002</v>
      </c>
      <c r="E26" s="67">
        <v>505730.2671</v>
      </c>
      <c r="F26" s="68">
        <v>92.188380808896994</v>
      </c>
      <c r="G26" s="67">
        <v>594297.15899999999</v>
      </c>
      <c r="H26" s="68">
        <v>-21.550265310960398</v>
      </c>
      <c r="I26" s="67">
        <v>101836.15949999999</v>
      </c>
      <c r="J26" s="68">
        <v>21.8427280805676</v>
      </c>
      <c r="K26" s="67">
        <v>130701.2895</v>
      </c>
      <c r="L26" s="68">
        <v>21.9925819130493</v>
      </c>
      <c r="M26" s="68">
        <v>-0.22084808887826601</v>
      </c>
      <c r="N26" s="67">
        <v>12245928.5724</v>
      </c>
      <c r="O26" s="67">
        <v>71180106.675799996</v>
      </c>
      <c r="P26" s="67">
        <v>33179</v>
      </c>
      <c r="Q26" s="67">
        <v>41129</v>
      </c>
      <c r="R26" s="68">
        <v>-19.3294269250407</v>
      </c>
      <c r="S26" s="67">
        <v>14.05179615118</v>
      </c>
      <c r="T26" s="67">
        <v>14.3434122492645</v>
      </c>
      <c r="U26" s="69">
        <v>-2.0752941114937702</v>
      </c>
    </row>
    <row r="27" spans="1:21" ht="12" thickBot="1" x14ac:dyDescent="0.2">
      <c r="A27" s="50"/>
      <c r="B27" s="52" t="s">
        <v>25</v>
      </c>
      <c r="C27" s="53"/>
      <c r="D27" s="67">
        <v>205571.45310000001</v>
      </c>
      <c r="E27" s="67">
        <v>257037.36960000001</v>
      </c>
      <c r="F27" s="68">
        <v>79.977263002616695</v>
      </c>
      <c r="G27" s="67">
        <v>335086.96399999998</v>
      </c>
      <c r="H27" s="68">
        <v>-38.651312887242</v>
      </c>
      <c r="I27" s="67">
        <v>54689.233899999999</v>
      </c>
      <c r="J27" s="68">
        <v>26.603515748559001</v>
      </c>
      <c r="K27" s="67">
        <v>102274.2932</v>
      </c>
      <c r="L27" s="68">
        <v>30.5217165058083</v>
      </c>
      <c r="M27" s="68">
        <v>-0.46526901150953198</v>
      </c>
      <c r="N27" s="67">
        <v>5705025.7714</v>
      </c>
      <c r="O27" s="67">
        <v>25029445.2678</v>
      </c>
      <c r="P27" s="67">
        <v>27848</v>
      </c>
      <c r="Q27" s="67">
        <v>38416</v>
      </c>
      <c r="R27" s="68">
        <v>-27.509371095376899</v>
      </c>
      <c r="S27" s="67">
        <v>7.38191084099397</v>
      </c>
      <c r="T27" s="67">
        <v>7.5319490576843</v>
      </c>
      <c r="U27" s="69">
        <v>-2.0325119054151002</v>
      </c>
    </row>
    <row r="28" spans="1:21" ht="12" thickBot="1" x14ac:dyDescent="0.2">
      <c r="A28" s="50"/>
      <c r="B28" s="52" t="s">
        <v>26</v>
      </c>
      <c r="C28" s="53"/>
      <c r="D28" s="67">
        <v>601552.94850000006</v>
      </c>
      <c r="E28" s="67">
        <v>746420.83259999997</v>
      </c>
      <c r="F28" s="68">
        <v>80.591661195282697</v>
      </c>
      <c r="G28" s="67">
        <v>889190.5797</v>
      </c>
      <c r="H28" s="68">
        <v>-32.3482544424891</v>
      </c>
      <c r="I28" s="67">
        <v>38406.3508</v>
      </c>
      <c r="J28" s="68">
        <v>6.3845337132447</v>
      </c>
      <c r="K28" s="67">
        <v>99474.112500000003</v>
      </c>
      <c r="L28" s="68">
        <v>11.1870407504273</v>
      </c>
      <c r="M28" s="68">
        <v>-0.61390607229594496</v>
      </c>
      <c r="N28" s="67">
        <v>15114068.9483</v>
      </c>
      <c r="O28" s="67">
        <v>90636167.643399999</v>
      </c>
      <c r="P28" s="67">
        <v>33731</v>
      </c>
      <c r="Q28" s="67">
        <v>41998</v>
      </c>
      <c r="R28" s="68">
        <v>-19.684270679556199</v>
      </c>
      <c r="S28" s="67">
        <v>17.833830852924599</v>
      </c>
      <c r="T28" s="67">
        <v>21.481804947854702</v>
      </c>
      <c r="U28" s="69">
        <v>-20.455358834648901</v>
      </c>
    </row>
    <row r="29" spans="1:21" ht="12" thickBot="1" x14ac:dyDescent="0.2">
      <c r="A29" s="50"/>
      <c r="B29" s="52" t="s">
        <v>27</v>
      </c>
      <c r="C29" s="53"/>
      <c r="D29" s="67">
        <v>604067.03289999999</v>
      </c>
      <c r="E29" s="67">
        <v>617676.75589999999</v>
      </c>
      <c r="F29" s="68">
        <v>97.796626978431505</v>
      </c>
      <c r="G29" s="67">
        <v>704939.69799999997</v>
      </c>
      <c r="H29" s="68">
        <v>-14.309403398076199</v>
      </c>
      <c r="I29" s="67">
        <v>94589.3416</v>
      </c>
      <c r="J29" s="68">
        <v>15.6587491864763</v>
      </c>
      <c r="K29" s="67">
        <v>132757.47949999999</v>
      </c>
      <c r="L29" s="68">
        <v>18.832458985732998</v>
      </c>
      <c r="M29" s="68">
        <v>-0.2875027308725</v>
      </c>
      <c r="N29" s="67">
        <v>15835726.021400001</v>
      </c>
      <c r="O29" s="67">
        <v>60479984.2007</v>
      </c>
      <c r="P29" s="67">
        <v>90849</v>
      </c>
      <c r="Q29" s="67">
        <v>102326</v>
      </c>
      <c r="R29" s="68">
        <v>-11.216113206809601</v>
      </c>
      <c r="S29" s="67">
        <v>6.6491324384418098</v>
      </c>
      <c r="T29" s="67">
        <v>6.7991012450403598</v>
      </c>
      <c r="U29" s="69">
        <v>-2.2554642727750398</v>
      </c>
    </row>
    <row r="30" spans="1:21" ht="12" thickBot="1" x14ac:dyDescent="0.2">
      <c r="A30" s="50"/>
      <c r="B30" s="52" t="s">
        <v>28</v>
      </c>
      <c r="C30" s="53"/>
      <c r="D30" s="67">
        <v>1001826.8038</v>
      </c>
      <c r="E30" s="67">
        <v>1042431.9626</v>
      </c>
      <c r="F30" s="68">
        <v>96.104766521287004</v>
      </c>
      <c r="G30" s="67">
        <v>1257600.0197000001</v>
      </c>
      <c r="H30" s="68">
        <v>-20.338200691267101</v>
      </c>
      <c r="I30" s="67">
        <v>118636.6517</v>
      </c>
      <c r="J30" s="68">
        <v>11.842032100758599</v>
      </c>
      <c r="K30" s="67">
        <v>179738.72949999999</v>
      </c>
      <c r="L30" s="68">
        <v>14.292201549334999</v>
      </c>
      <c r="M30" s="68">
        <v>-0.33994942531292399</v>
      </c>
      <c r="N30" s="67">
        <v>25049829.931499999</v>
      </c>
      <c r="O30" s="67">
        <v>105698082.81119999</v>
      </c>
      <c r="P30" s="67">
        <v>66210</v>
      </c>
      <c r="Q30" s="67">
        <v>85840</v>
      </c>
      <c r="R30" s="68">
        <v>-22.868126747437099</v>
      </c>
      <c r="S30" s="67">
        <v>15.131049747772201</v>
      </c>
      <c r="T30" s="67">
        <v>16.218513274697099</v>
      </c>
      <c r="U30" s="69">
        <v>-7.1869668334477597</v>
      </c>
    </row>
    <row r="31" spans="1:21" ht="12" thickBot="1" x14ac:dyDescent="0.2">
      <c r="A31" s="50"/>
      <c r="B31" s="52" t="s">
        <v>29</v>
      </c>
      <c r="C31" s="53"/>
      <c r="D31" s="67">
        <v>1756103.5817</v>
      </c>
      <c r="E31" s="67">
        <v>573343.60759999999</v>
      </c>
      <c r="F31" s="68">
        <v>306.29164752546899</v>
      </c>
      <c r="G31" s="67">
        <v>681107.46470000001</v>
      </c>
      <c r="H31" s="68">
        <v>157.830617445001</v>
      </c>
      <c r="I31" s="67">
        <v>-88772.106599999999</v>
      </c>
      <c r="J31" s="68">
        <v>-5.0550609613849797</v>
      </c>
      <c r="K31" s="67">
        <v>49535.946000000004</v>
      </c>
      <c r="L31" s="68">
        <v>7.2728531938522396</v>
      </c>
      <c r="M31" s="68">
        <v>-2.7920745189765799</v>
      </c>
      <c r="N31" s="67">
        <v>27296802.4254</v>
      </c>
      <c r="O31" s="67">
        <v>121445370.4645</v>
      </c>
      <c r="P31" s="67">
        <v>30088</v>
      </c>
      <c r="Q31" s="67">
        <v>42011</v>
      </c>
      <c r="R31" s="68">
        <v>-28.380662207517101</v>
      </c>
      <c r="S31" s="67">
        <v>58.365580354294103</v>
      </c>
      <c r="T31" s="67">
        <v>68.832103532408198</v>
      </c>
      <c r="U31" s="69">
        <v>-17.932697858189101</v>
      </c>
    </row>
    <row r="32" spans="1:21" ht="12" thickBot="1" x14ac:dyDescent="0.2">
      <c r="A32" s="50"/>
      <c r="B32" s="52" t="s">
        <v>30</v>
      </c>
      <c r="C32" s="53"/>
      <c r="D32" s="67">
        <v>102171.39969999999</v>
      </c>
      <c r="E32" s="67">
        <v>132723.27179999999</v>
      </c>
      <c r="F32" s="68">
        <v>76.980772335059299</v>
      </c>
      <c r="G32" s="67">
        <v>174767.44500000001</v>
      </c>
      <c r="H32" s="68">
        <v>-41.5386545818073</v>
      </c>
      <c r="I32" s="67">
        <v>30046.010300000002</v>
      </c>
      <c r="J32" s="68">
        <v>29.4074568697526</v>
      </c>
      <c r="K32" s="67">
        <v>49353.897499999999</v>
      </c>
      <c r="L32" s="68">
        <v>28.239754549252599</v>
      </c>
      <c r="M32" s="68">
        <v>-0.39121301818159299</v>
      </c>
      <c r="N32" s="67">
        <v>3712514.0120999999</v>
      </c>
      <c r="O32" s="67">
        <v>12348716.6568</v>
      </c>
      <c r="P32" s="67">
        <v>21658</v>
      </c>
      <c r="Q32" s="67">
        <v>27707</v>
      </c>
      <c r="R32" s="68">
        <v>-21.832028007362801</v>
      </c>
      <c r="S32" s="67">
        <v>4.7174900591005597</v>
      </c>
      <c r="T32" s="67">
        <v>4.9993128703937604</v>
      </c>
      <c r="U32" s="69">
        <v>-5.9739990495482296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35.000300000000003</v>
      </c>
      <c r="H33" s="70"/>
      <c r="I33" s="70"/>
      <c r="J33" s="70"/>
      <c r="K33" s="67">
        <v>7.1246</v>
      </c>
      <c r="L33" s="68">
        <v>20.3558255214955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87583.89</v>
      </c>
      <c r="E34" s="67">
        <v>86750.845100000006</v>
      </c>
      <c r="F34" s="68">
        <v>100.960272950701</v>
      </c>
      <c r="G34" s="67">
        <v>99272.494999999995</v>
      </c>
      <c r="H34" s="68">
        <v>-11.774263354618</v>
      </c>
      <c r="I34" s="67">
        <v>13000.7389</v>
      </c>
      <c r="J34" s="68">
        <v>14.843755969277</v>
      </c>
      <c r="K34" s="67">
        <v>10683.752200000001</v>
      </c>
      <c r="L34" s="68">
        <v>10.762046627316099</v>
      </c>
      <c r="M34" s="68">
        <v>0.21687012733223099</v>
      </c>
      <c r="N34" s="67">
        <v>2765192.2933</v>
      </c>
      <c r="O34" s="67">
        <v>21624068.5678</v>
      </c>
      <c r="P34" s="67">
        <v>6192</v>
      </c>
      <c r="Q34" s="67">
        <v>10227</v>
      </c>
      <c r="R34" s="68">
        <v>-39.4543854502787</v>
      </c>
      <c r="S34" s="67">
        <v>14.1446850775194</v>
      </c>
      <c r="T34" s="67">
        <v>15.3193464261269</v>
      </c>
      <c r="U34" s="69">
        <v>-8.3046129494566703</v>
      </c>
    </row>
    <row r="35" spans="1:21" ht="12" thickBot="1" x14ac:dyDescent="0.2">
      <c r="A35" s="50"/>
      <c r="B35" s="52" t="s">
        <v>36</v>
      </c>
      <c r="C35" s="53"/>
      <c r="D35" s="70"/>
      <c r="E35" s="67">
        <v>43961.618900000001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11067.034799999999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48141.0291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170282.90549999999</v>
      </c>
      <c r="E38" s="67">
        <v>56507.530500000001</v>
      </c>
      <c r="F38" s="68">
        <v>301.34550916182798</v>
      </c>
      <c r="G38" s="67">
        <v>325114.52909999999</v>
      </c>
      <c r="H38" s="68">
        <v>-47.623717103204697</v>
      </c>
      <c r="I38" s="67">
        <v>9584.33</v>
      </c>
      <c r="J38" s="68">
        <v>5.6284745505472999</v>
      </c>
      <c r="K38" s="67">
        <v>17483.9594</v>
      </c>
      <c r="L38" s="68">
        <v>5.3777846989490303</v>
      </c>
      <c r="M38" s="68">
        <v>-0.45182153648789602</v>
      </c>
      <c r="N38" s="67">
        <v>6619295.2188999997</v>
      </c>
      <c r="O38" s="67">
        <v>24684579.707699999</v>
      </c>
      <c r="P38" s="67">
        <v>288</v>
      </c>
      <c r="Q38" s="67">
        <v>396</v>
      </c>
      <c r="R38" s="68">
        <v>-27.272727272727298</v>
      </c>
      <c r="S38" s="67">
        <v>591.26008854166696</v>
      </c>
      <c r="T38" s="67">
        <v>707.50669166666705</v>
      </c>
      <c r="U38" s="69">
        <v>-19.660823616848599</v>
      </c>
    </row>
    <row r="39" spans="1:21" ht="12" thickBot="1" x14ac:dyDescent="0.2">
      <c r="A39" s="50"/>
      <c r="B39" s="52" t="s">
        <v>34</v>
      </c>
      <c r="C39" s="53"/>
      <c r="D39" s="67">
        <v>311324.91119999997</v>
      </c>
      <c r="E39" s="67">
        <v>227222.85140000001</v>
      </c>
      <c r="F39" s="68">
        <v>137.01302896333601</v>
      </c>
      <c r="G39" s="67">
        <v>457900.1005</v>
      </c>
      <c r="H39" s="68">
        <v>-32.0102985651125</v>
      </c>
      <c r="I39" s="67">
        <v>23216.198100000001</v>
      </c>
      <c r="J39" s="68">
        <v>7.4572246758260698</v>
      </c>
      <c r="K39" s="67">
        <v>31265.1594</v>
      </c>
      <c r="L39" s="68">
        <v>6.8279433365182198</v>
      </c>
      <c r="M39" s="68">
        <v>-0.25744187633983401</v>
      </c>
      <c r="N39" s="67">
        <v>12062193.492000001</v>
      </c>
      <c r="O39" s="67">
        <v>55964609.334799998</v>
      </c>
      <c r="P39" s="67">
        <v>1785</v>
      </c>
      <c r="Q39" s="67">
        <v>2705</v>
      </c>
      <c r="R39" s="68">
        <v>-34.011090573012901</v>
      </c>
      <c r="S39" s="67">
        <v>174.41171495798301</v>
      </c>
      <c r="T39" s="67">
        <v>200.55618717190401</v>
      </c>
      <c r="U39" s="69">
        <v>-14.9900895247885</v>
      </c>
    </row>
    <row r="40" spans="1:21" ht="12" thickBot="1" x14ac:dyDescent="0.2">
      <c r="A40" s="50"/>
      <c r="B40" s="52" t="s">
        <v>39</v>
      </c>
      <c r="C40" s="53"/>
      <c r="D40" s="70"/>
      <c r="E40" s="67">
        <v>37259.119400000003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5727.5676000000003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8058.6944999999996</v>
      </c>
      <c r="E42" s="73"/>
      <c r="F42" s="73"/>
      <c r="G42" s="72">
        <v>40203.654399999999</v>
      </c>
      <c r="H42" s="74">
        <v>-79.955318439907799</v>
      </c>
      <c r="I42" s="72">
        <v>1278.0780999999999</v>
      </c>
      <c r="J42" s="74">
        <v>15.859617212192401</v>
      </c>
      <c r="K42" s="72">
        <v>3982.4915000000001</v>
      </c>
      <c r="L42" s="74">
        <v>9.9057947826752795</v>
      </c>
      <c r="M42" s="74">
        <v>-0.67907574943976701</v>
      </c>
      <c r="N42" s="72">
        <v>607600.28150000004</v>
      </c>
      <c r="O42" s="72">
        <v>2737565.2516000001</v>
      </c>
      <c r="P42" s="72">
        <v>16</v>
      </c>
      <c r="Q42" s="72">
        <v>20</v>
      </c>
      <c r="R42" s="74">
        <v>-20</v>
      </c>
      <c r="S42" s="72">
        <v>503.66840624999998</v>
      </c>
      <c r="T42" s="72">
        <v>183.35292000000001</v>
      </c>
      <c r="U42" s="75">
        <v>63.596501641798199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48802</v>
      </c>
      <c r="D2" s="32">
        <v>542061.68703931605</v>
      </c>
      <c r="E2" s="32">
        <v>399816.38077093998</v>
      </c>
      <c r="F2" s="32">
        <v>142245.30626837601</v>
      </c>
      <c r="G2" s="32">
        <v>399816.38077093998</v>
      </c>
      <c r="H2" s="32">
        <v>0.26241534804886302</v>
      </c>
    </row>
    <row r="3" spans="1:8" ht="14.25" x14ac:dyDescent="0.2">
      <c r="A3" s="32">
        <v>2</v>
      </c>
      <c r="B3" s="33">
        <v>13</v>
      </c>
      <c r="C3" s="32">
        <v>15911</v>
      </c>
      <c r="D3" s="32">
        <v>71264.9580164738</v>
      </c>
      <c r="E3" s="32">
        <v>53495.382965214398</v>
      </c>
      <c r="F3" s="32">
        <v>17769.575051259399</v>
      </c>
      <c r="G3" s="32">
        <v>53495.382965214398</v>
      </c>
      <c r="H3" s="32">
        <v>0.24934519777801201</v>
      </c>
    </row>
    <row r="4" spans="1:8" ht="14.25" x14ac:dyDescent="0.2">
      <c r="A4" s="32">
        <v>3</v>
      </c>
      <c r="B4" s="33">
        <v>14</v>
      </c>
      <c r="C4" s="32">
        <v>86277</v>
      </c>
      <c r="D4" s="32">
        <v>102161.969324786</v>
      </c>
      <c r="E4" s="32">
        <v>80500.863740170898</v>
      </c>
      <c r="F4" s="32">
        <v>21661.105584615401</v>
      </c>
      <c r="G4" s="32">
        <v>80500.863740170898</v>
      </c>
      <c r="H4" s="32">
        <v>0.212027095090071</v>
      </c>
    </row>
    <row r="5" spans="1:8" ht="14.25" x14ac:dyDescent="0.2">
      <c r="A5" s="32">
        <v>4</v>
      </c>
      <c r="B5" s="33">
        <v>15</v>
      </c>
      <c r="C5" s="32">
        <v>2627</v>
      </c>
      <c r="D5" s="32">
        <v>41870.716008547002</v>
      </c>
      <c r="E5" s="32">
        <v>31636.0290880342</v>
      </c>
      <c r="F5" s="32">
        <v>10234.6869205128</v>
      </c>
      <c r="G5" s="32">
        <v>31636.0290880342</v>
      </c>
      <c r="H5" s="32">
        <v>0.24443544071287501</v>
      </c>
    </row>
    <row r="6" spans="1:8" ht="14.25" x14ac:dyDescent="0.2">
      <c r="A6" s="32">
        <v>5</v>
      </c>
      <c r="B6" s="33">
        <v>16</v>
      </c>
      <c r="C6" s="32">
        <v>5929</v>
      </c>
      <c r="D6" s="32">
        <v>107467.098668376</v>
      </c>
      <c r="E6" s="32">
        <v>89626.661979487195</v>
      </c>
      <c r="F6" s="32">
        <v>17840.436688888902</v>
      </c>
      <c r="G6" s="32">
        <v>89626.661979487195</v>
      </c>
      <c r="H6" s="32">
        <v>0.166008358929845</v>
      </c>
    </row>
    <row r="7" spans="1:8" ht="14.25" x14ac:dyDescent="0.2">
      <c r="A7" s="32">
        <v>6</v>
      </c>
      <c r="B7" s="33">
        <v>17</v>
      </c>
      <c r="C7" s="32">
        <v>14456</v>
      </c>
      <c r="D7" s="32">
        <v>203878.86861282101</v>
      </c>
      <c r="E7" s="32">
        <v>151807.45968632499</v>
      </c>
      <c r="F7" s="32">
        <v>52071.4089264957</v>
      </c>
      <c r="G7" s="32">
        <v>151807.45968632499</v>
      </c>
      <c r="H7" s="32">
        <v>0.25540365846046897</v>
      </c>
    </row>
    <row r="8" spans="1:8" ht="14.25" x14ac:dyDescent="0.2">
      <c r="A8" s="32">
        <v>7</v>
      </c>
      <c r="B8" s="33">
        <v>18</v>
      </c>
      <c r="C8" s="32">
        <v>89497</v>
      </c>
      <c r="D8" s="32">
        <v>155801.86963076901</v>
      </c>
      <c r="E8" s="32">
        <v>130068.351764957</v>
      </c>
      <c r="F8" s="32">
        <v>25733.517865811998</v>
      </c>
      <c r="G8" s="32">
        <v>130068.351764957</v>
      </c>
      <c r="H8" s="32">
        <v>0.16516822247895499</v>
      </c>
    </row>
    <row r="9" spans="1:8" ht="14.25" x14ac:dyDescent="0.2">
      <c r="A9" s="32">
        <v>8</v>
      </c>
      <c r="B9" s="33">
        <v>19</v>
      </c>
      <c r="C9" s="32">
        <v>13728</v>
      </c>
      <c r="D9" s="32">
        <v>75978.943647008506</v>
      </c>
      <c r="E9" s="32">
        <v>60222.627533333303</v>
      </c>
      <c r="F9" s="32">
        <v>15756.316113675201</v>
      </c>
      <c r="G9" s="32">
        <v>60222.627533333303</v>
      </c>
      <c r="H9" s="32">
        <v>0.207377404282924</v>
      </c>
    </row>
    <row r="10" spans="1:8" ht="14.25" x14ac:dyDescent="0.2">
      <c r="A10" s="32">
        <v>9</v>
      </c>
      <c r="B10" s="33">
        <v>21</v>
      </c>
      <c r="C10" s="32">
        <v>128092</v>
      </c>
      <c r="D10" s="32">
        <v>589712.59525640996</v>
      </c>
      <c r="E10" s="32">
        <v>541823.17070341902</v>
      </c>
      <c r="F10" s="32">
        <v>47889.424552991499</v>
      </c>
      <c r="G10" s="32">
        <v>541823.17070341902</v>
      </c>
      <c r="H10" s="35">
        <v>8.1208074811712105E-2</v>
      </c>
    </row>
    <row r="11" spans="1:8" ht="14.25" x14ac:dyDescent="0.2">
      <c r="A11" s="32">
        <v>10</v>
      </c>
      <c r="B11" s="33">
        <v>22</v>
      </c>
      <c r="C11" s="32">
        <v>35252</v>
      </c>
      <c r="D11" s="32">
        <v>518939.12922393199</v>
      </c>
      <c r="E11" s="32">
        <v>466951.14882649598</v>
      </c>
      <c r="F11" s="32">
        <v>51987.980397435902</v>
      </c>
      <c r="G11" s="32">
        <v>466951.14882649598</v>
      </c>
      <c r="H11" s="32">
        <v>0.10018126880349799</v>
      </c>
    </row>
    <row r="12" spans="1:8" ht="14.25" x14ac:dyDescent="0.2">
      <c r="A12" s="32">
        <v>11</v>
      </c>
      <c r="B12" s="33">
        <v>23</v>
      </c>
      <c r="C12" s="32">
        <v>140155.288</v>
      </c>
      <c r="D12" s="32">
        <v>1235407.0207575101</v>
      </c>
      <c r="E12" s="32">
        <v>1100588.7317605501</v>
      </c>
      <c r="F12" s="32">
        <v>134818.28899695899</v>
      </c>
      <c r="G12" s="32">
        <v>1100588.7317605501</v>
      </c>
      <c r="H12" s="32">
        <v>0.109128640789409</v>
      </c>
    </row>
    <row r="13" spans="1:8" ht="14.25" x14ac:dyDescent="0.2">
      <c r="A13" s="32">
        <v>12</v>
      </c>
      <c r="B13" s="33">
        <v>24</v>
      </c>
      <c r="C13" s="32">
        <v>24339.55</v>
      </c>
      <c r="D13" s="32">
        <v>500631.79300427402</v>
      </c>
      <c r="E13" s="32">
        <v>447478.71480085503</v>
      </c>
      <c r="F13" s="32">
        <v>53153.078203418801</v>
      </c>
      <c r="G13" s="32">
        <v>447478.71480085503</v>
      </c>
      <c r="H13" s="32">
        <v>0.106171998954459</v>
      </c>
    </row>
    <row r="14" spans="1:8" ht="14.25" x14ac:dyDescent="0.2">
      <c r="A14" s="32">
        <v>13</v>
      </c>
      <c r="B14" s="33">
        <v>25</v>
      </c>
      <c r="C14" s="32">
        <v>66264</v>
      </c>
      <c r="D14" s="32">
        <v>720631.18209999998</v>
      </c>
      <c r="E14" s="32">
        <v>655042.75829999999</v>
      </c>
      <c r="F14" s="32">
        <v>65588.423800000004</v>
      </c>
      <c r="G14" s="32">
        <v>655042.75829999999</v>
      </c>
      <c r="H14" s="32">
        <v>9.1015245286594396E-2</v>
      </c>
    </row>
    <row r="15" spans="1:8" ht="14.25" x14ac:dyDescent="0.2">
      <c r="A15" s="32">
        <v>14</v>
      </c>
      <c r="B15" s="33">
        <v>26</v>
      </c>
      <c r="C15" s="32">
        <v>55217</v>
      </c>
      <c r="D15" s="32">
        <v>315836.77278528101</v>
      </c>
      <c r="E15" s="32">
        <v>283657.62098938797</v>
      </c>
      <c r="F15" s="32">
        <v>32179.1517958929</v>
      </c>
      <c r="G15" s="32">
        <v>283657.62098938797</v>
      </c>
      <c r="H15" s="32">
        <v>0.101885386910819</v>
      </c>
    </row>
    <row r="16" spans="1:8" ht="14.25" x14ac:dyDescent="0.2">
      <c r="A16" s="32">
        <v>15</v>
      </c>
      <c r="B16" s="33">
        <v>27</v>
      </c>
      <c r="C16" s="32">
        <v>123973.603</v>
      </c>
      <c r="D16" s="32">
        <v>901870.62446666695</v>
      </c>
      <c r="E16" s="32">
        <v>791846.05619999999</v>
      </c>
      <c r="F16" s="32">
        <v>110024.568266667</v>
      </c>
      <c r="G16" s="32">
        <v>791846.05619999999</v>
      </c>
      <c r="H16" s="32">
        <v>0.121995955164557</v>
      </c>
    </row>
    <row r="17" spans="1:8" ht="14.25" x14ac:dyDescent="0.2">
      <c r="A17" s="32">
        <v>16</v>
      </c>
      <c r="B17" s="33">
        <v>29</v>
      </c>
      <c r="C17" s="32">
        <v>148529</v>
      </c>
      <c r="D17" s="32">
        <v>1987412.4834726499</v>
      </c>
      <c r="E17" s="32">
        <v>1747278.2379153799</v>
      </c>
      <c r="F17" s="32">
        <v>240134.24555726501</v>
      </c>
      <c r="G17" s="32">
        <v>1747278.2379153799</v>
      </c>
      <c r="H17" s="32">
        <v>0.12082758237367699</v>
      </c>
    </row>
    <row r="18" spans="1:8" ht="14.25" x14ac:dyDescent="0.2">
      <c r="A18" s="32">
        <v>17</v>
      </c>
      <c r="B18" s="33">
        <v>31</v>
      </c>
      <c r="C18" s="32">
        <v>22791.498</v>
      </c>
      <c r="D18" s="32">
        <v>170778.74423787199</v>
      </c>
      <c r="E18" s="32">
        <v>144188.116984066</v>
      </c>
      <c r="F18" s="32">
        <v>26590.627253805302</v>
      </c>
      <c r="G18" s="32">
        <v>144188.116984066</v>
      </c>
      <c r="H18" s="32">
        <v>0.15570220622285499</v>
      </c>
    </row>
    <row r="19" spans="1:8" ht="14.25" x14ac:dyDescent="0.2">
      <c r="A19" s="32">
        <v>18</v>
      </c>
      <c r="B19" s="33">
        <v>32</v>
      </c>
      <c r="C19" s="32">
        <v>9799.2749999999996</v>
      </c>
      <c r="D19" s="32">
        <v>161413.782465283</v>
      </c>
      <c r="E19" s="32">
        <v>147634.582908599</v>
      </c>
      <c r="F19" s="32">
        <v>13779.199556683399</v>
      </c>
      <c r="G19" s="32">
        <v>147634.582908599</v>
      </c>
      <c r="H19" s="32">
        <v>8.5365693971313203E-2</v>
      </c>
    </row>
    <row r="20" spans="1:8" ht="14.25" x14ac:dyDescent="0.2">
      <c r="A20" s="32">
        <v>19</v>
      </c>
      <c r="B20" s="33">
        <v>33</v>
      </c>
      <c r="C20" s="32">
        <v>31384.053</v>
      </c>
      <c r="D20" s="32">
        <v>466224.49634154001</v>
      </c>
      <c r="E20" s="32">
        <v>364388.37300415698</v>
      </c>
      <c r="F20" s="32">
        <v>101836.123337383</v>
      </c>
      <c r="G20" s="32">
        <v>364388.37300415698</v>
      </c>
      <c r="H20" s="32">
        <v>0.218427225803214</v>
      </c>
    </row>
    <row r="21" spans="1:8" ht="14.25" x14ac:dyDescent="0.2">
      <c r="A21" s="32">
        <v>20</v>
      </c>
      <c r="B21" s="33">
        <v>34</v>
      </c>
      <c r="C21" s="32">
        <v>35325.807999999997</v>
      </c>
      <c r="D21" s="32">
        <v>205571.41995986699</v>
      </c>
      <c r="E21" s="32">
        <v>150882.228360229</v>
      </c>
      <c r="F21" s="32">
        <v>54689.191599637903</v>
      </c>
      <c r="G21" s="32">
        <v>150882.228360229</v>
      </c>
      <c r="H21" s="32">
        <v>0.26603499460340702</v>
      </c>
    </row>
    <row r="22" spans="1:8" ht="14.25" x14ac:dyDescent="0.2">
      <c r="A22" s="32">
        <v>21</v>
      </c>
      <c r="B22" s="33">
        <v>35</v>
      </c>
      <c r="C22" s="32">
        <v>30852.095000000001</v>
      </c>
      <c r="D22" s="32">
        <v>601552.94592300896</v>
      </c>
      <c r="E22" s="32">
        <v>563146.60365398205</v>
      </c>
      <c r="F22" s="32">
        <v>38406.3422690265</v>
      </c>
      <c r="G22" s="32">
        <v>563146.60365398205</v>
      </c>
      <c r="H22" s="32">
        <v>6.3845323224370101E-2</v>
      </c>
    </row>
    <row r="23" spans="1:8" ht="14.25" x14ac:dyDescent="0.2">
      <c r="A23" s="32">
        <v>22</v>
      </c>
      <c r="B23" s="33">
        <v>36</v>
      </c>
      <c r="C23" s="32">
        <v>136505.39799999999</v>
      </c>
      <c r="D23" s="32">
        <v>604067.03203451296</v>
      </c>
      <c r="E23" s="32">
        <v>509477.72117501299</v>
      </c>
      <c r="F23" s="32">
        <v>94589.310859500198</v>
      </c>
      <c r="G23" s="32">
        <v>509477.72117501299</v>
      </c>
      <c r="H23" s="32">
        <v>0.15658744119989601</v>
      </c>
    </row>
    <row r="24" spans="1:8" ht="14.25" x14ac:dyDescent="0.2">
      <c r="A24" s="32">
        <v>23</v>
      </c>
      <c r="B24" s="33">
        <v>37</v>
      </c>
      <c r="C24" s="32">
        <v>105879.329</v>
      </c>
      <c r="D24" s="32">
        <v>1001826.8062290699</v>
      </c>
      <c r="E24" s="32">
        <v>883190.14684008295</v>
      </c>
      <c r="F24" s="32">
        <v>118636.659388984</v>
      </c>
      <c r="G24" s="32">
        <v>883190.14684008295</v>
      </c>
      <c r="H24" s="32">
        <v>0.11842032839542301</v>
      </c>
    </row>
    <row r="25" spans="1:8" ht="14.25" x14ac:dyDescent="0.2">
      <c r="A25" s="32">
        <v>24</v>
      </c>
      <c r="B25" s="33">
        <v>38</v>
      </c>
      <c r="C25" s="32">
        <v>420261.05</v>
      </c>
      <c r="D25" s="32">
        <v>1756103.6565115</v>
      </c>
      <c r="E25" s="32">
        <v>1844875.5819584101</v>
      </c>
      <c r="F25" s="32">
        <v>-88771.925446902693</v>
      </c>
      <c r="G25" s="32">
        <v>1844875.5819584101</v>
      </c>
      <c r="H25" s="32">
        <v>-5.0550504304084101E-2</v>
      </c>
    </row>
    <row r="26" spans="1:8" ht="14.25" x14ac:dyDescent="0.2">
      <c r="A26" s="32">
        <v>25</v>
      </c>
      <c r="B26" s="33">
        <v>39</v>
      </c>
      <c r="C26" s="32">
        <v>75107.941000000006</v>
      </c>
      <c r="D26" s="32">
        <v>102171.38639102899</v>
      </c>
      <c r="E26" s="32">
        <v>72125.393638101901</v>
      </c>
      <c r="F26" s="32">
        <v>30045.992752927501</v>
      </c>
      <c r="G26" s="32">
        <v>72125.393638101901</v>
      </c>
      <c r="H26" s="32">
        <v>0.294074435262489</v>
      </c>
    </row>
    <row r="27" spans="1:8" ht="14.25" x14ac:dyDescent="0.2">
      <c r="A27" s="32">
        <v>26</v>
      </c>
      <c r="B27" s="33">
        <v>42</v>
      </c>
      <c r="C27" s="32">
        <v>5444.8040000000001</v>
      </c>
      <c r="D27" s="32">
        <v>87583.888699999996</v>
      </c>
      <c r="E27" s="32">
        <v>74583.151599999997</v>
      </c>
      <c r="F27" s="32">
        <v>13000.7371</v>
      </c>
      <c r="G27" s="32">
        <v>74583.151599999997</v>
      </c>
      <c r="H27" s="32">
        <v>0.14843754134429099</v>
      </c>
    </row>
    <row r="28" spans="1:8" ht="14.25" x14ac:dyDescent="0.2">
      <c r="A28" s="32">
        <v>27</v>
      </c>
      <c r="B28" s="33">
        <v>75</v>
      </c>
      <c r="C28" s="32">
        <v>292</v>
      </c>
      <c r="D28" s="32">
        <v>170282.905982906</v>
      </c>
      <c r="E28" s="32">
        <v>160698.57692307699</v>
      </c>
      <c r="F28" s="32">
        <v>9584.3290598290605</v>
      </c>
      <c r="G28" s="32">
        <v>160698.57692307699</v>
      </c>
      <c r="H28" s="32">
        <v>5.6284739824625701E-2</v>
      </c>
    </row>
    <row r="29" spans="1:8" ht="14.25" x14ac:dyDescent="0.2">
      <c r="A29" s="32">
        <v>28</v>
      </c>
      <c r="B29" s="33">
        <v>76</v>
      </c>
      <c r="C29" s="32">
        <v>1915</v>
      </c>
      <c r="D29" s="32">
        <v>311324.90216581197</v>
      </c>
      <c r="E29" s="32">
        <v>288108.71416324802</v>
      </c>
      <c r="F29" s="32">
        <v>23216.1880025641</v>
      </c>
      <c r="G29" s="32">
        <v>288108.71416324802</v>
      </c>
      <c r="H29" s="32">
        <v>7.4572216488481002E-2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8058.6945011723801</v>
      </c>
      <c r="E30" s="32">
        <v>6780.6166704485304</v>
      </c>
      <c r="F30" s="32">
        <v>1278.07783072385</v>
      </c>
      <c r="G30" s="32">
        <v>6780.6166704485304</v>
      </c>
      <c r="H30" s="32">
        <v>0.15859613868448699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2015-03-24T00:33:49Z</dcterms:modified>
</cp:coreProperties>
</file>