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<sst xmlns="http://schemas.openxmlformats.org/spreadsheetml/2006/main" count="119" uniqueCount="78">
  <si>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</si>
  <si>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</si>
  <si>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</si>
  <si>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</si>
  <si>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</si>
  <si>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</si>
  <si>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</si>
  <si>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</si>
  <si>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</si>
  <si>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</si>
  <si>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</si>
  <si>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</si>
  <si>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</si>
  <si>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</si>
  <si>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</si>
  <si>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</si>
  <si>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</si>
  <si>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</si>
  <si>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</si>
  <si>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</si>
  <si>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</si>
  <si>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</si>
  <si>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</si>
  <si>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</si>
  <si>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</si>
  <si>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</si>
  <si>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</si>
  <si>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</si>
  <si>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</si>
  <si>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</si>
  <si>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</si>
  <si>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</si>
  <si>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</si>
  <si>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</si>
  <si>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</si>
  <si>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</si>
  <si>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</si>
  <si>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</si>
  <si>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</si>
  <si>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</si>
  <si>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0" type="noConversion"/>
  </si>
  <si>
    <t>COST</t>
    <phoneticPr fontId="40" type="noConversion"/>
  </si>
  <si>
    <t>成本</t>
    <phoneticPr fontId="40" type="noConversion"/>
  </si>
  <si>
    <t>销售金额差异</t>
    <phoneticPr fontId="40" type="noConversion"/>
  </si>
  <si>
    <t>销售成本差异</t>
    <phoneticPr fontId="4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</si>
  <si>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</si>
  <si>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</si>
  <si>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</si>
  <si>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</si>
  <si>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</si>
  <si>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</si>
  <si>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</si>
  <si>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</si>
  <si>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</si>
  <si>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</si>
  <si>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</si>
  <si>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</si>
  <si>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</si>
  <si>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</si>
  <si>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</si>
  <si>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</si>
  <si>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</si>
  <si>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</si>
  <si>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</si>
  <si>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</si>
  <si>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</si>
  <si>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</si>
  <si>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</si>
  <si>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</si>
  <si>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</si>
  <si>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</si>
  <si>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0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</si>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</sst>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9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4" fillId="38" borderId="21">
      <alignment vertical="center"/>
    </xf>
    <xf numFmtId="0" fontId="73" fillId="0" borderId="0"/>
    <xf numFmtId="180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78" fontId="75" fillId="0" borderId="0" applyFont="0" applyFill="0" applyBorder="0" applyAlignment="0" applyProtection="0"/>
    <xf numFmtId="179" fontId="75" fillId="0" borderId="0" applyFon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5" borderId="4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6" fillId="6" borderId="4" applyNumberFormat="0" applyAlignment="0" applyProtection="0">
      <alignment vertical="center"/>
    </xf>
    <xf numFmtId="0" fontId="87" fillId="0" borderId="6" applyNumberFormat="0" applyFill="0" applyAlignment="0" applyProtection="0">
      <alignment vertical="center"/>
    </xf>
    <xf numFmtId="0" fontId="88" fillId="7" borderId="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7" fillId="0" borderId="0" xfId="0" applyFont="1"/>
    <xf numFmtId="177" fontId="37" fillId="0" borderId="0" xfId="0" applyNumberFormat="1" applyFont="1"/>
    <xf numFmtId="0" fontId="0" fillId="0" borderId="0" xfId="0" applyAlignment="1"/>
    <xf numFmtId="0" fontId="37" fillId="0" borderId="0" xfId="0" applyNumberFormat="1" applyFont="1"/>
    <xf numFmtId="0" fontId="38" fillId="0" borderId="18" xfId="0" applyFont="1" applyBorder="1" applyAlignment="1">
      <alignment wrapText="1"/>
    </xf>
    <xf numFmtId="0" fontId="38" fillId="0" borderId="18" xfId="0" applyNumberFormat="1" applyFont="1" applyBorder="1" applyAlignment="1">
      <alignment wrapText="1"/>
    </xf>
    <xf numFmtId="0" fontId="37" fillId="0" borderId="18" xfId="0" applyFont="1" applyBorder="1" applyAlignment="1">
      <alignment wrapText="1"/>
    </xf>
    <xf numFmtId="0" fontId="37" fillId="0" borderId="18" xfId="0" applyFont="1" applyBorder="1" applyAlignment="1">
      <alignment horizontal="right" vertical="center" wrapText="1"/>
    </xf>
    <xf numFmtId="49" fontId="38" fillId="36" borderId="18" xfId="0" applyNumberFormat="1" applyFont="1" applyFill="1" applyBorder="1" applyAlignment="1">
      <alignment vertical="center" wrapText="1"/>
    </xf>
    <xf numFmtId="49" fontId="41" fillId="37" borderId="18" xfId="0" applyNumberFormat="1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vertical="center" wrapText="1"/>
    </xf>
    <xf numFmtId="0" fontId="38" fillId="33" borderId="18" xfId="0" applyNumberFormat="1" applyFont="1" applyFill="1" applyBorder="1" applyAlignment="1">
      <alignment vertical="center" wrapText="1"/>
    </xf>
    <xf numFmtId="0" fontId="38" fillId="36" borderId="18" xfId="0" applyFont="1" applyFill="1" applyBorder="1" applyAlignment="1">
      <alignment vertical="center" wrapText="1"/>
    </xf>
    <xf numFmtId="0" fontId="38" fillId="37" borderId="18" xfId="0" applyFont="1" applyFill="1" applyBorder="1" applyAlignment="1">
      <alignment vertical="center" wrapText="1"/>
    </xf>
    <xf numFmtId="4" fontId="38" fillId="36" borderId="18" xfId="0" applyNumberFormat="1" applyFont="1" applyFill="1" applyBorder="1" applyAlignment="1">
      <alignment horizontal="right" vertical="top" wrapText="1"/>
    </xf>
    <xf numFmtId="4" fontId="38" fillId="37" borderId="18" xfId="0" applyNumberFormat="1" applyFont="1" applyFill="1" applyBorder="1" applyAlignment="1">
      <alignment horizontal="right" vertical="top" wrapText="1"/>
    </xf>
    <xf numFmtId="177" fontId="37" fillId="36" borderId="18" xfId="0" applyNumberFormat="1" applyFont="1" applyFill="1" applyBorder="1" applyAlignment="1">
      <alignment horizontal="center" vertical="center"/>
    </xf>
    <xf numFmtId="177" fontId="37" fillId="37" borderId="18" xfId="0" applyNumberFormat="1" applyFont="1" applyFill="1" applyBorder="1" applyAlignment="1">
      <alignment horizontal="center" vertical="center"/>
    </xf>
    <xf numFmtId="177" fontId="42" fillId="0" borderId="18" xfId="0" applyNumberFormat="1" applyFont="1" applyBorder="1"/>
    <xf numFmtId="177" fontId="37" fillId="36" borderId="18" xfId="0" applyNumberFormat="1" applyFont="1" applyFill="1" applyBorder="1"/>
    <xf numFmtId="177" fontId="37" fillId="37" borderId="18" xfId="0" applyNumberFormat="1" applyFont="1" applyFill="1" applyBorder="1"/>
    <xf numFmtId="177" fontId="37" fillId="0" borderId="18" xfId="0" applyNumberFormat="1" applyFont="1" applyBorder="1"/>
    <xf numFmtId="49" fontId="38" fillId="0" borderId="18" xfId="0" applyNumberFormat="1" applyFont="1" applyFill="1" applyBorder="1" applyAlignment="1">
      <alignment vertical="center" wrapText="1"/>
    </xf>
    <xf numFmtId="0" fontId="38" fillId="0" borderId="18" xfId="0" applyFont="1" applyFill="1" applyBorder="1" applyAlignment="1">
      <alignment vertical="center" wrapText="1"/>
    </xf>
    <xf numFmtId="4" fontId="38" fillId="0" borderId="18" xfId="0" applyNumberFormat="1" applyFont="1" applyFill="1" applyBorder="1" applyAlignment="1">
      <alignment horizontal="right" vertical="top" wrapText="1"/>
    </xf>
    <xf numFmtId="0" fontId="37" fillId="0" borderId="0" xfId="0" applyFont="1" applyFill="1"/>
    <xf numFmtId="176" fontId="3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8" fillId="0" borderId="0" xfId="0" applyNumberFormat="1" applyFont="1" applyAlignment="1"/>
    <xf numFmtId="1" fontId="48" fillId="0" borderId="0" xfId="0" applyNumberFormat="1" applyFont="1" applyAlignment="1"/>
    <xf numFmtId="0" fontId="37" fillId="0" borderId="0" xfId="0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7" fillId="0" borderId="0" xfId="0" applyFont="1"/>
    <xf numFmtId="0" fontId="37" fillId="0" borderId="0" xfId="0" applyFont="1"/>
    <xf numFmtId="0" fontId="73" fillId="0" borderId="0" xfId="110"/>
    <xf numFmtId="0" fontId="74" fillId="0" borderId="0" xfId="110" applyNumberFormat="1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37" fillId="0" borderId="0" xfId="0" applyFont="1" applyAlignment="1">
      <alignment vertical="center"/>
    </xf>
    <xf numFmtId="0" fontId="43" fillId="0" borderId="0" xfId="0" applyFont="1" applyAlignment="1">
      <alignment horizontal="left" wrapText="1"/>
    </xf>
    <xf numFmtId="0" fontId="49" fillId="0" borderId="19" xfId="0" applyFont="1" applyBorder="1" applyAlignment="1">
      <alignment horizontal="left" vertical="center" wrapText="1"/>
    </xf>
    <xf numFmtId="0" fontId="38" fillId="0" borderId="10" xfId="0" applyFont="1" applyBorder="1" applyAlignment="1">
      <alignment wrapText="1"/>
    </xf>
    <xf numFmtId="0" fontId="37" fillId="0" borderId="11" xfId="0" applyFont="1" applyBorder="1" applyAlignment="1">
      <alignment wrapText="1"/>
    </xf>
    <xf numFmtId="0" fontId="37" fillId="0" borderId="11" xfId="0" applyFont="1" applyBorder="1" applyAlignment="1">
      <alignment horizontal="right" vertical="center" wrapText="1"/>
    </xf>
    <xf numFmtId="49" fontId="38" fillId="33" borderId="10" xfId="0" applyNumberFormat="1" applyFont="1" applyFill="1" applyBorder="1" applyAlignment="1">
      <alignment vertical="center" wrapText="1"/>
    </xf>
    <xf numFmtId="49" fontId="38" fillId="33" borderId="12" xfId="0" applyNumberFormat="1" applyFont="1" applyFill="1" applyBorder="1" applyAlignment="1">
      <alignment vertical="center" wrapText="1"/>
    </xf>
    <xf numFmtId="0" fontId="38" fillId="33" borderId="10" xfId="0" applyFont="1" applyFill="1" applyBorder="1" applyAlignment="1">
      <alignment vertical="center" wrapText="1"/>
    </xf>
    <xf numFmtId="0" fontId="38" fillId="33" borderId="12" xfId="0" applyFont="1" applyFill="1" applyBorder="1" applyAlignment="1">
      <alignment vertical="center" wrapText="1"/>
    </xf>
    <xf numFmtId="4" fontId="39" fillId="34" borderId="10" xfId="0" applyNumberFormat="1" applyFont="1" applyFill="1" applyBorder="1" applyAlignment="1">
      <alignment horizontal="right" vertical="top" wrapText="1"/>
    </xf>
    <xf numFmtId="176" fontId="39" fillId="34" borderId="10" xfId="0" applyNumberFormat="1" applyFont="1" applyFill="1" applyBorder="1" applyAlignment="1">
      <alignment horizontal="right" vertical="top" wrapText="1"/>
    </xf>
    <xf numFmtId="176" fontId="39" fillId="34" borderId="12" xfId="0" applyNumberFormat="1" applyFont="1" applyFill="1" applyBorder="1" applyAlignment="1">
      <alignment horizontal="right" vertical="top" wrapText="1"/>
    </xf>
    <xf numFmtId="4" fontId="38" fillId="35" borderId="10" xfId="0" applyNumberFormat="1" applyFont="1" applyFill="1" applyBorder="1" applyAlignment="1">
      <alignment horizontal="right" vertical="top" wrapText="1"/>
    </xf>
    <xf numFmtId="176" fontId="38" fillId="35" borderId="10" xfId="0" applyNumberFormat="1" applyFont="1" applyFill="1" applyBorder="1" applyAlignment="1">
      <alignment horizontal="right" vertical="top" wrapText="1"/>
    </xf>
    <xf numFmtId="176" fontId="38" fillId="35" borderId="12" xfId="0" applyNumberFormat="1" applyFont="1" applyFill="1" applyBorder="1" applyAlignment="1">
      <alignment horizontal="right" vertical="top" wrapText="1"/>
    </xf>
    <xf numFmtId="0" fontId="38" fillId="35" borderId="10" xfId="0" applyFont="1" applyFill="1" applyBorder="1" applyAlignment="1">
      <alignment horizontal="right" vertical="top" wrapText="1"/>
    </xf>
    <xf numFmtId="0" fontId="38" fillId="35" borderId="12" xfId="0" applyFont="1" applyFill="1" applyBorder="1" applyAlignment="1">
      <alignment horizontal="right" vertical="top" wrapText="1"/>
    </xf>
    <xf numFmtId="4" fontId="38" fillId="35" borderId="13" xfId="0" applyNumberFormat="1" applyFont="1" applyFill="1" applyBorder="1" applyAlignment="1">
      <alignment horizontal="right" vertical="top" wrapText="1"/>
    </xf>
    <xf numFmtId="0" fontId="38" fillId="35" borderId="13" xfId="0" applyFont="1" applyFill="1" applyBorder="1" applyAlignment="1">
      <alignment horizontal="right" vertical="top" wrapText="1"/>
    </xf>
    <xf numFmtId="176" fontId="38" fillId="35" borderId="13" xfId="0" applyNumberFormat="1" applyFont="1" applyFill="1" applyBorder="1" applyAlignment="1">
      <alignment horizontal="right" vertical="top" wrapText="1"/>
    </xf>
    <xf numFmtId="176" fontId="38" fillId="35" borderId="20" xfId="0" applyNumberFormat="1" applyFont="1" applyFill="1" applyBorder="1" applyAlignment="1">
      <alignment horizontal="right" vertical="top" wrapText="1"/>
    </xf>
    <xf numFmtId="0" fontId="38" fillId="33" borderId="18" xfId="0" applyFont="1" applyFill="1" applyBorder="1" applyAlignment="1">
      <alignment vertical="center" wrapText="1"/>
    </xf>
    <xf numFmtId="49" fontId="38" fillId="33" borderId="18" xfId="0" applyNumberFormat="1" applyFont="1" applyFill="1" applyBorder="1" applyAlignment="1">
      <alignment horizontal="left" vertical="top" wrapText="1"/>
    </xf>
    <xf numFmtId="49" fontId="39" fillId="33" borderId="18" xfId="0" applyNumberFormat="1" applyFont="1" applyFill="1" applyBorder="1" applyAlignment="1">
      <alignment horizontal="left" vertical="top" wrapText="1"/>
    </xf>
    <xf numFmtId="14" fontId="38" fillId="33" borderId="18" xfId="0" applyNumberFormat="1" applyFont="1" applyFill="1" applyBorder="1" applyAlignment="1">
      <alignment vertical="center" wrapText="1"/>
    </xf>
    <xf numFmtId="49" fontId="38" fillId="33" borderId="13" xfId="0" applyNumberFormat="1" applyFont="1" applyFill="1" applyBorder="1" applyAlignment="1">
      <alignment horizontal="left" vertical="top" wrapText="1"/>
    </xf>
    <xf numFmtId="49" fontId="38" fillId="33" borderId="15" xfId="0" applyNumberFormat="1" applyFont="1" applyFill="1" applyBorder="1" applyAlignment="1">
      <alignment horizontal="left" vertical="top" wrapText="1"/>
    </xf>
    <xf numFmtId="49" fontId="38" fillId="33" borderId="22" xfId="0" applyNumberFormat="1" applyFont="1" applyFill="1" applyBorder="1" applyAlignment="1">
      <alignment horizontal="left" vertical="top" wrapText="1"/>
    </xf>
    <xf numFmtId="49" fontId="38" fillId="33" borderId="23" xfId="0" applyNumberFormat="1" applyFont="1" applyFill="1" applyBorder="1" applyAlignment="1">
      <alignment horizontal="left" vertical="top" wrapText="1"/>
    </xf>
    <xf numFmtId="0" fontId="37" fillId="0" borderId="0" xfId="0" applyFont="1" applyAlignment="1">
      <alignment wrapText="1"/>
    </xf>
    <xf numFmtId="0" fontId="37" fillId="0" borderId="19" xfId="0" applyFont="1" applyBorder="1" applyAlignment="1">
      <alignment wrapText="1"/>
    </xf>
    <xf numFmtId="0" fontId="37" fillId="0" borderId="0" xfId="0" applyFont="1" applyAlignment="1">
      <alignment horizontal="right" vertical="center" wrapText="1"/>
    </xf>
    <xf numFmtId="0" fontId="38" fillId="33" borderId="13" xfId="0" applyFont="1" applyFill="1" applyBorder="1" applyAlignment="1">
      <alignment vertical="center" wrapText="1"/>
    </xf>
    <xf numFmtId="0" fontId="38" fillId="33" borderId="15" xfId="0" applyFont="1" applyFill="1" applyBorder="1" applyAlignment="1">
      <alignment vertical="center" wrapText="1"/>
    </xf>
    <xf numFmtId="49" fontId="39" fillId="33" borderId="13" xfId="0" applyNumberFormat="1" applyFont="1" applyFill="1" applyBorder="1" applyAlignment="1">
      <alignment horizontal="left" vertical="top" wrapText="1"/>
    </xf>
    <xf numFmtId="49" fontId="39" fillId="33" borderId="14" xfId="0" applyNumberFormat="1" applyFont="1" applyFill="1" applyBorder="1" applyAlignment="1">
      <alignment horizontal="left" vertical="top" wrapText="1"/>
    </xf>
    <xf numFmtId="49" fontId="39" fillId="33" borderId="15" xfId="0" applyNumberFormat="1" applyFont="1" applyFill="1" applyBorder="1" applyAlignment="1">
      <alignment horizontal="left" vertical="top" wrapText="1"/>
    </xf>
    <xf numFmtId="14" fontId="38" fillId="33" borderId="12" xfId="0" applyNumberFormat="1" applyFont="1" applyFill="1" applyBorder="1" applyAlignment="1">
      <alignment vertical="center" wrapText="1"/>
    </xf>
    <xf numFmtId="14" fontId="38" fillId="33" borderId="16" xfId="0" applyNumberFormat="1" applyFont="1" applyFill="1" applyBorder="1" applyAlignment="1">
      <alignment vertical="center" wrapText="1"/>
    </xf>
    <xf numFmtId="14" fontId="38" fillId="33" borderId="17" xfId="0" applyNumberFormat="1" applyFont="1" applyFill="1" applyBorder="1" applyAlignment="1">
      <alignment vertical="center" wrapText="1"/>
    </xf>
  </cellXfs>
  <cellStyles count="43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11320280.6423</v>
      </c>
      <c r="F3" s="25">
        <f>RA!I7</f>
        <v>1246484.7052</v>
      </c>
      <c r="G3" s="16">
        <f>SUM(G4:G41)</f>
        <v>10073097.233899999</v>
      </c>
      <c r="H3" s="27">
        <f>RA!J7</f>
        <v>11.006283536769599</v>
      </c>
      <c r="I3" s="20">
        <f>SUM(I4:I41)</f>
        <v>11320288.174399005</v>
      </c>
      <c r="J3" s="21">
        <f>SUM(J4:J41)</f>
        <v>10073097.168365756</v>
      </c>
      <c r="K3" s="22">
        <f>E3-I3</f>
        <v>-7.5320990048348904</v>
      </c>
      <c r="L3" s="22">
        <f>G3-J3</f>
        <v>6.5534243360161781E-2</v>
      </c>
    </row>
    <row r="4" spans="1:13">
      <c r="A4" s="66">
        <f>RA!A8</f>
        <v>42508</v>
      </c>
      <c r="B4" s="12">
        <v>12</v>
      </c>
      <c r="C4" s="64" t="s">
        <v>6</v>
      </c>
      <c r="D4" s="64"/>
      <c r="E4" s="15">
        <f>VLOOKUP(C4,RA!B8:D35,3,0)</f>
        <v>388844.8872</v>
      </c>
      <c r="F4" s="25">
        <f>VLOOKUP(C4,RA!B8:I38,8,0)</f>
        <v>107170.1949</v>
      </c>
      <c r="G4" s="16">
        <f t="shared" ref="G4:G41" si="0">E4-F4</f>
        <v>281674.6923</v>
      </c>
      <c r="H4" s="27">
        <f>RA!J8</f>
        <v>27.561168586197098</v>
      </c>
      <c r="I4" s="20">
        <f>VLOOKUP(B4,RMS!B:D,3,FALSE)</f>
        <v>388845.41415299103</v>
      </c>
      <c r="J4" s="21">
        <f>VLOOKUP(B4,RMS!B:E,4,FALSE)</f>
        <v>281674.69967948698</v>
      </c>
      <c r="K4" s="22">
        <f t="shared" ref="K4:K41" si="1">E4-I4</f>
        <v>-0.52695299102924764</v>
      </c>
      <c r="L4" s="22">
        <f t="shared" ref="L4:L41" si="2">G4-J4</f>
        <v>-7.3794869822449982E-3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44040.392399999997</v>
      </c>
      <c r="F5" s="25">
        <f>VLOOKUP(C5,RA!B9:I39,8,0)</f>
        <v>9842.6165999999994</v>
      </c>
      <c r="G5" s="16">
        <f t="shared" si="0"/>
        <v>34197.775799999996</v>
      </c>
      <c r="H5" s="27">
        <f>RA!J9</f>
        <v>22.3490665355652</v>
      </c>
      <c r="I5" s="20">
        <f>VLOOKUP(B5,RMS!B:D,3,FALSE)</f>
        <v>44040.4151581197</v>
      </c>
      <c r="J5" s="21">
        <f>VLOOKUP(B5,RMS!B:E,4,FALSE)</f>
        <v>34197.772826495697</v>
      </c>
      <c r="K5" s="22">
        <f t="shared" si="1"/>
        <v>-2.2758119703212287E-2</v>
      </c>
      <c r="L5" s="22">
        <f t="shared" si="2"/>
        <v>2.9735042990068905E-3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66557.348400000003</v>
      </c>
      <c r="F6" s="25">
        <f>VLOOKUP(C6,RA!B10:I40,8,0)</f>
        <v>20983.366900000001</v>
      </c>
      <c r="G6" s="16">
        <f t="shared" si="0"/>
        <v>45573.981500000002</v>
      </c>
      <c r="H6" s="27">
        <f>RA!J10</f>
        <v>31.5267470901831</v>
      </c>
      <c r="I6" s="20">
        <f>VLOOKUP(B6,RMS!B:D,3,FALSE)</f>
        <v>66559.079561886407</v>
      </c>
      <c r="J6" s="21">
        <f>VLOOKUP(B6,RMS!B:E,4,FALSE)</f>
        <v>45573.9813791001</v>
      </c>
      <c r="K6" s="22">
        <f>E6-I6</f>
        <v>-1.731161886404152</v>
      </c>
      <c r="L6" s="22">
        <f t="shared" si="2"/>
        <v>1.2089990195818245E-4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36420.392399999997</v>
      </c>
      <c r="F7" s="25">
        <f>VLOOKUP(C7,RA!B11:I41,8,0)</f>
        <v>7270.9030000000002</v>
      </c>
      <c r="G7" s="16">
        <f t="shared" si="0"/>
        <v>29149.489399999999</v>
      </c>
      <c r="H7" s="27">
        <f>RA!J11</f>
        <v>19.963823893341701</v>
      </c>
      <c r="I7" s="20">
        <f>VLOOKUP(B7,RMS!B:D,3,FALSE)</f>
        <v>36420.408321360002</v>
      </c>
      <c r="J7" s="21">
        <f>VLOOKUP(B7,RMS!B:E,4,FALSE)</f>
        <v>29149.489260335798</v>
      </c>
      <c r="K7" s="22">
        <f t="shared" si="1"/>
        <v>-1.5921360005449969E-2</v>
      </c>
      <c r="L7" s="22">
        <f t="shared" si="2"/>
        <v>1.3966420010547154E-4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97218.108399999997</v>
      </c>
      <c r="F8" s="25">
        <f>VLOOKUP(C8,RA!B12:I42,8,0)</f>
        <v>14680.1836</v>
      </c>
      <c r="G8" s="16">
        <f t="shared" si="0"/>
        <v>82537.924799999993</v>
      </c>
      <c r="H8" s="27">
        <f>RA!J12</f>
        <v>15.1002563633505</v>
      </c>
      <c r="I8" s="20">
        <f>VLOOKUP(B8,RMS!B:D,3,FALSE)</f>
        <v>97218.121277777798</v>
      </c>
      <c r="J8" s="21">
        <f>VLOOKUP(B8,RMS!B:E,4,FALSE)</f>
        <v>82537.924775213702</v>
      </c>
      <c r="K8" s="22">
        <f t="shared" si="1"/>
        <v>-1.2877777800895274E-2</v>
      </c>
      <c r="L8" s="22">
        <f t="shared" si="2"/>
        <v>2.4786291760392487E-5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132481.04639999999</v>
      </c>
      <c r="F9" s="25">
        <f>VLOOKUP(C9,RA!B13:I43,8,0)</f>
        <v>41431.157099999997</v>
      </c>
      <c r="G9" s="16">
        <f t="shared" si="0"/>
        <v>91049.889299999995</v>
      </c>
      <c r="H9" s="27">
        <f>RA!J13</f>
        <v>31.273271328871399</v>
      </c>
      <c r="I9" s="20">
        <f>VLOOKUP(B9,RMS!B:D,3,FALSE)</f>
        <v>132481.16437863201</v>
      </c>
      <c r="J9" s="21">
        <f>VLOOKUP(B9,RMS!B:E,4,FALSE)</f>
        <v>91049.888860683801</v>
      </c>
      <c r="K9" s="22">
        <f t="shared" si="1"/>
        <v>-0.1179786320135463</v>
      </c>
      <c r="L9" s="22">
        <f t="shared" si="2"/>
        <v>4.3931619438808411E-4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97032.1247</v>
      </c>
      <c r="F10" s="25">
        <f>VLOOKUP(C10,RA!B14:I43,8,0)</f>
        <v>22391.637299999999</v>
      </c>
      <c r="G10" s="16">
        <f t="shared" si="0"/>
        <v>74640.487399999998</v>
      </c>
      <c r="H10" s="27">
        <f>RA!J14</f>
        <v>23.076519626082099</v>
      </c>
      <c r="I10" s="20">
        <f>VLOOKUP(B10,RMS!B:D,3,FALSE)</f>
        <v>97032.137788888896</v>
      </c>
      <c r="J10" s="21">
        <f>VLOOKUP(B10,RMS!B:E,4,FALSE)</f>
        <v>74640.485811111095</v>
      </c>
      <c r="K10" s="22">
        <f t="shared" si="1"/>
        <v>-1.3088888896163553E-2</v>
      </c>
      <c r="L10" s="22">
        <f t="shared" si="2"/>
        <v>1.5888889029156417E-3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64757.530599999998</v>
      </c>
      <c r="F11" s="25">
        <f>VLOOKUP(C11,RA!B15:I44,8,0)</f>
        <v>17057.4218</v>
      </c>
      <c r="G11" s="16">
        <f t="shared" si="0"/>
        <v>47700.108800000002</v>
      </c>
      <c r="H11" s="27">
        <f>RA!J15</f>
        <v>26.340445106472298</v>
      </c>
      <c r="I11" s="20">
        <f>VLOOKUP(B11,RMS!B:D,3,FALSE)</f>
        <v>64757.629671794901</v>
      </c>
      <c r="J11" s="21">
        <f>VLOOKUP(B11,RMS!B:E,4,FALSE)</f>
        <v>47700.109781196603</v>
      </c>
      <c r="K11" s="22">
        <f t="shared" si="1"/>
        <v>-9.9071794902556576E-2</v>
      </c>
      <c r="L11" s="22">
        <f t="shared" si="2"/>
        <v>-9.8119660106021911E-4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561096.9094</v>
      </c>
      <c r="F12" s="25">
        <f>VLOOKUP(C12,RA!B16:I45,8,0)</f>
        <v>2591.5556999999999</v>
      </c>
      <c r="G12" s="16">
        <f t="shared" si="0"/>
        <v>558505.35369999998</v>
      </c>
      <c r="H12" s="27">
        <f>RA!J16</f>
        <v>0.46187310188025099</v>
      </c>
      <c r="I12" s="20">
        <f>VLOOKUP(B12,RMS!B:D,3,FALSE)</f>
        <v>561096.48658888903</v>
      </c>
      <c r="J12" s="21">
        <f>VLOOKUP(B12,RMS!B:E,4,FALSE)</f>
        <v>558505.353633333</v>
      </c>
      <c r="K12" s="22">
        <f t="shared" si="1"/>
        <v>0.42281111096963286</v>
      </c>
      <c r="L12" s="22">
        <f t="shared" si="2"/>
        <v>6.6666980274021626E-5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358780.16729999997</v>
      </c>
      <c r="F13" s="25">
        <f>VLOOKUP(C13,RA!B17:I46,8,0)</f>
        <v>44925.3289</v>
      </c>
      <c r="G13" s="16">
        <f t="shared" si="0"/>
        <v>313854.83839999995</v>
      </c>
      <c r="H13" s="27">
        <f>RA!J17</f>
        <v>12.521686813985699</v>
      </c>
      <c r="I13" s="20">
        <f>VLOOKUP(B13,RMS!B:D,3,FALSE)</f>
        <v>358780.26170854701</v>
      </c>
      <c r="J13" s="21">
        <f>VLOOKUP(B13,RMS!B:E,4,FALSE)</f>
        <v>313854.83731794899</v>
      </c>
      <c r="K13" s="22">
        <f t="shared" si="1"/>
        <v>-9.4408547040075064E-2</v>
      </c>
      <c r="L13" s="22">
        <f t="shared" si="2"/>
        <v>1.0820509633049369E-3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1066629.8609</v>
      </c>
      <c r="F14" s="25">
        <f>VLOOKUP(C14,RA!B18:I47,8,0)</f>
        <v>138358.89670000001</v>
      </c>
      <c r="G14" s="16">
        <f t="shared" si="0"/>
        <v>928270.96419999993</v>
      </c>
      <c r="H14" s="27">
        <f>RA!J18</f>
        <v>12.971594155751101</v>
      </c>
      <c r="I14" s="20">
        <f>VLOOKUP(B14,RMS!B:D,3,FALSE)</f>
        <v>1066630.0260034199</v>
      </c>
      <c r="J14" s="21">
        <f>VLOOKUP(B14,RMS!B:E,4,FALSE)</f>
        <v>928270.95377008501</v>
      </c>
      <c r="K14" s="22">
        <f t="shared" si="1"/>
        <v>-0.1651034199167043</v>
      </c>
      <c r="L14" s="22">
        <f t="shared" si="2"/>
        <v>1.0429914924316108E-2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384245.56959999999</v>
      </c>
      <c r="F15" s="25">
        <f>VLOOKUP(C15,RA!B19:I48,8,0)</f>
        <v>29771.341499999999</v>
      </c>
      <c r="G15" s="16">
        <f t="shared" si="0"/>
        <v>354474.22810000001</v>
      </c>
      <c r="H15" s="27">
        <f>RA!J19</f>
        <v>7.7479986382125396</v>
      </c>
      <c r="I15" s="20">
        <f>VLOOKUP(B15,RMS!B:D,3,FALSE)</f>
        <v>384245.57242478599</v>
      </c>
      <c r="J15" s="21">
        <f>VLOOKUP(B15,RMS!B:E,4,FALSE)</f>
        <v>354474.228205983</v>
      </c>
      <c r="K15" s="22">
        <f t="shared" si="1"/>
        <v>-2.8247860027477145E-3</v>
      </c>
      <c r="L15" s="22">
        <f t="shared" si="2"/>
        <v>-1.059829955920577E-4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748555.61809999996</v>
      </c>
      <c r="F16" s="25">
        <f>VLOOKUP(C16,RA!B20:I49,8,0)</f>
        <v>79006.732199999999</v>
      </c>
      <c r="G16" s="16">
        <f t="shared" si="0"/>
        <v>669548.88589999999</v>
      </c>
      <c r="H16" s="27">
        <f>RA!J20</f>
        <v>10.5545573755143</v>
      </c>
      <c r="I16" s="20">
        <f>VLOOKUP(B16,RMS!B:D,3,FALSE)</f>
        <v>748555.77049999998</v>
      </c>
      <c r="J16" s="21">
        <f>VLOOKUP(B16,RMS!B:E,4,FALSE)</f>
        <v>669548.88589999999</v>
      </c>
      <c r="K16" s="22">
        <f t="shared" si="1"/>
        <v>-0.15240000002086163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255776.1496</v>
      </c>
      <c r="F17" s="25">
        <f>VLOOKUP(C17,RA!B21:I50,8,0)</f>
        <v>24756.158599999999</v>
      </c>
      <c r="G17" s="16">
        <f t="shared" si="0"/>
        <v>231019.99100000001</v>
      </c>
      <c r="H17" s="27">
        <f>RA!J21</f>
        <v>9.6788377801117704</v>
      </c>
      <c r="I17" s="20">
        <f>VLOOKUP(B17,RMS!B:D,3,FALSE)</f>
        <v>255775.82854351401</v>
      </c>
      <c r="J17" s="21">
        <f>VLOOKUP(B17,RMS!B:E,4,FALSE)</f>
        <v>231019.99095763601</v>
      </c>
      <c r="K17" s="22">
        <f t="shared" si="1"/>
        <v>0.32105648599099368</v>
      </c>
      <c r="L17" s="22">
        <f t="shared" si="2"/>
        <v>4.2364001274108887E-5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903845.71869999997</v>
      </c>
      <c r="F18" s="25">
        <f>VLOOKUP(C18,RA!B22:I51,8,0)</f>
        <v>20181.1325</v>
      </c>
      <c r="G18" s="16">
        <f t="shared" si="0"/>
        <v>883664.58620000002</v>
      </c>
      <c r="H18" s="27">
        <f>RA!J22</f>
        <v>2.23280722389508</v>
      </c>
      <c r="I18" s="20">
        <f>VLOOKUP(B18,RMS!B:D,3,FALSE)</f>
        <v>903847.00574444397</v>
      </c>
      <c r="J18" s="21">
        <f>VLOOKUP(B18,RMS!B:E,4,FALSE)</f>
        <v>883664.58511111105</v>
      </c>
      <c r="K18" s="22">
        <f t="shared" si="1"/>
        <v>-1.2870444440050051</v>
      </c>
      <c r="L18" s="22">
        <f t="shared" si="2"/>
        <v>1.0888889664784074E-3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1625957.0389</v>
      </c>
      <c r="F19" s="25">
        <f>VLOOKUP(C19,RA!B23:I52,8,0)</f>
        <v>201351.4688</v>
      </c>
      <c r="G19" s="16">
        <f t="shared" si="0"/>
        <v>1424605.5701000001</v>
      </c>
      <c r="H19" s="27">
        <f>RA!J23</f>
        <v>12.3835663540175</v>
      </c>
      <c r="I19" s="20">
        <f>VLOOKUP(B19,RMS!B:D,3,FALSE)</f>
        <v>1625958.0925640999</v>
      </c>
      <c r="J19" s="21">
        <f>VLOOKUP(B19,RMS!B:E,4,FALSE)</f>
        <v>1424605.5875393201</v>
      </c>
      <c r="K19" s="22">
        <f t="shared" si="1"/>
        <v>-1.0536640998907387</v>
      </c>
      <c r="L19" s="22">
        <f t="shared" si="2"/>
        <v>-1.7439319984987378E-2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194189.0202</v>
      </c>
      <c r="F20" s="25">
        <f>VLOOKUP(C20,RA!B24:I53,8,0)</f>
        <v>28310.586899999998</v>
      </c>
      <c r="G20" s="16">
        <f t="shared" si="0"/>
        <v>165878.4333</v>
      </c>
      <c r="H20" s="27">
        <f>RA!J24</f>
        <v>14.578881375910001</v>
      </c>
      <c r="I20" s="20">
        <f>VLOOKUP(B20,RMS!B:D,3,FALSE)</f>
        <v>194189.03336050201</v>
      </c>
      <c r="J20" s="21">
        <f>VLOOKUP(B20,RMS!B:E,4,FALSE)</f>
        <v>165878.42970584199</v>
      </c>
      <c r="K20" s="22">
        <f t="shared" si="1"/>
        <v>-1.3160502014216036E-2</v>
      </c>
      <c r="L20" s="22">
        <f t="shared" si="2"/>
        <v>3.5941580135840923E-3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185604.98449999999</v>
      </c>
      <c r="F21" s="25">
        <f>VLOOKUP(C21,RA!B25:I54,8,0)</f>
        <v>12684.900100000001</v>
      </c>
      <c r="G21" s="16">
        <f t="shared" si="0"/>
        <v>172920.08439999999</v>
      </c>
      <c r="H21" s="27">
        <f>RA!J25</f>
        <v>6.8343531474500896</v>
      </c>
      <c r="I21" s="20">
        <f>VLOOKUP(B21,RMS!B:D,3,FALSE)</f>
        <v>185605.001712828</v>
      </c>
      <c r="J21" s="21">
        <f>VLOOKUP(B21,RMS!B:E,4,FALSE)</f>
        <v>172920.08261695199</v>
      </c>
      <c r="K21" s="22">
        <f t="shared" si="1"/>
        <v>-1.7212828010087833E-2</v>
      </c>
      <c r="L21" s="22">
        <f t="shared" si="2"/>
        <v>1.7830480064731091E-3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452682.26659999997</v>
      </c>
      <c r="F22" s="25">
        <f>VLOOKUP(C22,RA!B26:I55,8,0)</f>
        <v>99561.75</v>
      </c>
      <c r="G22" s="16">
        <f t="shared" si="0"/>
        <v>353120.51659999997</v>
      </c>
      <c r="H22" s="27">
        <f>RA!J26</f>
        <v>21.993737627008699</v>
      </c>
      <c r="I22" s="20">
        <f>VLOOKUP(B22,RMS!B:D,3,FALSE)</f>
        <v>452682.25171308499</v>
      </c>
      <c r="J22" s="21">
        <f>VLOOKUP(B22,RMS!B:E,4,FALSE)</f>
        <v>353120.50634273799</v>
      </c>
      <c r="K22" s="22">
        <f t="shared" si="1"/>
        <v>1.4886914985254407E-2</v>
      </c>
      <c r="L22" s="22">
        <f t="shared" si="2"/>
        <v>1.0257261979859322E-2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165985.7893</v>
      </c>
      <c r="F23" s="25">
        <f>VLOOKUP(C23,RA!B27:I56,8,0)</f>
        <v>46295.962099999997</v>
      </c>
      <c r="G23" s="16">
        <f t="shared" si="0"/>
        <v>119689.8272</v>
      </c>
      <c r="H23" s="27">
        <f>RA!J27</f>
        <v>27.891521494244</v>
      </c>
      <c r="I23" s="20">
        <f>VLOOKUP(B23,RMS!B:D,3,FALSE)</f>
        <v>165985.617302186</v>
      </c>
      <c r="J23" s="21">
        <f>VLOOKUP(B23,RMS!B:E,4,FALSE)</f>
        <v>119689.821354945</v>
      </c>
      <c r="K23" s="22">
        <f t="shared" si="1"/>
        <v>0.17199781400267966</v>
      </c>
      <c r="L23" s="22">
        <f t="shared" si="2"/>
        <v>5.8450549986446276E-3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752838.01370000001</v>
      </c>
      <c r="F24" s="25">
        <f>VLOOKUP(C24,RA!B28:I57,8,0)</f>
        <v>17015.4748</v>
      </c>
      <c r="G24" s="16">
        <f t="shared" si="0"/>
        <v>735822.53890000004</v>
      </c>
      <c r="H24" s="27">
        <f>RA!J28</f>
        <v>2.26017742068754</v>
      </c>
      <c r="I24" s="20">
        <f>VLOOKUP(B24,RMS!B:D,3,FALSE)</f>
        <v>752838.01332477899</v>
      </c>
      <c r="J24" s="21">
        <f>VLOOKUP(B24,RMS!B:E,4,FALSE)</f>
        <v>735822.53600354004</v>
      </c>
      <c r="K24" s="22">
        <f t="shared" si="1"/>
        <v>3.7522101774811745E-4</v>
      </c>
      <c r="L24" s="22">
        <f t="shared" si="2"/>
        <v>2.8964600060135126E-3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638636.30039999995</v>
      </c>
      <c r="F25" s="25">
        <f>VLOOKUP(C25,RA!B29:I58,8,0)</f>
        <v>92202.314199999993</v>
      </c>
      <c r="G25" s="16">
        <f t="shared" si="0"/>
        <v>546433.98619999993</v>
      </c>
      <c r="H25" s="27">
        <f>RA!J29</f>
        <v>14.4373744715498</v>
      </c>
      <c r="I25" s="20">
        <f>VLOOKUP(B25,RMS!B:D,3,FALSE)</f>
        <v>638639.45865929197</v>
      </c>
      <c r="J25" s="21">
        <f>VLOOKUP(B25,RMS!B:E,4,FALSE)</f>
        <v>546433.969194234</v>
      </c>
      <c r="K25" s="22">
        <f t="shared" si="1"/>
        <v>-3.1582592920167372</v>
      </c>
      <c r="L25" s="22">
        <f t="shared" si="2"/>
        <v>1.7005765927024186E-2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870272.35320000001</v>
      </c>
      <c r="F26" s="25">
        <f>VLOOKUP(C26,RA!B30:I59,8,0)</f>
        <v>99492.359899999996</v>
      </c>
      <c r="G26" s="16">
        <f t="shared" si="0"/>
        <v>770779.99329999997</v>
      </c>
      <c r="H26" s="27">
        <f>RA!J30</f>
        <v>11.4323245515229</v>
      </c>
      <c r="I26" s="20">
        <f>VLOOKUP(B26,RMS!B:D,3,FALSE)</f>
        <v>870272.36379026505</v>
      </c>
      <c r="J26" s="21">
        <f>VLOOKUP(B26,RMS!B:E,4,FALSE)</f>
        <v>770779.99523047195</v>
      </c>
      <c r="K26" s="22">
        <f t="shared" si="1"/>
        <v>-1.0590265039354563E-2</v>
      </c>
      <c r="L26" s="22">
        <f t="shared" si="2"/>
        <v>-1.9304719753563404E-3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539642.67680000002</v>
      </c>
      <c r="F27" s="25">
        <f>VLOOKUP(C27,RA!B31:I60,8,0)</f>
        <v>32892.224300000002</v>
      </c>
      <c r="G27" s="16">
        <f t="shared" si="0"/>
        <v>506750.45250000001</v>
      </c>
      <c r="H27" s="27">
        <f>RA!J31</f>
        <v>6.0951858913468397</v>
      </c>
      <c r="I27" s="20">
        <f>VLOOKUP(B27,RMS!B:D,3,FALSE)</f>
        <v>539642.66126548697</v>
      </c>
      <c r="J27" s="21">
        <f>VLOOKUP(B27,RMS!B:E,4,FALSE)</f>
        <v>506750.41936194699</v>
      </c>
      <c r="K27" s="22">
        <f t="shared" si="1"/>
        <v>1.5534513047896326E-2</v>
      </c>
      <c r="L27" s="22">
        <f t="shared" si="2"/>
        <v>3.3138053026050329E-2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92030.702999999994</v>
      </c>
      <c r="F28" s="25">
        <f>VLOOKUP(C28,RA!B32:I61,8,0)</f>
        <v>25440.8822</v>
      </c>
      <c r="G28" s="16">
        <f t="shared" si="0"/>
        <v>66589.820799999987</v>
      </c>
      <c r="H28" s="27">
        <f>RA!J32</f>
        <v>27.6439072729891</v>
      </c>
      <c r="I28" s="20">
        <f>VLOOKUP(B28,RMS!B:D,3,FALSE)</f>
        <v>92030.690932985395</v>
      </c>
      <c r="J28" s="21">
        <f>VLOOKUP(B28,RMS!B:E,4,FALSE)</f>
        <v>66589.814461617003</v>
      </c>
      <c r="K28" s="22">
        <f t="shared" si="1"/>
        <v>1.2067014598869719E-2</v>
      </c>
      <c r="L28" s="22">
        <f t="shared" si="2"/>
        <v>6.3383829838130623E-3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116008.682</v>
      </c>
      <c r="F30" s="25">
        <f>VLOOKUP(C30,RA!B34:I64,8,0)</f>
        <v>10877.8891</v>
      </c>
      <c r="G30" s="16">
        <f t="shared" si="0"/>
        <v>105130.7929</v>
      </c>
      <c r="H30" s="27">
        <f>RA!J34</f>
        <v>9.3767887993072794</v>
      </c>
      <c r="I30" s="20">
        <f>VLOOKUP(B30,RMS!B:D,3,FALSE)</f>
        <v>116008.6819</v>
      </c>
      <c r="J30" s="21">
        <f>VLOOKUP(B30,RMS!B:E,4,FALSE)</f>
        <v>105130.7975</v>
      </c>
      <c r="K30" s="22">
        <f t="shared" si="1"/>
        <v>1.0000000474974513E-4</v>
      </c>
      <c r="L30" s="22">
        <f t="shared" si="2"/>
        <v>-4.6000000002095476E-3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62377.84</v>
      </c>
      <c r="F31" s="25">
        <f>VLOOKUP(C31,RA!B34:I65,8,0)</f>
        <v>1368.14</v>
      </c>
      <c r="G31" s="16">
        <f t="shared" si="0"/>
        <v>61009.7</v>
      </c>
      <c r="H31" s="27">
        <f>RA!J34</f>
        <v>9.3767887993072794</v>
      </c>
      <c r="I31" s="20">
        <f>VLOOKUP(B31,RMS!B:D,3,FALSE)</f>
        <v>62377.84</v>
      </c>
      <c r="J31" s="21">
        <f>VLOOKUP(B31,RMS!B:E,4,FALSE)</f>
        <v>61009.7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67727.399999999994</v>
      </c>
      <c r="F32" s="25">
        <f>VLOOKUP(C32,RA!B34:I65,8,0)</f>
        <v>-6822.73</v>
      </c>
      <c r="G32" s="16">
        <f t="shared" si="0"/>
        <v>74550.12999999999</v>
      </c>
      <c r="H32" s="27">
        <f>RA!J34</f>
        <v>9.3767887993072794</v>
      </c>
      <c r="I32" s="20">
        <f>VLOOKUP(B32,RMS!B:D,3,FALSE)</f>
        <v>67727.399999999994</v>
      </c>
      <c r="J32" s="21">
        <f>VLOOKUP(B32,RMS!B:E,4,FALSE)</f>
        <v>74550.13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9955.5499999999993</v>
      </c>
      <c r="F33" s="25">
        <f>VLOOKUP(C33,RA!B34:I66,8,0)</f>
        <v>-991.47</v>
      </c>
      <c r="G33" s="16">
        <f t="shared" si="0"/>
        <v>10947.019999999999</v>
      </c>
      <c r="H33" s="27">
        <f>RA!J35</f>
        <v>-14.1748096385748</v>
      </c>
      <c r="I33" s="20">
        <f>VLOOKUP(B33,RMS!B:D,3,FALSE)</f>
        <v>9955.5499999999993</v>
      </c>
      <c r="J33" s="21">
        <f>VLOOKUP(B33,RMS!B:E,4,FALSE)</f>
        <v>10947.02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61929.11</v>
      </c>
      <c r="F34" s="25">
        <f>VLOOKUP(C34,RA!B34:I67,8,0)</f>
        <v>-6849.48</v>
      </c>
      <c r="G34" s="16">
        <f t="shared" si="0"/>
        <v>68778.59</v>
      </c>
      <c r="H34" s="27">
        <f>RA!J34</f>
        <v>9.3767887993072794</v>
      </c>
      <c r="I34" s="20">
        <f>VLOOKUP(B34,RMS!B:D,3,FALSE)</f>
        <v>61929.11</v>
      </c>
      <c r="J34" s="21">
        <f>VLOOKUP(B34,RMS!B:E,4,FALSE)</f>
        <v>68778.59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-14.1748096385748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19064.956999999999</v>
      </c>
      <c r="F36" s="25">
        <f>VLOOKUP(C36,RA!B8:I68,8,0)</f>
        <v>1223.9312</v>
      </c>
      <c r="G36" s="16">
        <f t="shared" si="0"/>
        <v>17841.025799999999</v>
      </c>
      <c r="H36" s="27">
        <f>RA!J35</f>
        <v>-14.1748096385748</v>
      </c>
      <c r="I36" s="20">
        <f>VLOOKUP(B36,RMS!B:D,3,FALSE)</f>
        <v>19064.957264957298</v>
      </c>
      <c r="J36" s="21">
        <f>VLOOKUP(B36,RMS!B:E,4,FALSE)</f>
        <v>17841.025641025601</v>
      </c>
      <c r="K36" s="22">
        <f t="shared" si="1"/>
        <v>-2.6495729980524629E-4</v>
      </c>
      <c r="L36" s="22">
        <f t="shared" si="2"/>
        <v>1.5897439880063757E-4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199141.74179999999</v>
      </c>
      <c r="F37" s="25">
        <f>VLOOKUP(C37,RA!B8:I69,8,0)</f>
        <v>12000.2665</v>
      </c>
      <c r="G37" s="16">
        <f t="shared" si="0"/>
        <v>187141.47529999999</v>
      </c>
      <c r="H37" s="27">
        <f>RA!J36</f>
        <v>2.1933109578658101</v>
      </c>
      <c r="I37" s="20">
        <f>VLOOKUP(B37,RMS!B:D,3,FALSE)</f>
        <v>199141.73795299101</v>
      </c>
      <c r="J37" s="21">
        <f>VLOOKUP(B37,RMS!B:E,4,FALSE)</f>
        <v>187141.47672051299</v>
      </c>
      <c r="K37" s="22">
        <f t="shared" si="1"/>
        <v>3.8470089784823358E-3</v>
      </c>
      <c r="L37" s="22">
        <f t="shared" si="2"/>
        <v>-1.4205129991751164E-3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35402.589999999997</v>
      </c>
      <c r="F38" s="25">
        <f>VLOOKUP(C38,RA!B9:I70,8,0)</f>
        <v>-2354.09</v>
      </c>
      <c r="G38" s="16">
        <f t="shared" si="0"/>
        <v>37756.679999999993</v>
      </c>
      <c r="H38" s="27">
        <f>RA!J37</f>
        <v>-10.073810599550599</v>
      </c>
      <c r="I38" s="20">
        <f>VLOOKUP(B38,RMS!B:D,3,FALSE)</f>
        <v>35402.589999999997</v>
      </c>
      <c r="J38" s="21">
        <f>VLOOKUP(B38,RMS!B:E,4,FALSE)</f>
        <v>37756.68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18899.18</v>
      </c>
      <c r="F39" s="25">
        <f>VLOOKUP(C39,RA!B10:I71,8,0)</f>
        <v>2594.81</v>
      </c>
      <c r="G39" s="16">
        <f t="shared" si="0"/>
        <v>16304.37</v>
      </c>
      <c r="H39" s="27">
        <f>RA!J38</f>
        <v>-9.9589676110310297</v>
      </c>
      <c r="I39" s="20">
        <f>VLOOKUP(B39,RMS!B:D,3,FALSE)</f>
        <v>18899.18</v>
      </c>
      <c r="J39" s="21">
        <f>VLOOKUP(B39,RMS!B:E,4,FALSE)</f>
        <v>16304.37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-11.060194470742401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5652.6207999999997</v>
      </c>
      <c r="F41" s="25">
        <f>VLOOKUP(C41,RA!B8:I72,8,0)</f>
        <v>469.59100000000001</v>
      </c>
      <c r="G41" s="16">
        <f t="shared" si="0"/>
        <v>5183.0297999999993</v>
      </c>
      <c r="H41" s="27">
        <f>RA!J39</f>
        <v>-11.060194470742401</v>
      </c>
      <c r="I41" s="20">
        <f>VLOOKUP(B41,RMS!B:D,3,FALSE)</f>
        <v>5652.6208304969396</v>
      </c>
      <c r="J41" s="21">
        <f>VLOOKUP(B41,RMS!B:E,4,FALSE)</f>
        <v>5183.0294228878302</v>
      </c>
      <c r="K41" s="22">
        <f t="shared" si="1"/>
        <v>-3.0496939871227369E-5</v>
      </c>
      <c r="L41" s="22">
        <f t="shared" si="2"/>
        <v>3.7711216918978607E-4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11325209.831599999</v>
      </c>
      <c r="E7" s="51">
        <v>15037847.4022</v>
      </c>
      <c r="F7" s="52">
        <v>75.311376214278795</v>
      </c>
      <c r="G7" s="51">
        <v>13428369.485099999</v>
      </c>
      <c r="H7" s="52">
        <v>-15.6620627383961</v>
      </c>
      <c r="I7" s="51">
        <v>1246484.7052</v>
      </c>
      <c r="J7" s="52">
        <v>11.006283536769599</v>
      </c>
      <c r="K7" s="51">
        <v>1566273.7803</v>
      </c>
      <c r="L7" s="52">
        <v>11.6639163231092</v>
      </c>
      <c r="M7" s="52">
        <v>-0.20417188816041401</v>
      </c>
      <c r="N7" s="51">
        <v>344795544.63169998</v>
      </c>
      <c r="O7" s="51">
        <v>3200170218.0967999</v>
      </c>
      <c r="P7" s="51">
        <v>705802</v>
      </c>
      <c r="Q7" s="51">
        <v>758936</v>
      </c>
      <c r="R7" s="52">
        <v>-7.0011173537689597</v>
      </c>
      <c r="S7" s="51">
        <v>16.045873816736101</v>
      </c>
      <c r="T7" s="51">
        <v>17.600663814471801</v>
      </c>
      <c r="U7" s="53">
        <v>-9.6896561414687792</v>
      </c>
    </row>
    <row r="8" spans="1:23" ht="12" thickBot="1">
      <c r="A8" s="79">
        <v>42508</v>
      </c>
      <c r="B8" s="67" t="s">
        <v>6</v>
      </c>
      <c r="C8" s="68"/>
      <c r="D8" s="54">
        <v>388844.8872</v>
      </c>
      <c r="E8" s="54">
        <v>521282.72340000002</v>
      </c>
      <c r="F8" s="55">
        <v>74.593856605070101</v>
      </c>
      <c r="G8" s="54">
        <v>452214.1237</v>
      </c>
      <c r="H8" s="55">
        <v>-14.0131042306939</v>
      </c>
      <c r="I8" s="54">
        <v>107170.1949</v>
      </c>
      <c r="J8" s="55">
        <v>27.561168586197098</v>
      </c>
      <c r="K8" s="54">
        <v>116838.99460000001</v>
      </c>
      <c r="L8" s="55">
        <v>25.837095410472301</v>
      </c>
      <c r="M8" s="55">
        <v>-8.2753191544494994E-2</v>
      </c>
      <c r="N8" s="54">
        <v>10613874.0013</v>
      </c>
      <c r="O8" s="54">
        <v>117830117.1609</v>
      </c>
      <c r="P8" s="54">
        <v>18752</v>
      </c>
      <c r="Q8" s="54">
        <v>21366</v>
      </c>
      <c r="R8" s="55">
        <v>-12.2343910886455</v>
      </c>
      <c r="S8" s="54">
        <v>20.7361821245734</v>
      </c>
      <c r="T8" s="54">
        <v>20.6152383506506</v>
      </c>
      <c r="U8" s="56">
        <v>0.58324995988285899</v>
      </c>
    </row>
    <row r="9" spans="1:23" ht="12" thickBot="1">
      <c r="A9" s="80"/>
      <c r="B9" s="67" t="s">
        <v>7</v>
      </c>
      <c r="C9" s="68"/>
      <c r="D9" s="54">
        <v>44040.392399999997</v>
      </c>
      <c r="E9" s="54">
        <v>67732.882599999997</v>
      </c>
      <c r="F9" s="55">
        <v>65.020697052099194</v>
      </c>
      <c r="G9" s="54">
        <v>56913.399899999997</v>
      </c>
      <c r="H9" s="55">
        <v>-22.618588105118601</v>
      </c>
      <c r="I9" s="54">
        <v>9842.6165999999994</v>
      </c>
      <c r="J9" s="55">
        <v>22.3490665355652</v>
      </c>
      <c r="K9" s="54">
        <v>12389.6695</v>
      </c>
      <c r="L9" s="55">
        <v>21.769336433545199</v>
      </c>
      <c r="M9" s="55">
        <v>-0.20557876059567201</v>
      </c>
      <c r="N9" s="54">
        <v>1239838.6891000001</v>
      </c>
      <c r="O9" s="54">
        <v>16184243.457599999</v>
      </c>
      <c r="P9" s="54">
        <v>2613</v>
      </c>
      <c r="Q9" s="54">
        <v>2772</v>
      </c>
      <c r="R9" s="55">
        <v>-5.7359307359307401</v>
      </c>
      <c r="S9" s="54">
        <v>16.8543407577497</v>
      </c>
      <c r="T9" s="54">
        <v>17.372946067821101</v>
      </c>
      <c r="U9" s="56">
        <v>-3.0769836537979098</v>
      </c>
    </row>
    <row r="10" spans="1:23" ht="12" thickBot="1">
      <c r="A10" s="80"/>
      <c r="B10" s="67" t="s">
        <v>8</v>
      </c>
      <c r="C10" s="68"/>
      <c r="D10" s="54">
        <v>66557.348400000003</v>
      </c>
      <c r="E10" s="54">
        <v>115362.0313</v>
      </c>
      <c r="F10" s="55">
        <v>57.6943277176847</v>
      </c>
      <c r="G10" s="54">
        <v>91044.321500000005</v>
      </c>
      <c r="H10" s="55">
        <v>-26.895662130888599</v>
      </c>
      <c r="I10" s="54">
        <v>20983.366900000001</v>
      </c>
      <c r="J10" s="55">
        <v>31.5267470901831</v>
      </c>
      <c r="K10" s="54">
        <v>26751.3878</v>
      </c>
      <c r="L10" s="55">
        <v>29.382818564911801</v>
      </c>
      <c r="M10" s="55">
        <v>-0.215615763306306</v>
      </c>
      <c r="N10" s="54">
        <v>2133461.2655000002</v>
      </c>
      <c r="O10" s="54">
        <v>27607974.696199998</v>
      </c>
      <c r="P10" s="54">
        <v>73059</v>
      </c>
      <c r="Q10" s="54">
        <v>78828</v>
      </c>
      <c r="R10" s="55">
        <v>-7.3184655198660398</v>
      </c>
      <c r="S10" s="54">
        <v>0.911008204328009</v>
      </c>
      <c r="T10" s="54">
        <v>1.0259595981123499</v>
      </c>
      <c r="U10" s="56">
        <v>-12.6180415542063</v>
      </c>
    </row>
    <row r="11" spans="1:23" ht="12" thickBot="1">
      <c r="A11" s="80"/>
      <c r="B11" s="67" t="s">
        <v>9</v>
      </c>
      <c r="C11" s="68"/>
      <c r="D11" s="54">
        <v>36420.392399999997</v>
      </c>
      <c r="E11" s="54">
        <v>74287.077099999995</v>
      </c>
      <c r="F11" s="55">
        <v>49.026551887313403</v>
      </c>
      <c r="G11" s="54">
        <v>62781.440600000002</v>
      </c>
      <c r="H11" s="55">
        <v>-41.9886003698998</v>
      </c>
      <c r="I11" s="54">
        <v>7270.9030000000002</v>
      </c>
      <c r="J11" s="55">
        <v>19.963823893341701</v>
      </c>
      <c r="K11" s="54">
        <v>14358.849099999999</v>
      </c>
      <c r="L11" s="55">
        <v>22.871168553593201</v>
      </c>
      <c r="M11" s="55">
        <v>-0.49362912379934398</v>
      </c>
      <c r="N11" s="54">
        <v>976920.46519999998</v>
      </c>
      <c r="O11" s="54">
        <v>9492617.2386000007</v>
      </c>
      <c r="P11" s="54">
        <v>1728</v>
      </c>
      <c r="Q11" s="54">
        <v>1861</v>
      </c>
      <c r="R11" s="55">
        <v>-7.1466953250940302</v>
      </c>
      <c r="S11" s="54">
        <v>21.0766159722222</v>
      </c>
      <c r="T11" s="54">
        <v>21.601718269747401</v>
      </c>
      <c r="U11" s="56">
        <v>-2.4913975669399702</v>
      </c>
    </row>
    <row r="12" spans="1:23" ht="12" thickBot="1">
      <c r="A12" s="80"/>
      <c r="B12" s="67" t="s">
        <v>10</v>
      </c>
      <c r="C12" s="68"/>
      <c r="D12" s="54">
        <v>97218.108399999997</v>
      </c>
      <c r="E12" s="54">
        <v>185569.78289999999</v>
      </c>
      <c r="F12" s="55">
        <v>52.388975662265501</v>
      </c>
      <c r="G12" s="54">
        <v>163353.33600000001</v>
      </c>
      <c r="H12" s="55">
        <v>-40.485997543386603</v>
      </c>
      <c r="I12" s="54">
        <v>14680.1836</v>
      </c>
      <c r="J12" s="55">
        <v>15.1002563633505</v>
      </c>
      <c r="K12" s="54">
        <v>26656.537100000001</v>
      </c>
      <c r="L12" s="55">
        <v>16.318330407405899</v>
      </c>
      <c r="M12" s="55">
        <v>-0.44928392067850398</v>
      </c>
      <c r="N12" s="54">
        <v>3602339.3287999998</v>
      </c>
      <c r="O12" s="54">
        <v>31245764.962400001</v>
      </c>
      <c r="P12" s="54">
        <v>1127</v>
      </c>
      <c r="Q12" s="54">
        <v>1351</v>
      </c>
      <c r="R12" s="55">
        <v>-16.580310880829</v>
      </c>
      <c r="S12" s="54">
        <v>86.262740372670805</v>
      </c>
      <c r="T12" s="54">
        <v>85.543682753515895</v>
      </c>
      <c r="U12" s="56">
        <v>0.83356686333916696</v>
      </c>
    </row>
    <row r="13" spans="1:23" ht="12" thickBot="1">
      <c r="A13" s="80"/>
      <c r="B13" s="67" t="s">
        <v>11</v>
      </c>
      <c r="C13" s="68"/>
      <c r="D13" s="54">
        <v>132481.04639999999</v>
      </c>
      <c r="E13" s="54">
        <v>232034.3328</v>
      </c>
      <c r="F13" s="55">
        <v>57.095449971272501</v>
      </c>
      <c r="G13" s="54">
        <v>224772.16190000001</v>
      </c>
      <c r="H13" s="55">
        <v>-41.059851326722502</v>
      </c>
      <c r="I13" s="54">
        <v>41431.157099999997</v>
      </c>
      <c r="J13" s="55">
        <v>31.273271328871399</v>
      </c>
      <c r="K13" s="54">
        <v>64834.867899999997</v>
      </c>
      <c r="L13" s="55">
        <v>28.844705390538799</v>
      </c>
      <c r="M13" s="55">
        <v>-0.36097414181667498</v>
      </c>
      <c r="N13" s="54">
        <v>4307283.9554000003</v>
      </c>
      <c r="O13" s="54">
        <v>50322006.779600002</v>
      </c>
      <c r="P13" s="54">
        <v>6531</v>
      </c>
      <c r="Q13" s="54">
        <v>7383</v>
      </c>
      <c r="R13" s="55">
        <v>-11.5400243803332</v>
      </c>
      <c r="S13" s="54">
        <v>20.284955810748698</v>
      </c>
      <c r="T13" s="54">
        <v>20.610532778003499</v>
      </c>
      <c r="U13" s="56">
        <v>-1.60501689179065</v>
      </c>
    </row>
    <row r="14" spans="1:23" ht="12" thickBot="1">
      <c r="A14" s="80"/>
      <c r="B14" s="67" t="s">
        <v>12</v>
      </c>
      <c r="C14" s="68"/>
      <c r="D14" s="54">
        <v>97032.1247</v>
      </c>
      <c r="E14" s="54">
        <v>174516.57320000001</v>
      </c>
      <c r="F14" s="55">
        <v>55.600521440905801</v>
      </c>
      <c r="G14" s="54">
        <v>149627.05189999999</v>
      </c>
      <c r="H14" s="55">
        <v>-35.150680663781799</v>
      </c>
      <c r="I14" s="54">
        <v>22391.637299999999</v>
      </c>
      <c r="J14" s="55">
        <v>23.076519626082099</v>
      </c>
      <c r="K14" s="54">
        <v>31793.662100000001</v>
      </c>
      <c r="L14" s="55">
        <v>21.248605580526</v>
      </c>
      <c r="M14" s="55">
        <v>-0.29572009573568397</v>
      </c>
      <c r="N14" s="54">
        <v>2667297.4997</v>
      </c>
      <c r="O14" s="54">
        <v>23100930.901999999</v>
      </c>
      <c r="P14" s="54">
        <v>2159</v>
      </c>
      <c r="Q14" s="54">
        <v>1825</v>
      </c>
      <c r="R14" s="55">
        <v>18.301369863013701</v>
      </c>
      <c r="S14" s="54">
        <v>44.9430869383974</v>
      </c>
      <c r="T14" s="54">
        <v>52.285483780821899</v>
      </c>
      <c r="U14" s="56">
        <v>-16.337099524313</v>
      </c>
    </row>
    <row r="15" spans="1:23" ht="12" thickBot="1">
      <c r="A15" s="80"/>
      <c r="B15" s="67" t="s">
        <v>13</v>
      </c>
      <c r="C15" s="68"/>
      <c r="D15" s="54">
        <v>64757.530599999998</v>
      </c>
      <c r="E15" s="54">
        <v>122022.7565</v>
      </c>
      <c r="F15" s="55">
        <v>53.070044029041398</v>
      </c>
      <c r="G15" s="54">
        <v>98689.813399999999</v>
      </c>
      <c r="H15" s="55">
        <v>-34.382761129022498</v>
      </c>
      <c r="I15" s="54">
        <v>17057.4218</v>
      </c>
      <c r="J15" s="55">
        <v>26.340445106472298</v>
      </c>
      <c r="K15" s="54">
        <v>23709.384900000001</v>
      </c>
      <c r="L15" s="55">
        <v>24.024146042209502</v>
      </c>
      <c r="M15" s="55">
        <v>-0.28056244934468999</v>
      </c>
      <c r="N15" s="54">
        <v>2353696.8577999999</v>
      </c>
      <c r="O15" s="54">
        <v>18966821.254900001</v>
      </c>
      <c r="P15" s="54">
        <v>2852</v>
      </c>
      <c r="Q15" s="54">
        <v>3406</v>
      </c>
      <c r="R15" s="55">
        <v>-16.265413975337601</v>
      </c>
      <c r="S15" s="54">
        <v>22.706006521739099</v>
      </c>
      <c r="T15" s="54">
        <v>23.8320984732824</v>
      </c>
      <c r="U15" s="56">
        <v>-4.9594452043567099</v>
      </c>
    </row>
    <row r="16" spans="1:23" ht="12" thickBot="1">
      <c r="A16" s="80"/>
      <c r="B16" s="67" t="s">
        <v>14</v>
      </c>
      <c r="C16" s="68"/>
      <c r="D16" s="54">
        <v>561096.9094</v>
      </c>
      <c r="E16" s="54">
        <v>756465.34030000004</v>
      </c>
      <c r="F16" s="55">
        <v>74.173511925540396</v>
      </c>
      <c r="G16" s="54">
        <v>630645.25870000001</v>
      </c>
      <c r="H16" s="55">
        <v>-11.028125295568801</v>
      </c>
      <c r="I16" s="54">
        <v>2591.5556999999999</v>
      </c>
      <c r="J16" s="55">
        <v>0.46187310188025099</v>
      </c>
      <c r="K16" s="54">
        <v>27375.6479</v>
      </c>
      <c r="L16" s="55">
        <v>4.3408949044398799</v>
      </c>
      <c r="M16" s="55">
        <v>-0.90533353915616399</v>
      </c>
      <c r="N16" s="54">
        <v>19958337.085200001</v>
      </c>
      <c r="O16" s="54">
        <v>158584753.95629999</v>
      </c>
      <c r="P16" s="54">
        <v>29251</v>
      </c>
      <c r="Q16" s="54">
        <v>34526</v>
      </c>
      <c r="R16" s="55">
        <v>-15.2783409604356</v>
      </c>
      <c r="S16" s="54">
        <v>19.1821445215548</v>
      </c>
      <c r="T16" s="54">
        <v>18.905409946127602</v>
      </c>
      <c r="U16" s="56">
        <v>1.44266755532103</v>
      </c>
    </row>
    <row r="17" spans="1:21" ht="12" thickBot="1">
      <c r="A17" s="80"/>
      <c r="B17" s="67" t="s">
        <v>15</v>
      </c>
      <c r="C17" s="68"/>
      <c r="D17" s="54">
        <v>358780.16729999997</v>
      </c>
      <c r="E17" s="54">
        <v>534118.80260000005</v>
      </c>
      <c r="F17" s="55">
        <v>67.172352958465197</v>
      </c>
      <c r="G17" s="54">
        <v>376747.18239999999</v>
      </c>
      <c r="H17" s="55">
        <v>-4.7689845974545699</v>
      </c>
      <c r="I17" s="54">
        <v>44925.3289</v>
      </c>
      <c r="J17" s="55">
        <v>12.521686813985699</v>
      </c>
      <c r="K17" s="54">
        <v>39780.686800000003</v>
      </c>
      <c r="L17" s="55">
        <v>10.5589872090308</v>
      </c>
      <c r="M17" s="55">
        <v>0.129325120148504</v>
      </c>
      <c r="N17" s="54">
        <v>17005562.3488</v>
      </c>
      <c r="O17" s="54">
        <v>191261863.71740001</v>
      </c>
      <c r="P17" s="54">
        <v>9291</v>
      </c>
      <c r="Q17" s="54">
        <v>9499</v>
      </c>
      <c r="R17" s="55">
        <v>-2.1897041793873102</v>
      </c>
      <c r="S17" s="54">
        <v>38.615882822085901</v>
      </c>
      <c r="T17" s="54">
        <v>38.977014654174098</v>
      </c>
      <c r="U17" s="56">
        <v>-0.93518989000478203</v>
      </c>
    </row>
    <row r="18" spans="1:21" ht="12" customHeight="1" thickBot="1">
      <c r="A18" s="80"/>
      <c r="B18" s="67" t="s">
        <v>16</v>
      </c>
      <c r="C18" s="68"/>
      <c r="D18" s="54">
        <v>1066629.8609</v>
      </c>
      <c r="E18" s="54">
        <v>1570528.7596</v>
      </c>
      <c r="F18" s="55">
        <v>67.915334525402898</v>
      </c>
      <c r="G18" s="54">
        <v>1246557.2006999999</v>
      </c>
      <c r="H18" s="55">
        <v>-14.433941715547601</v>
      </c>
      <c r="I18" s="54">
        <v>138358.89670000001</v>
      </c>
      <c r="J18" s="55">
        <v>12.971594155751101</v>
      </c>
      <c r="K18" s="54">
        <v>141485.12710000001</v>
      </c>
      <c r="L18" s="55">
        <v>11.3500709811431</v>
      </c>
      <c r="M18" s="55">
        <v>-2.2095823526315998E-2</v>
      </c>
      <c r="N18" s="54">
        <v>28066225.1107</v>
      </c>
      <c r="O18" s="54">
        <v>357364242.69760001</v>
      </c>
      <c r="P18" s="54">
        <v>52294</v>
      </c>
      <c r="Q18" s="54">
        <v>54607</v>
      </c>
      <c r="R18" s="55">
        <v>-4.2357206951489701</v>
      </c>
      <c r="S18" s="54">
        <v>20.396792383447401</v>
      </c>
      <c r="T18" s="54">
        <v>19.829916735949599</v>
      </c>
      <c r="U18" s="56">
        <v>2.7792391903633802</v>
      </c>
    </row>
    <row r="19" spans="1:21" ht="12" customHeight="1" thickBot="1">
      <c r="A19" s="80"/>
      <c r="B19" s="67" t="s">
        <v>17</v>
      </c>
      <c r="C19" s="68"/>
      <c r="D19" s="54">
        <v>384245.56959999999</v>
      </c>
      <c r="E19" s="54">
        <v>536110.2415</v>
      </c>
      <c r="F19" s="55">
        <v>71.672864992264905</v>
      </c>
      <c r="G19" s="54">
        <v>382157.80229999998</v>
      </c>
      <c r="H19" s="55">
        <v>0.54631026435543195</v>
      </c>
      <c r="I19" s="54">
        <v>29771.341499999999</v>
      </c>
      <c r="J19" s="55">
        <v>7.7479986382125396</v>
      </c>
      <c r="K19" s="54">
        <v>40745.826099999998</v>
      </c>
      <c r="L19" s="55">
        <v>10.6620421864405</v>
      </c>
      <c r="M19" s="55">
        <v>-0.26934009321754798</v>
      </c>
      <c r="N19" s="54">
        <v>8879691.7112000007</v>
      </c>
      <c r="O19" s="54">
        <v>102632443.0685</v>
      </c>
      <c r="P19" s="54">
        <v>7498</v>
      </c>
      <c r="Q19" s="54">
        <v>7638</v>
      </c>
      <c r="R19" s="55">
        <v>-1.83294056035611</v>
      </c>
      <c r="S19" s="54">
        <v>51.246408322219303</v>
      </c>
      <c r="T19" s="54">
        <v>46.636827834511699</v>
      </c>
      <c r="U19" s="56">
        <v>8.9949337692588998</v>
      </c>
    </row>
    <row r="20" spans="1:21" ht="12" thickBot="1">
      <c r="A20" s="80"/>
      <c r="B20" s="67" t="s">
        <v>18</v>
      </c>
      <c r="C20" s="68"/>
      <c r="D20" s="54">
        <v>748555.61809999996</v>
      </c>
      <c r="E20" s="54">
        <v>823652.02209999994</v>
      </c>
      <c r="F20" s="55">
        <v>90.8825083912824</v>
      </c>
      <c r="G20" s="54">
        <v>759428.80099999998</v>
      </c>
      <c r="H20" s="55">
        <v>-1.4317580378413901</v>
      </c>
      <c r="I20" s="54">
        <v>79006.732199999999</v>
      </c>
      <c r="J20" s="55">
        <v>10.5545573755143</v>
      </c>
      <c r="K20" s="54">
        <v>74012.1878</v>
      </c>
      <c r="L20" s="55">
        <v>9.7457704662428206</v>
      </c>
      <c r="M20" s="55">
        <v>6.7482728837803999E-2</v>
      </c>
      <c r="N20" s="54">
        <v>21476619.3521</v>
      </c>
      <c r="O20" s="54">
        <v>178836839.2051</v>
      </c>
      <c r="P20" s="54">
        <v>33798</v>
      </c>
      <c r="Q20" s="54">
        <v>36745</v>
      </c>
      <c r="R20" s="55">
        <v>-8.0201387943937998</v>
      </c>
      <c r="S20" s="54">
        <v>22.147926448310599</v>
      </c>
      <c r="T20" s="54">
        <v>21.728645930058502</v>
      </c>
      <c r="U20" s="56">
        <v>1.8930915236266901</v>
      </c>
    </row>
    <row r="21" spans="1:21" ht="12" customHeight="1" thickBot="1">
      <c r="A21" s="80"/>
      <c r="B21" s="67" t="s">
        <v>19</v>
      </c>
      <c r="C21" s="68"/>
      <c r="D21" s="54">
        <v>255776.1496</v>
      </c>
      <c r="E21" s="54">
        <v>302193.8823</v>
      </c>
      <c r="F21" s="55">
        <v>84.639751027812295</v>
      </c>
      <c r="G21" s="54">
        <v>275709.62890000001</v>
      </c>
      <c r="H21" s="55">
        <v>-7.2298814443038104</v>
      </c>
      <c r="I21" s="54">
        <v>24756.158599999999</v>
      </c>
      <c r="J21" s="55">
        <v>9.6788377801117704</v>
      </c>
      <c r="K21" s="54">
        <v>31568.217000000001</v>
      </c>
      <c r="L21" s="55">
        <v>11.4498057706392</v>
      </c>
      <c r="M21" s="55">
        <v>-0.21578850652223999</v>
      </c>
      <c r="N21" s="54">
        <v>5689777.1831999999</v>
      </c>
      <c r="O21" s="54">
        <v>62976962.075499997</v>
      </c>
      <c r="P21" s="54">
        <v>22859</v>
      </c>
      <c r="Q21" s="54">
        <v>24232</v>
      </c>
      <c r="R21" s="55">
        <v>-5.6660614064047499</v>
      </c>
      <c r="S21" s="54">
        <v>11.1892974145851</v>
      </c>
      <c r="T21" s="54">
        <v>11.232132741829</v>
      </c>
      <c r="U21" s="56">
        <v>-0.38282410107433701</v>
      </c>
    </row>
    <row r="22" spans="1:21" ht="12" customHeight="1" thickBot="1">
      <c r="A22" s="80"/>
      <c r="B22" s="67" t="s">
        <v>20</v>
      </c>
      <c r="C22" s="68"/>
      <c r="D22" s="54">
        <v>903845.71869999997</v>
      </c>
      <c r="E22" s="54">
        <v>1203222.9990999999</v>
      </c>
      <c r="F22" s="55">
        <v>75.118720251862598</v>
      </c>
      <c r="G22" s="54">
        <v>990519.36190000002</v>
      </c>
      <c r="H22" s="55">
        <v>-8.7503229652920602</v>
      </c>
      <c r="I22" s="54">
        <v>20181.1325</v>
      </c>
      <c r="J22" s="55">
        <v>2.23280722389508</v>
      </c>
      <c r="K22" s="54">
        <v>117243.0453</v>
      </c>
      <c r="L22" s="55">
        <v>11.836522314425601</v>
      </c>
      <c r="M22" s="55">
        <v>-0.82786925699208203</v>
      </c>
      <c r="N22" s="54">
        <v>22697767.391800001</v>
      </c>
      <c r="O22" s="54">
        <v>201572519.0214</v>
      </c>
      <c r="P22" s="54">
        <v>56126</v>
      </c>
      <c r="Q22" s="54">
        <v>63381</v>
      </c>
      <c r="R22" s="55">
        <v>-11.446648049099901</v>
      </c>
      <c r="S22" s="54">
        <v>16.103868415707499</v>
      </c>
      <c r="T22" s="54">
        <v>16.125401003455298</v>
      </c>
      <c r="U22" s="56">
        <v>-0.13371065381271399</v>
      </c>
    </row>
    <row r="23" spans="1:21" ht="12" thickBot="1">
      <c r="A23" s="80"/>
      <c r="B23" s="67" t="s">
        <v>21</v>
      </c>
      <c r="C23" s="68"/>
      <c r="D23" s="54">
        <v>1625957.0389</v>
      </c>
      <c r="E23" s="54">
        <v>2503204.3031000001</v>
      </c>
      <c r="F23" s="55">
        <v>64.955027317841896</v>
      </c>
      <c r="G23" s="54">
        <v>2344648.4504999998</v>
      </c>
      <c r="H23" s="55">
        <v>-30.652416631872399</v>
      </c>
      <c r="I23" s="54">
        <v>201351.4688</v>
      </c>
      <c r="J23" s="55">
        <v>12.3835663540175</v>
      </c>
      <c r="K23" s="54">
        <v>242099.16250000001</v>
      </c>
      <c r="L23" s="55">
        <v>10.325606060404199</v>
      </c>
      <c r="M23" s="55">
        <v>-0.16830993250544601</v>
      </c>
      <c r="N23" s="54">
        <v>48234852.939900003</v>
      </c>
      <c r="O23" s="54">
        <v>450192273.39810002</v>
      </c>
      <c r="P23" s="54">
        <v>55572</v>
      </c>
      <c r="Q23" s="54">
        <v>62983</v>
      </c>
      <c r="R23" s="55">
        <v>-11.766667195909999</v>
      </c>
      <c r="S23" s="54">
        <v>29.258566164615299</v>
      </c>
      <c r="T23" s="54">
        <v>29.232207090802302</v>
      </c>
      <c r="U23" s="56">
        <v>9.0090107849756004E-2</v>
      </c>
    </row>
    <row r="24" spans="1:21" ht="12" thickBot="1">
      <c r="A24" s="80"/>
      <c r="B24" s="67" t="s">
        <v>22</v>
      </c>
      <c r="C24" s="68"/>
      <c r="D24" s="54">
        <v>194189.0202</v>
      </c>
      <c r="E24" s="54">
        <v>199476.40030000001</v>
      </c>
      <c r="F24" s="55">
        <v>97.349370606223104</v>
      </c>
      <c r="G24" s="54">
        <v>176670.56959999999</v>
      </c>
      <c r="H24" s="55">
        <v>9.9158850507266703</v>
      </c>
      <c r="I24" s="54">
        <v>28310.586899999998</v>
      </c>
      <c r="J24" s="55">
        <v>14.578881375910001</v>
      </c>
      <c r="K24" s="54">
        <v>29526.439699999999</v>
      </c>
      <c r="L24" s="55">
        <v>16.712709857024201</v>
      </c>
      <c r="M24" s="55">
        <v>-4.1178442519772998E-2</v>
      </c>
      <c r="N24" s="54">
        <v>4201564.1902000001</v>
      </c>
      <c r="O24" s="54">
        <v>43750875.822800003</v>
      </c>
      <c r="P24" s="54">
        <v>20905</v>
      </c>
      <c r="Q24" s="54">
        <v>21174</v>
      </c>
      <c r="R24" s="55">
        <v>-1.2704259941437599</v>
      </c>
      <c r="S24" s="54">
        <v>9.2891184022961006</v>
      </c>
      <c r="T24" s="54">
        <v>9.2695553650703708</v>
      </c>
      <c r="U24" s="56">
        <v>0.210601656459627</v>
      </c>
    </row>
    <row r="25" spans="1:21" ht="12" thickBot="1">
      <c r="A25" s="80"/>
      <c r="B25" s="67" t="s">
        <v>23</v>
      </c>
      <c r="C25" s="68"/>
      <c r="D25" s="54">
        <v>185604.98449999999</v>
      </c>
      <c r="E25" s="54">
        <v>242258.50140000001</v>
      </c>
      <c r="F25" s="55">
        <v>76.614435996011693</v>
      </c>
      <c r="G25" s="54">
        <v>161796.50150000001</v>
      </c>
      <c r="H25" s="55">
        <v>14.715078990753099</v>
      </c>
      <c r="I25" s="54">
        <v>12684.900100000001</v>
      </c>
      <c r="J25" s="55">
        <v>6.8343531474500896</v>
      </c>
      <c r="K25" s="54">
        <v>14367.641900000001</v>
      </c>
      <c r="L25" s="55">
        <v>8.8800695730741701</v>
      </c>
      <c r="M25" s="55">
        <v>-0.117120249217793</v>
      </c>
      <c r="N25" s="54">
        <v>4571756.4515000004</v>
      </c>
      <c r="O25" s="54">
        <v>56612812.938100003</v>
      </c>
      <c r="P25" s="54">
        <v>14236</v>
      </c>
      <c r="Q25" s="54">
        <v>14551</v>
      </c>
      <c r="R25" s="55">
        <v>-2.1647996701257601</v>
      </c>
      <c r="S25" s="54">
        <v>13.0377201812307</v>
      </c>
      <c r="T25" s="54">
        <v>13.2522388839255</v>
      </c>
      <c r="U25" s="56">
        <v>-1.64536974036031</v>
      </c>
    </row>
    <row r="26" spans="1:21" ht="12" thickBot="1">
      <c r="A26" s="80"/>
      <c r="B26" s="67" t="s">
        <v>24</v>
      </c>
      <c r="C26" s="68"/>
      <c r="D26" s="54">
        <v>452682.26659999997</v>
      </c>
      <c r="E26" s="54">
        <v>484307.48119999998</v>
      </c>
      <c r="F26" s="55">
        <v>93.470013198714199</v>
      </c>
      <c r="G26" s="54">
        <v>429317.15649999998</v>
      </c>
      <c r="H26" s="55">
        <v>5.4423890930620296</v>
      </c>
      <c r="I26" s="54">
        <v>99561.75</v>
      </c>
      <c r="J26" s="55">
        <v>21.993737627008699</v>
      </c>
      <c r="K26" s="54">
        <v>103167.175</v>
      </c>
      <c r="L26" s="55">
        <v>24.030526951466001</v>
      </c>
      <c r="M26" s="55">
        <v>-3.4947404540251997E-2</v>
      </c>
      <c r="N26" s="54">
        <v>10319637.8018</v>
      </c>
      <c r="O26" s="54">
        <v>103518415.8946</v>
      </c>
      <c r="P26" s="54">
        <v>33132</v>
      </c>
      <c r="Q26" s="54">
        <v>36517</v>
      </c>
      <c r="R26" s="55">
        <v>-9.2696552290713896</v>
      </c>
      <c r="S26" s="54">
        <v>13.6629924725341</v>
      </c>
      <c r="T26" s="54">
        <v>13.7518346386614</v>
      </c>
      <c r="U26" s="56">
        <v>-0.65023944283020796</v>
      </c>
    </row>
    <row r="27" spans="1:21" ht="12" thickBot="1">
      <c r="A27" s="80"/>
      <c r="B27" s="67" t="s">
        <v>25</v>
      </c>
      <c r="C27" s="68"/>
      <c r="D27" s="54">
        <v>165985.7893</v>
      </c>
      <c r="E27" s="54">
        <v>213559.6557</v>
      </c>
      <c r="F27" s="55">
        <v>77.723383078108199</v>
      </c>
      <c r="G27" s="54">
        <v>194499.92360000001</v>
      </c>
      <c r="H27" s="55">
        <v>-14.6602290490566</v>
      </c>
      <c r="I27" s="54">
        <v>46295.962099999997</v>
      </c>
      <c r="J27" s="55">
        <v>27.891521494244</v>
      </c>
      <c r="K27" s="54">
        <v>55125.881600000001</v>
      </c>
      <c r="L27" s="55">
        <v>28.342366711346099</v>
      </c>
      <c r="M27" s="55">
        <v>-0.16017738390237399</v>
      </c>
      <c r="N27" s="54">
        <v>3737591.6765999999</v>
      </c>
      <c r="O27" s="54">
        <v>35585515.525700003</v>
      </c>
      <c r="P27" s="54">
        <v>21913</v>
      </c>
      <c r="Q27" s="54">
        <v>21958</v>
      </c>
      <c r="R27" s="55">
        <v>-0.20493669733127101</v>
      </c>
      <c r="S27" s="54">
        <v>7.5747633505225203</v>
      </c>
      <c r="T27" s="54">
        <v>7.4700375261863599</v>
      </c>
      <c r="U27" s="56">
        <v>1.3825623255799899</v>
      </c>
    </row>
    <row r="28" spans="1:21" ht="12" thickBot="1">
      <c r="A28" s="80"/>
      <c r="B28" s="67" t="s">
        <v>26</v>
      </c>
      <c r="C28" s="68"/>
      <c r="D28" s="54">
        <v>752838.01370000001</v>
      </c>
      <c r="E28" s="54">
        <v>714181.31370000006</v>
      </c>
      <c r="F28" s="55">
        <v>105.41272912892801</v>
      </c>
      <c r="G28" s="54">
        <v>650768.7193</v>
      </c>
      <c r="H28" s="55">
        <v>15.6844192679991</v>
      </c>
      <c r="I28" s="54">
        <v>17015.4748</v>
      </c>
      <c r="J28" s="55">
        <v>2.26017742068754</v>
      </c>
      <c r="K28" s="54">
        <v>30352.500499999998</v>
      </c>
      <c r="L28" s="55">
        <v>4.6640994872416002</v>
      </c>
      <c r="M28" s="55">
        <v>-0.43940451298238198</v>
      </c>
      <c r="N28" s="54">
        <v>15878931.453400001</v>
      </c>
      <c r="O28" s="54">
        <v>148912327.92570001</v>
      </c>
      <c r="P28" s="54">
        <v>34625</v>
      </c>
      <c r="Q28" s="54">
        <v>34391</v>
      </c>
      <c r="R28" s="55">
        <v>0.680410572533519</v>
      </c>
      <c r="S28" s="54">
        <v>21.742614114079402</v>
      </c>
      <c r="T28" s="54">
        <v>21.677777642406401</v>
      </c>
      <c r="U28" s="56">
        <v>0.29819998337272002</v>
      </c>
    </row>
    <row r="29" spans="1:21" ht="12" thickBot="1">
      <c r="A29" s="80"/>
      <c r="B29" s="67" t="s">
        <v>27</v>
      </c>
      <c r="C29" s="68"/>
      <c r="D29" s="54">
        <v>638636.30039999995</v>
      </c>
      <c r="E29" s="54">
        <v>617348.33889999997</v>
      </c>
      <c r="F29" s="55">
        <v>103.448290075248</v>
      </c>
      <c r="G29" s="54">
        <v>584446.03060000006</v>
      </c>
      <c r="H29" s="55">
        <v>9.2720742314508406</v>
      </c>
      <c r="I29" s="54">
        <v>92202.314199999993</v>
      </c>
      <c r="J29" s="55">
        <v>14.4373744715498</v>
      </c>
      <c r="K29" s="54">
        <v>97533.268700000001</v>
      </c>
      <c r="L29" s="55">
        <v>16.688156577925799</v>
      </c>
      <c r="M29" s="55">
        <v>-5.4657806213768E-2</v>
      </c>
      <c r="N29" s="54">
        <v>14124315.424699999</v>
      </c>
      <c r="O29" s="54">
        <v>112563252.5493</v>
      </c>
      <c r="P29" s="54">
        <v>94637</v>
      </c>
      <c r="Q29" s="54">
        <v>97964</v>
      </c>
      <c r="R29" s="55">
        <v>-3.39614552284513</v>
      </c>
      <c r="S29" s="54">
        <v>6.7482728784724797</v>
      </c>
      <c r="T29" s="54">
        <v>6.8718489302192598</v>
      </c>
      <c r="U29" s="56">
        <v>-1.83122487742016</v>
      </c>
    </row>
    <row r="30" spans="1:21" ht="12" thickBot="1">
      <c r="A30" s="80"/>
      <c r="B30" s="67" t="s">
        <v>28</v>
      </c>
      <c r="C30" s="68"/>
      <c r="D30" s="54">
        <v>870272.35320000001</v>
      </c>
      <c r="E30" s="54">
        <v>1192822.946</v>
      </c>
      <c r="F30" s="55">
        <v>72.959055333263194</v>
      </c>
      <c r="G30" s="54">
        <v>1059455.6102</v>
      </c>
      <c r="H30" s="55">
        <v>-17.856647808423698</v>
      </c>
      <c r="I30" s="54">
        <v>99492.359899999996</v>
      </c>
      <c r="J30" s="55">
        <v>11.4323245515229</v>
      </c>
      <c r="K30" s="54">
        <v>134227.83559999999</v>
      </c>
      <c r="L30" s="55">
        <v>12.669510105728801</v>
      </c>
      <c r="M30" s="55">
        <v>-0.258779973205498</v>
      </c>
      <c r="N30" s="54">
        <v>24143391.464600001</v>
      </c>
      <c r="O30" s="54">
        <v>166372316.06349999</v>
      </c>
      <c r="P30" s="54">
        <v>57360</v>
      </c>
      <c r="Q30" s="54">
        <v>64268</v>
      </c>
      <c r="R30" s="55">
        <v>-10.7487396527043</v>
      </c>
      <c r="S30" s="54">
        <v>15.1721121548117</v>
      </c>
      <c r="T30" s="54">
        <v>14.580493813406401</v>
      </c>
      <c r="U30" s="56">
        <v>3.8993802271473901</v>
      </c>
    </row>
    <row r="31" spans="1:21" ht="12" thickBot="1">
      <c r="A31" s="80"/>
      <c r="B31" s="67" t="s">
        <v>29</v>
      </c>
      <c r="C31" s="68"/>
      <c r="D31" s="54">
        <v>539642.67680000002</v>
      </c>
      <c r="E31" s="54">
        <v>674687.55519999994</v>
      </c>
      <c r="F31" s="55">
        <v>79.984086358319104</v>
      </c>
      <c r="G31" s="54">
        <v>567426.53170000005</v>
      </c>
      <c r="H31" s="55">
        <v>-4.8964673570620798</v>
      </c>
      <c r="I31" s="54">
        <v>32892.224300000002</v>
      </c>
      <c r="J31" s="55">
        <v>6.0951858913468397</v>
      </c>
      <c r="K31" s="54">
        <v>25878.400799999999</v>
      </c>
      <c r="L31" s="55">
        <v>4.5606610467206696</v>
      </c>
      <c r="M31" s="55">
        <v>0.27103002052584302</v>
      </c>
      <c r="N31" s="54">
        <v>29611370.704</v>
      </c>
      <c r="O31" s="54">
        <v>189577973.37099999</v>
      </c>
      <c r="P31" s="54">
        <v>24725</v>
      </c>
      <c r="Q31" s="54">
        <v>26775</v>
      </c>
      <c r="R31" s="55">
        <v>-7.6563958916899999</v>
      </c>
      <c r="S31" s="54">
        <v>21.825790770475201</v>
      </c>
      <c r="T31" s="54">
        <v>22.985708616246502</v>
      </c>
      <c r="U31" s="56">
        <v>-5.3144367503987198</v>
      </c>
    </row>
    <row r="32" spans="1:21" ht="12" thickBot="1">
      <c r="A32" s="80"/>
      <c r="B32" s="67" t="s">
        <v>30</v>
      </c>
      <c r="C32" s="68"/>
      <c r="D32" s="54">
        <v>92030.702999999994</v>
      </c>
      <c r="E32" s="54">
        <v>104409.7757</v>
      </c>
      <c r="F32" s="55">
        <v>88.143760852845105</v>
      </c>
      <c r="G32" s="54">
        <v>97005.771900000007</v>
      </c>
      <c r="H32" s="55">
        <v>-5.1286318355660701</v>
      </c>
      <c r="I32" s="54">
        <v>25440.8822</v>
      </c>
      <c r="J32" s="55">
        <v>27.6439072729891</v>
      </c>
      <c r="K32" s="54">
        <v>29505.651999999998</v>
      </c>
      <c r="L32" s="55">
        <v>30.416388037627701</v>
      </c>
      <c r="M32" s="55">
        <v>-0.13776241243542101</v>
      </c>
      <c r="N32" s="54">
        <v>1866289.1457</v>
      </c>
      <c r="O32" s="54">
        <v>17268680.8127</v>
      </c>
      <c r="P32" s="54">
        <v>18247</v>
      </c>
      <c r="Q32" s="54">
        <v>18038</v>
      </c>
      <c r="R32" s="55">
        <v>1.15866504047011</v>
      </c>
      <c r="S32" s="54">
        <v>5.0436073327122299</v>
      </c>
      <c r="T32" s="54">
        <v>4.9772508870163001</v>
      </c>
      <c r="U32" s="56">
        <v>1.31565447741237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116008.682</v>
      </c>
      <c r="E34" s="54">
        <v>114347.4678</v>
      </c>
      <c r="F34" s="55">
        <v>101.45277742652399</v>
      </c>
      <c r="G34" s="54">
        <v>104114.66529999999</v>
      </c>
      <c r="H34" s="55">
        <v>11.4239590222262</v>
      </c>
      <c r="I34" s="54">
        <v>10877.8891</v>
      </c>
      <c r="J34" s="55">
        <v>9.3767887993072794</v>
      </c>
      <c r="K34" s="54">
        <v>14779.107099999999</v>
      </c>
      <c r="L34" s="55">
        <v>14.195029160795899</v>
      </c>
      <c r="M34" s="55">
        <v>-0.263968450435006</v>
      </c>
      <c r="N34" s="54">
        <v>2575437.6348000001</v>
      </c>
      <c r="O34" s="54">
        <v>29395434.361400001</v>
      </c>
      <c r="P34" s="54">
        <v>8420</v>
      </c>
      <c r="Q34" s="54">
        <v>8390</v>
      </c>
      <c r="R34" s="55">
        <v>0.357568533969022</v>
      </c>
      <c r="S34" s="54">
        <v>13.7777532066508</v>
      </c>
      <c r="T34" s="54">
        <v>13.7530903456496</v>
      </c>
      <c r="U34" s="56">
        <v>0.179004955534729</v>
      </c>
    </row>
    <row r="35" spans="1:21" ht="12" customHeight="1" thickBot="1">
      <c r="A35" s="80"/>
      <c r="B35" s="67" t="s">
        <v>73</v>
      </c>
      <c r="C35" s="68"/>
      <c r="D35" s="54">
        <v>4929.1893</v>
      </c>
      <c r="E35" s="57"/>
      <c r="F35" s="57"/>
      <c r="G35" s="57"/>
      <c r="H35" s="57"/>
      <c r="I35" s="54">
        <v>-698.70320000000004</v>
      </c>
      <c r="J35" s="55">
        <v>-14.1748096385748</v>
      </c>
      <c r="K35" s="57"/>
      <c r="L35" s="57"/>
      <c r="M35" s="57"/>
      <c r="N35" s="54">
        <v>119483.2914</v>
      </c>
      <c r="O35" s="54">
        <v>122397.7357</v>
      </c>
      <c r="P35" s="54">
        <v>750</v>
      </c>
      <c r="Q35" s="54">
        <v>931</v>
      </c>
      <c r="R35" s="55">
        <v>-19.4414607948443</v>
      </c>
      <c r="S35" s="54">
        <v>6.5722524</v>
      </c>
      <c r="T35" s="54">
        <v>6.4590123523093501</v>
      </c>
      <c r="U35" s="56">
        <v>1.7230021124973101</v>
      </c>
    </row>
    <row r="36" spans="1:21" ht="12" customHeight="1" thickBot="1">
      <c r="A36" s="80"/>
      <c r="B36" s="67" t="s">
        <v>64</v>
      </c>
      <c r="C36" s="68"/>
      <c r="D36" s="54">
        <v>62377.84</v>
      </c>
      <c r="E36" s="57"/>
      <c r="F36" s="57"/>
      <c r="G36" s="54">
        <v>64964.98</v>
      </c>
      <c r="H36" s="55">
        <v>-3.98236095816547</v>
      </c>
      <c r="I36" s="54">
        <v>1368.14</v>
      </c>
      <c r="J36" s="55">
        <v>2.1933109578658101</v>
      </c>
      <c r="K36" s="54">
        <v>3606.93</v>
      </c>
      <c r="L36" s="55">
        <v>5.5521143853195998</v>
      </c>
      <c r="M36" s="55">
        <v>-0.62069128039634802</v>
      </c>
      <c r="N36" s="54">
        <v>3045736.16</v>
      </c>
      <c r="O36" s="54">
        <v>22940336.84</v>
      </c>
      <c r="P36" s="54">
        <v>47</v>
      </c>
      <c r="Q36" s="54">
        <v>85</v>
      </c>
      <c r="R36" s="55">
        <v>-44.705882352941202</v>
      </c>
      <c r="S36" s="54">
        <v>1327.18808510638</v>
      </c>
      <c r="T36" s="54">
        <v>13481.438941176501</v>
      </c>
      <c r="U36" s="56">
        <v>-915.78963015598799</v>
      </c>
    </row>
    <row r="37" spans="1:21" ht="12" thickBot="1">
      <c r="A37" s="80"/>
      <c r="B37" s="67" t="s">
        <v>35</v>
      </c>
      <c r="C37" s="68"/>
      <c r="D37" s="54">
        <v>67727.399999999994</v>
      </c>
      <c r="E37" s="57"/>
      <c r="F37" s="57"/>
      <c r="G37" s="54">
        <v>196556.47</v>
      </c>
      <c r="H37" s="55">
        <v>-65.543031984650497</v>
      </c>
      <c r="I37" s="54">
        <v>-6822.73</v>
      </c>
      <c r="J37" s="55">
        <v>-10.073810599550599</v>
      </c>
      <c r="K37" s="54">
        <v>-11793.5</v>
      </c>
      <c r="L37" s="55">
        <v>-6.00005687932837</v>
      </c>
      <c r="M37" s="55">
        <v>-0.421483868232501</v>
      </c>
      <c r="N37" s="54">
        <v>5825657.2199999997</v>
      </c>
      <c r="O37" s="54">
        <v>65083122.880000003</v>
      </c>
      <c r="P37" s="54">
        <v>36</v>
      </c>
      <c r="Q37" s="54">
        <v>39</v>
      </c>
      <c r="R37" s="55">
        <v>-7.6923076923076898</v>
      </c>
      <c r="S37" s="54">
        <v>1881.31666666667</v>
      </c>
      <c r="T37" s="54">
        <v>1598.29179487179</v>
      </c>
      <c r="U37" s="56">
        <v>15.0439783375936</v>
      </c>
    </row>
    <row r="38" spans="1:21" ht="12" thickBot="1">
      <c r="A38" s="80"/>
      <c r="B38" s="67" t="s">
        <v>36</v>
      </c>
      <c r="C38" s="68"/>
      <c r="D38" s="54">
        <v>9955.5499999999993</v>
      </c>
      <c r="E38" s="57"/>
      <c r="F38" s="57"/>
      <c r="G38" s="54">
        <v>84116.64</v>
      </c>
      <c r="H38" s="55">
        <v>-88.164589075360098</v>
      </c>
      <c r="I38" s="54">
        <v>-991.47</v>
      </c>
      <c r="J38" s="55">
        <v>-9.9589676110310297</v>
      </c>
      <c r="K38" s="54">
        <v>-5868.09</v>
      </c>
      <c r="L38" s="55">
        <v>-6.9761345674292299</v>
      </c>
      <c r="M38" s="55">
        <v>-0.831040423715383</v>
      </c>
      <c r="N38" s="54">
        <v>7182663.2599999998</v>
      </c>
      <c r="O38" s="54">
        <v>37798136.229999997</v>
      </c>
      <c r="P38" s="54">
        <v>4</v>
      </c>
      <c r="Q38" s="54">
        <v>10</v>
      </c>
      <c r="R38" s="55">
        <v>-60</v>
      </c>
      <c r="S38" s="54">
        <v>2488.8874999999998</v>
      </c>
      <c r="T38" s="54">
        <v>805.47</v>
      </c>
      <c r="U38" s="56">
        <v>67.637348011913005</v>
      </c>
    </row>
    <row r="39" spans="1:21" ht="12" thickBot="1">
      <c r="A39" s="80"/>
      <c r="B39" s="67" t="s">
        <v>37</v>
      </c>
      <c r="C39" s="68"/>
      <c r="D39" s="54">
        <v>61929.11</v>
      </c>
      <c r="E39" s="57"/>
      <c r="F39" s="57"/>
      <c r="G39" s="54">
        <v>150063.35</v>
      </c>
      <c r="H39" s="55">
        <v>-58.731355790737702</v>
      </c>
      <c r="I39" s="54">
        <v>-6849.48</v>
      </c>
      <c r="J39" s="55">
        <v>-11.060194470742401</v>
      </c>
      <c r="K39" s="54">
        <v>-20821.45</v>
      </c>
      <c r="L39" s="55">
        <v>-13.875106746584001</v>
      </c>
      <c r="M39" s="55">
        <v>-0.67103731968714997</v>
      </c>
      <c r="N39" s="54">
        <v>5282336.13</v>
      </c>
      <c r="O39" s="54">
        <v>39646377.5</v>
      </c>
      <c r="P39" s="54">
        <v>43</v>
      </c>
      <c r="Q39" s="54">
        <v>90</v>
      </c>
      <c r="R39" s="55">
        <v>-52.2222222222222</v>
      </c>
      <c r="S39" s="54">
        <v>1440.21186046512</v>
      </c>
      <c r="T39" s="54">
        <v>1191.3308888888901</v>
      </c>
      <c r="U39" s="56">
        <v>17.280858352037999</v>
      </c>
    </row>
    <row r="40" spans="1:21" ht="12" thickBot="1">
      <c r="A40" s="80"/>
      <c r="B40" s="67" t="s">
        <v>66</v>
      </c>
      <c r="C40" s="68"/>
      <c r="D40" s="57"/>
      <c r="E40" s="57"/>
      <c r="F40" s="57"/>
      <c r="G40" s="54">
        <v>37.85</v>
      </c>
      <c r="H40" s="57"/>
      <c r="I40" s="57"/>
      <c r="J40" s="57"/>
      <c r="K40" s="54">
        <v>37.65</v>
      </c>
      <c r="L40" s="55">
        <v>99.471598414795196</v>
      </c>
      <c r="M40" s="57"/>
      <c r="N40" s="54">
        <v>2.76</v>
      </c>
      <c r="O40" s="54">
        <v>1247.21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7" t="s">
        <v>32</v>
      </c>
      <c r="C41" s="68"/>
      <c r="D41" s="54">
        <v>19064.956999999999</v>
      </c>
      <c r="E41" s="57"/>
      <c r="F41" s="57"/>
      <c r="G41" s="54">
        <v>98147.862899999993</v>
      </c>
      <c r="H41" s="55">
        <v>-80.575270376060303</v>
      </c>
      <c r="I41" s="54">
        <v>1223.9312</v>
      </c>
      <c r="J41" s="55">
        <v>6.4197952295407799</v>
      </c>
      <c r="K41" s="54">
        <v>4509.7604000000001</v>
      </c>
      <c r="L41" s="55">
        <v>4.5948635729285998</v>
      </c>
      <c r="M41" s="55">
        <v>-0.728603940910032</v>
      </c>
      <c r="N41" s="54">
        <v>957387.43279999995</v>
      </c>
      <c r="O41" s="54">
        <v>12418142.729</v>
      </c>
      <c r="P41" s="54">
        <v>63</v>
      </c>
      <c r="Q41" s="54">
        <v>88</v>
      </c>
      <c r="R41" s="55">
        <v>-28.409090909090899</v>
      </c>
      <c r="S41" s="54">
        <v>302.61836507936499</v>
      </c>
      <c r="T41" s="54">
        <v>359.50854772727303</v>
      </c>
      <c r="U41" s="56">
        <v>-18.799315974424601</v>
      </c>
    </row>
    <row r="42" spans="1:21" ht="12" thickBot="1">
      <c r="A42" s="80"/>
      <c r="B42" s="67" t="s">
        <v>33</v>
      </c>
      <c r="C42" s="68"/>
      <c r="D42" s="54">
        <v>199141.74179999999</v>
      </c>
      <c r="E42" s="54">
        <v>758143.45589999994</v>
      </c>
      <c r="F42" s="55">
        <v>26.2670264117227</v>
      </c>
      <c r="G42" s="54">
        <v>315458.12640000001</v>
      </c>
      <c r="H42" s="55">
        <v>-36.872210561636003</v>
      </c>
      <c r="I42" s="54">
        <v>12000.2665</v>
      </c>
      <c r="J42" s="55">
        <v>6.0259925375424199</v>
      </c>
      <c r="K42" s="54">
        <v>20156.970300000001</v>
      </c>
      <c r="L42" s="55">
        <v>6.3897451398798397</v>
      </c>
      <c r="M42" s="55">
        <v>-0.404659216072765</v>
      </c>
      <c r="N42" s="54">
        <v>6051721.8882999998</v>
      </c>
      <c r="O42" s="54">
        <v>72244095.635499999</v>
      </c>
      <c r="P42" s="54">
        <v>1083</v>
      </c>
      <c r="Q42" s="54">
        <v>1173</v>
      </c>
      <c r="R42" s="55">
        <v>-7.6726342710997404</v>
      </c>
      <c r="S42" s="54">
        <v>183.87972465374</v>
      </c>
      <c r="T42" s="54">
        <v>200.35331261722101</v>
      </c>
      <c r="U42" s="56">
        <v>-8.95889309955313</v>
      </c>
    </row>
    <row r="43" spans="1:21" ht="12" thickBot="1">
      <c r="A43" s="80"/>
      <c r="B43" s="67" t="s">
        <v>38</v>
      </c>
      <c r="C43" s="68"/>
      <c r="D43" s="54">
        <v>35402.589999999997</v>
      </c>
      <c r="E43" s="57"/>
      <c r="F43" s="57"/>
      <c r="G43" s="54">
        <v>93080.36</v>
      </c>
      <c r="H43" s="55">
        <v>-61.965563949258502</v>
      </c>
      <c r="I43" s="54">
        <v>-2354.09</v>
      </c>
      <c r="J43" s="55">
        <v>-6.6494852495255303</v>
      </c>
      <c r="K43" s="54">
        <v>-4384.67</v>
      </c>
      <c r="L43" s="55">
        <v>-4.7106285364603204</v>
      </c>
      <c r="M43" s="55">
        <v>-0.46310896829179898</v>
      </c>
      <c r="N43" s="54">
        <v>3424101.55</v>
      </c>
      <c r="O43" s="54">
        <v>31477766.859999999</v>
      </c>
      <c r="P43" s="54">
        <v>24</v>
      </c>
      <c r="Q43" s="54">
        <v>41</v>
      </c>
      <c r="R43" s="55">
        <v>-41.463414634146297</v>
      </c>
      <c r="S43" s="54">
        <v>1475.10791666667</v>
      </c>
      <c r="T43" s="54">
        <v>690.43170731707301</v>
      </c>
      <c r="U43" s="56">
        <v>53.194495160919701</v>
      </c>
    </row>
    <row r="44" spans="1:21" ht="12" thickBot="1">
      <c r="A44" s="80"/>
      <c r="B44" s="67" t="s">
        <v>39</v>
      </c>
      <c r="C44" s="68"/>
      <c r="D44" s="54">
        <v>18899.18</v>
      </c>
      <c r="E44" s="57"/>
      <c r="F44" s="57"/>
      <c r="G44" s="54">
        <v>41225.65</v>
      </c>
      <c r="H44" s="55">
        <v>-54.156744648052801</v>
      </c>
      <c r="I44" s="54">
        <v>2594.81</v>
      </c>
      <c r="J44" s="55">
        <v>13.729749121390499</v>
      </c>
      <c r="K44" s="54">
        <v>5359.9</v>
      </c>
      <c r="L44" s="55">
        <v>13.0013717188207</v>
      </c>
      <c r="M44" s="55">
        <v>-0.515884624713148</v>
      </c>
      <c r="N44" s="54">
        <v>1730233.96</v>
      </c>
      <c r="O44" s="54">
        <v>12446605.42</v>
      </c>
      <c r="P44" s="54">
        <v>24</v>
      </c>
      <c r="Q44" s="54">
        <v>36</v>
      </c>
      <c r="R44" s="55">
        <v>-33.3333333333333</v>
      </c>
      <c r="S44" s="54">
        <v>787.46583333333297</v>
      </c>
      <c r="T44" s="54">
        <v>1190.33805555556</v>
      </c>
      <c r="U44" s="56">
        <v>-51.1605970911613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5652.6207999999997</v>
      </c>
      <c r="E46" s="60"/>
      <c r="F46" s="60"/>
      <c r="G46" s="59">
        <v>53407.380299999997</v>
      </c>
      <c r="H46" s="61">
        <v>-89.416030578081006</v>
      </c>
      <c r="I46" s="59">
        <v>469.59100000000001</v>
      </c>
      <c r="J46" s="61">
        <v>8.3074916329077002</v>
      </c>
      <c r="K46" s="59">
        <v>9363.1232</v>
      </c>
      <c r="L46" s="61">
        <v>17.531515583437098</v>
      </c>
      <c r="M46" s="61">
        <v>-0.94984675626184201</v>
      </c>
      <c r="N46" s="59">
        <v>242389.8462</v>
      </c>
      <c r="O46" s="59">
        <v>4262404.1995000001</v>
      </c>
      <c r="P46" s="59">
        <v>18</v>
      </c>
      <c r="Q46" s="59">
        <v>14</v>
      </c>
      <c r="R46" s="61">
        <v>28.571428571428601</v>
      </c>
      <c r="S46" s="59">
        <v>314.03448888888897</v>
      </c>
      <c r="T46" s="59">
        <v>635.24414285714295</v>
      </c>
      <c r="U46" s="62">
        <v>-102.28483346041099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57300</v>
      </c>
      <c r="D2" s="37">
        <v>388845.41415299103</v>
      </c>
      <c r="E2" s="37">
        <v>281674.69967948698</v>
      </c>
      <c r="F2" s="37">
        <v>107170.71447350401</v>
      </c>
      <c r="G2" s="37">
        <v>281674.69967948698</v>
      </c>
      <c r="H2" s="37">
        <v>0.27561264855585499</v>
      </c>
    </row>
    <row r="3" spans="1:8">
      <c r="A3" s="37">
        <v>2</v>
      </c>
      <c r="B3" s="37">
        <v>13</v>
      </c>
      <c r="C3" s="37">
        <v>4520</v>
      </c>
      <c r="D3" s="37">
        <v>44040.4151581197</v>
      </c>
      <c r="E3" s="37">
        <v>34197.772826495697</v>
      </c>
      <c r="F3" s="37">
        <v>9842.6423316239307</v>
      </c>
      <c r="G3" s="37">
        <v>34197.772826495697</v>
      </c>
      <c r="H3" s="37">
        <v>0.22349113413862201</v>
      </c>
    </row>
    <row r="4" spans="1:8">
      <c r="A4" s="37">
        <v>3</v>
      </c>
      <c r="B4" s="37">
        <v>14</v>
      </c>
      <c r="C4" s="37">
        <v>82018</v>
      </c>
      <c r="D4" s="37">
        <v>66559.079561886407</v>
      </c>
      <c r="E4" s="37">
        <v>45573.9813791001</v>
      </c>
      <c r="F4" s="37">
        <v>20985.0981827863</v>
      </c>
      <c r="G4" s="37">
        <v>45573.9813791001</v>
      </c>
      <c r="H4" s="37">
        <v>0.315285282202174</v>
      </c>
    </row>
    <row r="5" spans="1:8">
      <c r="A5" s="37">
        <v>4</v>
      </c>
      <c r="B5" s="37">
        <v>15</v>
      </c>
      <c r="C5" s="37">
        <v>2185</v>
      </c>
      <c r="D5" s="37">
        <v>36420.408321360002</v>
      </c>
      <c r="E5" s="37">
        <v>29149.489260335798</v>
      </c>
      <c r="F5" s="37">
        <v>7270.9190610241303</v>
      </c>
      <c r="G5" s="37">
        <v>29149.489260335798</v>
      </c>
      <c r="H5" s="37">
        <v>0.19963859265025999</v>
      </c>
    </row>
    <row r="6" spans="1:8">
      <c r="A6" s="37">
        <v>5</v>
      </c>
      <c r="B6" s="37">
        <v>16</v>
      </c>
      <c r="C6" s="37">
        <v>1813</v>
      </c>
      <c r="D6" s="37">
        <v>97218.121277777798</v>
      </c>
      <c r="E6" s="37">
        <v>82537.924775213702</v>
      </c>
      <c r="F6" s="37">
        <v>14680.1965025641</v>
      </c>
      <c r="G6" s="37">
        <v>82537.924775213702</v>
      </c>
      <c r="H6" s="37">
        <v>0.15100267634897899</v>
      </c>
    </row>
    <row r="7" spans="1:8">
      <c r="A7" s="37">
        <v>6</v>
      </c>
      <c r="B7" s="37">
        <v>17</v>
      </c>
      <c r="C7" s="37">
        <v>10513</v>
      </c>
      <c r="D7" s="37">
        <v>132481.16437863201</v>
      </c>
      <c r="E7" s="37">
        <v>91049.888860683801</v>
      </c>
      <c r="F7" s="37">
        <v>41431.275517948699</v>
      </c>
      <c r="G7" s="37">
        <v>91049.888860683801</v>
      </c>
      <c r="H7" s="37">
        <v>0.31273332863785602</v>
      </c>
    </row>
    <row r="8" spans="1:8">
      <c r="A8" s="37">
        <v>7</v>
      </c>
      <c r="B8" s="37">
        <v>18</v>
      </c>
      <c r="C8" s="37">
        <v>31783</v>
      </c>
      <c r="D8" s="37">
        <v>97032.137788888896</v>
      </c>
      <c r="E8" s="37">
        <v>74640.485811111095</v>
      </c>
      <c r="F8" s="37">
        <v>22391.651977777801</v>
      </c>
      <c r="G8" s="37">
        <v>74640.485811111095</v>
      </c>
      <c r="H8" s="37">
        <v>0.230765316399551</v>
      </c>
    </row>
    <row r="9" spans="1:8">
      <c r="A9" s="37">
        <v>8</v>
      </c>
      <c r="B9" s="37">
        <v>19</v>
      </c>
      <c r="C9" s="37">
        <v>10355</v>
      </c>
      <c r="D9" s="37">
        <v>64757.629671794901</v>
      </c>
      <c r="E9" s="37">
        <v>47700.109781196603</v>
      </c>
      <c r="F9" s="37">
        <v>17057.519890598302</v>
      </c>
      <c r="G9" s="37">
        <v>47700.109781196603</v>
      </c>
      <c r="H9" s="37">
        <v>0.26340556282015498</v>
      </c>
    </row>
    <row r="10" spans="1:8">
      <c r="A10" s="37">
        <v>9</v>
      </c>
      <c r="B10" s="37">
        <v>21</v>
      </c>
      <c r="C10" s="37">
        <v>131263</v>
      </c>
      <c r="D10" s="37">
        <v>561096.48658888903</v>
      </c>
      <c r="E10" s="37">
        <v>558505.353633333</v>
      </c>
      <c r="F10" s="37">
        <v>2591.1329555555599</v>
      </c>
      <c r="G10" s="37">
        <v>558505.353633333</v>
      </c>
      <c r="H10" s="37">
        <v>4.6179810736438603E-3</v>
      </c>
    </row>
    <row r="11" spans="1:8">
      <c r="A11" s="37">
        <v>10</v>
      </c>
      <c r="B11" s="37">
        <v>22</v>
      </c>
      <c r="C11" s="37">
        <v>27308</v>
      </c>
      <c r="D11" s="37">
        <v>358780.26170854701</v>
      </c>
      <c r="E11" s="37">
        <v>313854.83731794899</v>
      </c>
      <c r="F11" s="37">
        <v>44925.424390598302</v>
      </c>
      <c r="G11" s="37">
        <v>313854.83731794899</v>
      </c>
      <c r="H11" s="37">
        <v>0.12521710134403399</v>
      </c>
    </row>
    <row r="12" spans="1:8">
      <c r="A12" s="37">
        <v>11</v>
      </c>
      <c r="B12" s="37">
        <v>23</v>
      </c>
      <c r="C12" s="37">
        <v>118776.204</v>
      </c>
      <c r="D12" s="37">
        <v>1066630.0260034199</v>
      </c>
      <c r="E12" s="37">
        <v>928270.95377008501</v>
      </c>
      <c r="F12" s="37">
        <v>138359.07223333299</v>
      </c>
      <c r="G12" s="37">
        <v>928270.95377008501</v>
      </c>
      <c r="H12" s="37">
        <v>0.129716086046962</v>
      </c>
    </row>
    <row r="13" spans="1:8">
      <c r="A13" s="37">
        <v>12</v>
      </c>
      <c r="B13" s="37">
        <v>24</v>
      </c>
      <c r="C13" s="37">
        <v>12962</v>
      </c>
      <c r="D13" s="37">
        <v>384245.57242478599</v>
      </c>
      <c r="E13" s="37">
        <v>354474.228205983</v>
      </c>
      <c r="F13" s="37">
        <v>29771.344218803399</v>
      </c>
      <c r="G13" s="37">
        <v>354474.228205983</v>
      </c>
      <c r="H13" s="37">
        <v>7.7479992888222493E-2</v>
      </c>
    </row>
    <row r="14" spans="1:8">
      <c r="A14" s="37">
        <v>13</v>
      </c>
      <c r="B14" s="37">
        <v>25</v>
      </c>
      <c r="C14" s="37">
        <v>67675</v>
      </c>
      <c r="D14" s="37">
        <v>748555.77049999998</v>
      </c>
      <c r="E14" s="37">
        <v>669548.88589999999</v>
      </c>
      <c r="F14" s="37">
        <v>79006.884600000005</v>
      </c>
      <c r="G14" s="37">
        <v>669548.88589999999</v>
      </c>
      <c r="H14" s="37">
        <v>0.105545755858948</v>
      </c>
    </row>
    <row r="15" spans="1:8">
      <c r="A15" s="37">
        <v>14</v>
      </c>
      <c r="B15" s="37">
        <v>26</v>
      </c>
      <c r="C15" s="37">
        <v>47136</v>
      </c>
      <c r="D15" s="37">
        <v>255775.82854351401</v>
      </c>
      <c r="E15" s="37">
        <v>231019.99095763601</v>
      </c>
      <c r="F15" s="37">
        <v>24755.8375858785</v>
      </c>
      <c r="G15" s="37">
        <v>231019.99095763601</v>
      </c>
      <c r="H15" s="37">
        <v>9.6787244231981498E-2</v>
      </c>
    </row>
    <row r="16" spans="1:8">
      <c r="A16" s="37">
        <v>15</v>
      </c>
      <c r="B16" s="37">
        <v>27</v>
      </c>
      <c r="C16" s="37">
        <v>124709.041</v>
      </c>
      <c r="D16" s="37">
        <v>903847.00574444397</v>
      </c>
      <c r="E16" s="37">
        <v>883664.58511111105</v>
      </c>
      <c r="F16" s="37">
        <v>20182.420633333299</v>
      </c>
      <c r="G16" s="37">
        <v>883664.58511111105</v>
      </c>
      <c r="H16" s="37">
        <v>2.2329465612059299E-2</v>
      </c>
    </row>
    <row r="17" spans="1:8">
      <c r="A17" s="37">
        <v>16</v>
      </c>
      <c r="B17" s="37">
        <v>29</v>
      </c>
      <c r="C17" s="37">
        <v>122595</v>
      </c>
      <c r="D17" s="37">
        <v>1625958.0925640999</v>
      </c>
      <c r="E17" s="37">
        <v>1424605.5875393201</v>
      </c>
      <c r="F17" s="37">
        <v>201352.50502478599</v>
      </c>
      <c r="G17" s="37">
        <v>1424605.5875393201</v>
      </c>
      <c r="H17" s="37">
        <v>0.12383622059241201</v>
      </c>
    </row>
    <row r="18" spans="1:8">
      <c r="A18" s="37">
        <v>17</v>
      </c>
      <c r="B18" s="37">
        <v>31</v>
      </c>
      <c r="C18" s="37">
        <v>20657.173999999999</v>
      </c>
      <c r="D18" s="37">
        <v>194189.03336050201</v>
      </c>
      <c r="E18" s="37">
        <v>165878.42970584199</v>
      </c>
      <c r="F18" s="37">
        <v>28310.603654660499</v>
      </c>
      <c r="G18" s="37">
        <v>165878.42970584199</v>
      </c>
      <c r="H18" s="37">
        <v>0.14578889015891699</v>
      </c>
    </row>
    <row r="19" spans="1:8">
      <c r="A19" s="37">
        <v>18</v>
      </c>
      <c r="B19" s="37">
        <v>32</v>
      </c>
      <c r="C19" s="37">
        <v>11184.968000000001</v>
      </c>
      <c r="D19" s="37">
        <v>185605.001712828</v>
      </c>
      <c r="E19" s="37">
        <v>172920.08261695199</v>
      </c>
      <c r="F19" s="37">
        <v>12684.919095876299</v>
      </c>
      <c r="G19" s="37">
        <v>172920.08261695199</v>
      </c>
      <c r="H19" s="37">
        <v>6.8343627482101099E-2</v>
      </c>
    </row>
    <row r="20" spans="1:8">
      <c r="A20" s="37">
        <v>19</v>
      </c>
      <c r="B20" s="37">
        <v>33</v>
      </c>
      <c r="C20" s="37">
        <v>35209.411999999997</v>
      </c>
      <c r="D20" s="37">
        <v>452682.25171308499</v>
      </c>
      <c r="E20" s="37">
        <v>353120.50634273799</v>
      </c>
      <c r="F20" s="37">
        <v>99561.745370347096</v>
      </c>
      <c r="G20" s="37">
        <v>353120.50634273799</v>
      </c>
      <c r="H20" s="37">
        <v>0.21993737327579299</v>
      </c>
    </row>
    <row r="21" spans="1:8">
      <c r="A21" s="37">
        <v>20</v>
      </c>
      <c r="B21" s="37">
        <v>34</v>
      </c>
      <c r="C21" s="37">
        <v>28039.714</v>
      </c>
      <c r="D21" s="37">
        <v>165985.617302186</v>
      </c>
      <c r="E21" s="37">
        <v>119689.821354945</v>
      </c>
      <c r="F21" s="37">
        <v>46295.795947240404</v>
      </c>
      <c r="G21" s="37">
        <v>119689.821354945</v>
      </c>
      <c r="H21" s="37">
        <v>0.27891450295332698</v>
      </c>
    </row>
    <row r="22" spans="1:8">
      <c r="A22" s="37">
        <v>21</v>
      </c>
      <c r="B22" s="37">
        <v>35</v>
      </c>
      <c r="C22" s="37">
        <v>23978.905999999999</v>
      </c>
      <c r="D22" s="37">
        <v>752838.01332477899</v>
      </c>
      <c r="E22" s="37">
        <v>735822.53600354004</v>
      </c>
      <c r="F22" s="37">
        <v>17015.477321238901</v>
      </c>
      <c r="G22" s="37">
        <v>735822.53600354004</v>
      </c>
      <c r="H22" s="37">
        <v>2.2601777567119698E-2</v>
      </c>
    </row>
    <row r="23" spans="1:8">
      <c r="A23" s="37">
        <v>22</v>
      </c>
      <c r="B23" s="37">
        <v>36</v>
      </c>
      <c r="C23" s="37">
        <v>122478.886</v>
      </c>
      <c r="D23" s="37">
        <v>638639.45865929197</v>
      </c>
      <c r="E23" s="37">
        <v>546433.969194234</v>
      </c>
      <c r="F23" s="37">
        <v>92205.489465058199</v>
      </c>
      <c r="G23" s="37">
        <v>546433.969194234</v>
      </c>
      <c r="H23" s="37">
        <v>0.14437800266621001</v>
      </c>
    </row>
    <row r="24" spans="1:8">
      <c r="A24" s="37">
        <v>23</v>
      </c>
      <c r="B24" s="37">
        <v>37</v>
      </c>
      <c r="C24" s="37">
        <v>100832.057</v>
      </c>
      <c r="D24" s="37">
        <v>870272.36379026505</v>
      </c>
      <c r="E24" s="37">
        <v>770779.99523047195</v>
      </c>
      <c r="F24" s="37">
        <v>99492.368559793598</v>
      </c>
      <c r="G24" s="37">
        <v>770779.99523047195</v>
      </c>
      <c r="H24" s="37">
        <v>0.114323254074711</v>
      </c>
    </row>
    <row r="25" spans="1:8">
      <c r="A25" s="37">
        <v>24</v>
      </c>
      <c r="B25" s="37">
        <v>38</v>
      </c>
      <c r="C25" s="37">
        <v>136816.734</v>
      </c>
      <c r="D25" s="37">
        <v>539642.66126548697</v>
      </c>
      <c r="E25" s="37">
        <v>506750.41936194699</v>
      </c>
      <c r="F25" s="37">
        <v>32892.241903539798</v>
      </c>
      <c r="G25" s="37">
        <v>506750.41936194699</v>
      </c>
      <c r="H25" s="37">
        <v>6.0951893288803398E-2</v>
      </c>
    </row>
    <row r="26" spans="1:8">
      <c r="A26" s="37">
        <v>25</v>
      </c>
      <c r="B26" s="37">
        <v>39</v>
      </c>
      <c r="C26" s="37">
        <v>141935.171</v>
      </c>
      <c r="D26" s="37">
        <v>92030.690932985395</v>
      </c>
      <c r="E26" s="37">
        <v>66589.814461617003</v>
      </c>
      <c r="F26" s="37">
        <v>25440.8764713684</v>
      </c>
      <c r="G26" s="37">
        <v>66589.814461617003</v>
      </c>
      <c r="H26" s="37">
        <v>0.27643904672946401</v>
      </c>
    </row>
    <row r="27" spans="1:8">
      <c r="A27" s="37">
        <v>26</v>
      </c>
      <c r="B27" s="37">
        <v>42</v>
      </c>
      <c r="C27" s="37">
        <v>6972.4530000000004</v>
      </c>
      <c r="D27" s="37">
        <v>116008.6819</v>
      </c>
      <c r="E27" s="37">
        <v>105130.7975</v>
      </c>
      <c r="F27" s="37">
        <v>10877.884400000001</v>
      </c>
      <c r="G27" s="37">
        <v>105130.7975</v>
      </c>
      <c r="H27" s="37">
        <v>9.3767847559692002E-2</v>
      </c>
    </row>
    <row r="28" spans="1:8">
      <c r="A28" s="37">
        <v>27</v>
      </c>
      <c r="B28" s="37">
        <v>43</v>
      </c>
      <c r="C28" s="37">
        <v>983.43</v>
      </c>
      <c r="D28" s="37">
        <v>4929.192</v>
      </c>
      <c r="E28" s="37">
        <v>5627.8914999999997</v>
      </c>
      <c r="F28" s="37">
        <v>-698.69949999999994</v>
      </c>
      <c r="G28" s="37">
        <v>5627.8914999999997</v>
      </c>
      <c r="H28" s="37">
        <v>-0.14174726811209601</v>
      </c>
    </row>
    <row r="29" spans="1:8">
      <c r="A29" s="37">
        <v>28</v>
      </c>
      <c r="B29" s="37">
        <v>75</v>
      </c>
      <c r="C29" s="37">
        <v>67</v>
      </c>
      <c r="D29" s="37">
        <v>19064.957264957298</v>
      </c>
      <c r="E29" s="37">
        <v>17841.025641025601</v>
      </c>
      <c r="F29" s="37">
        <v>1223.9316239316199</v>
      </c>
      <c r="G29" s="37">
        <v>17841.025641025601</v>
      </c>
      <c r="H29" s="37">
        <v>6.4197973639379499E-2</v>
      </c>
    </row>
    <row r="30" spans="1:8">
      <c r="A30" s="37">
        <v>29</v>
      </c>
      <c r="B30" s="37">
        <v>76</v>
      </c>
      <c r="C30" s="37">
        <v>1159</v>
      </c>
      <c r="D30" s="37">
        <v>199141.73795299101</v>
      </c>
      <c r="E30" s="37">
        <v>187141.47672051299</v>
      </c>
      <c r="F30" s="37">
        <v>12000.261232478601</v>
      </c>
      <c r="G30" s="37">
        <v>187141.47672051299</v>
      </c>
      <c r="H30" s="37">
        <v>6.0259900088405198E-2</v>
      </c>
    </row>
    <row r="31" spans="1:8">
      <c r="A31" s="30">
        <v>30</v>
      </c>
      <c r="B31" s="39">
        <v>99</v>
      </c>
      <c r="C31" s="40">
        <v>16</v>
      </c>
      <c r="D31" s="40">
        <v>5652.6208304969396</v>
      </c>
      <c r="E31" s="40">
        <v>5183.0294228878302</v>
      </c>
      <c r="F31" s="40">
        <v>469.59140760910702</v>
      </c>
      <c r="G31" s="40">
        <v>5183.0294228878302</v>
      </c>
      <c r="H31" s="40">
        <v>8.3074987990627999E-2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45</v>
      </c>
      <c r="D34" s="34">
        <v>62377.84</v>
      </c>
      <c r="E34" s="34">
        <v>61009.7</v>
      </c>
      <c r="F34" s="30"/>
      <c r="G34" s="30"/>
      <c r="H34" s="30"/>
    </row>
    <row r="35" spans="1:8">
      <c r="A35" s="30"/>
      <c r="B35" s="33">
        <v>71</v>
      </c>
      <c r="C35" s="34">
        <v>34</v>
      </c>
      <c r="D35" s="34">
        <v>67727.399999999994</v>
      </c>
      <c r="E35" s="34">
        <v>74550.13</v>
      </c>
      <c r="F35" s="30"/>
      <c r="G35" s="30"/>
      <c r="H35" s="30"/>
    </row>
    <row r="36" spans="1:8">
      <c r="A36" s="30"/>
      <c r="B36" s="33">
        <v>72</v>
      </c>
      <c r="C36" s="34">
        <v>4</v>
      </c>
      <c r="D36" s="34">
        <v>9955.5499999999993</v>
      </c>
      <c r="E36" s="34">
        <v>10947.02</v>
      </c>
      <c r="F36" s="30"/>
      <c r="G36" s="30"/>
      <c r="H36" s="30"/>
    </row>
    <row r="37" spans="1:8">
      <c r="A37" s="30"/>
      <c r="B37" s="33">
        <v>73</v>
      </c>
      <c r="C37" s="34">
        <v>39</v>
      </c>
      <c r="D37" s="34">
        <v>61929.11</v>
      </c>
      <c r="E37" s="34">
        <v>68778.59</v>
      </c>
      <c r="F37" s="30"/>
      <c r="G37" s="30"/>
      <c r="H37" s="30"/>
    </row>
    <row r="38" spans="1:8">
      <c r="A38" s="30"/>
      <c r="B38" s="33">
        <v>77</v>
      </c>
      <c r="C38" s="34">
        <v>24</v>
      </c>
      <c r="D38" s="34">
        <v>35402.589999999997</v>
      </c>
      <c r="E38" s="34">
        <v>37756.68</v>
      </c>
      <c r="F38" s="30"/>
      <c r="G38" s="30"/>
      <c r="H38" s="30"/>
    </row>
    <row r="39" spans="1:8">
      <c r="A39" s="30"/>
      <c r="B39" s="33">
        <v>78</v>
      </c>
      <c r="C39" s="34">
        <v>22</v>
      </c>
      <c r="D39" s="34">
        <v>18899.18</v>
      </c>
      <c r="E39" s="34">
        <v>16304.37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2016-05-19T00:34:37Z</dcterms:modified>
</cp:coreProperties>
</file>