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WORK\BBG\RMS-RA Data check\RMS-RA部门销售数据核对\表格\"/>
    </mc:Choice>
  </mc:AlternateContent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E4" i="2" l="1"/>
  <c r="J35" i="2" l="1"/>
  <c r="I35" i="2"/>
  <c r="H35" i="2"/>
  <c r="F35" i="2"/>
  <c r="E35" i="2"/>
  <c r="J31" i="2"/>
  <c r="I31" i="2"/>
  <c r="H31" i="2"/>
  <c r="F31" i="2"/>
  <c r="E31" i="2"/>
  <c r="K31" i="2" l="1"/>
  <c r="K35" i="2"/>
  <c r="G35" i="2"/>
  <c r="L35" i="2" s="1"/>
  <c r="G31" i="2"/>
  <c r="L31" i="2" s="1"/>
  <c r="J38" i="2"/>
  <c r="J39" i="2"/>
  <c r="J32" i="2"/>
  <c r="J33" i="2"/>
  <c r="J34" i="2"/>
  <c r="I38" i="2"/>
  <c r="I39" i="2"/>
  <c r="I32" i="2"/>
  <c r="I33" i="2"/>
  <c r="I34" i="2"/>
  <c r="H30" i="2" l="1"/>
  <c r="H32" i="2"/>
  <c r="H40" i="2" l="1"/>
  <c r="J8" i="2" l="1"/>
  <c r="F38" i="2" l="1"/>
  <c r="F39" i="2"/>
  <c r="F33" i="2"/>
  <c r="F34" i="2"/>
  <c r="E38" i="2"/>
  <c r="K38" i="2" s="1"/>
  <c r="E39" i="2"/>
  <c r="K39" i="2" s="1"/>
  <c r="E34" i="2"/>
  <c r="K34" i="2" s="1"/>
  <c r="E33" i="2"/>
  <c r="K33" i="2" s="1"/>
  <c r="F40" i="2"/>
  <c r="E13" i="2"/>
  <c r="F37" i="2"/>
  <c r="F36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2" i="2"/>
  <c r="F4" i="2"/>
  <c r="E40" i="2"/>
  <c r="E37" i="2"/>
  <c r="E36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2" i="2"/>
  <c r="K32" i="2" s="1"/>
  <c r="E5" i="2"/>
  <c r="I30" i="2"/>
  <c r="I36" i="2"/>
  <c r="I37" i="2"/>
  <c r="I40" i="2"/>
  <c r="J4" i="2"/>
  <c r="J5" i="2"/>
  <c r="J6" i="2"/>
  <c r="J7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6" i="2"/>
  <c r="J37" i="2"/>
  <c r="J40" i="2"/>
  <c r="F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A4" i="2"/>
  <c r="H33" i="2"/>
  <c r="H34" i="2"/>
  <c r="H36" i="2"/>
  <c r="H37" i="2"/>
  <c r="H38" i="2"/>
  <c r="H39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K15" i="2" l="1"/>
  <c r="K6" i="2"/>
  <c r="E3" i="2"/>
  <c r="K19" i="2"/>
  <c r="G36" i="2"/>
  <c r="L36" i="2" s="1"/>
  <c r="G37" i="2"/>
  <c r="L37" i="2" s="1"/>
  <c r="G30" i="2"/>
  <c r="L30" i="2" s="1"/>
  <c r="G40" i="2"/>
  <c r="L40" i="2" s="1"/>
  <c r="G38" i="2"/>
  <c r="L38" i="2" s="1"/>
  <c r="G33" i="2"/>
  <c r="L33" i="2" s="1"/>
  <c r="G39" i="2"/>
  <c r="L39" i="2" s="1"/>
  <c r="G34" i="2"/>
  <c r="L34" i="2" s="1"/>
  <c r="G29" i="2"/>
  <c r="L29" i="2" s="1"/>
  <c r="G32" i="2"/>
  <c r="L32" i="2" s="1"/>
  <c r="I3" i="2"/>
  <c r="K5" i="2"/>
  <c r="K7" i="2"/>
  <c r="K40" i="2"/>
  <c r="G19" i="2"/>
  <c r="L19" i="2" s="1"/>
  <c r="G11" i="2"/>
  <c r="L11" i="2" s="1"/>
  <c r="G7" i="2"/>
  <c r="L7" i="2" s="1"/>
  <c r="G5" i="2"/>
  <c r="L5" i="2" s="1"/>
  <c r="K37" i="2"/>
  <c r="K28" i="2"/>
  <c r="K26" i="2"/>
  <c r="K24" i="2"/>
  <c r="K22" i="2"/>
  <c r="K20" i="2"/>
  <c r="K18" i="2"/>
  <c r="K16" i="2"/>
  <c r="K14" i="2"/>
  <c r="K12" i="2"/>
  <c r="K10" i="2"/>
  <c r="K8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3" i="2"/>
  <c r="G26" i="2"/>
  <c r="L26" i="2" s="1"/>
  <c r="G15" i="2"/>
  <c r="L15" i="2" s="1"/>
  <c r="G13" i="2"/>
  <c r="L13" i="2" s="1"/>
  <c r="G10" i="2"/>
  <c r="L10" i="2" s="1"/>
  <c r="G4" i="2"/>
  <c r="K36" i="2"/>
  <c r="K30" i="2"/>
  <c r="K27" i="2"/>
  <c r="K25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K3" i="2" l="1"/>
  <c r="L4" i="2"/>
  <c r="G3" i="2"/>
  <c r="L3" i="2" s="1"/>
</calcChain>
</file>

<file path=xl/sharedStrings.xml><?xml version="1.0" encoding="utf-8"?>
<sst xmlns="http://schemas.openxmlformats.org/spreadsheetml/2006/main" count="117" uniqueCount="75">
  <si>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</si>
  <si>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</si>
  <si>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</si>
  <si>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</si>
  <si>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</si>
  <si>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</si>
  <si>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</si>
  <si>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</si>
  <si>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</si>
  <si>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</si>
  <si>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</si>
  <si>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</si>
  <si>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</si>
  <si>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</si>
  <si>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</si>
  <si>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</si>
  <si>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</si>
  <si>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</si>
  <si>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</si>
  <si>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</si>
  <si>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</si>
  <si>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</si>
  <si>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</si>
  <si>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</si>
  <si>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</si>
  <si>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</si>
  <si>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</si>
  <si>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</si>
  <si>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</si>
  <si>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</si>
  <si>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</si>
  <si>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</si>
  <si>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</si>
  <si>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</si>
  <si>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</si>
  <si>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</si>
  <si>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</si>
  <si>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</si>
  <si>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</si>
  <si>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</si>
  <si>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</si>
  <si>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</si>
  <si>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</si>
  <si>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</si>
  <si>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</si>
  <si>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</si>
  <si>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</si>
  <si>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</si>
  <si>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</si>
  <si>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</si>
  <si>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</si>
  <si>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</si>
  <si>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</si>
  <si>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</si>
  <si>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</si>
  <si>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</si>
  <si>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</si>
  <si>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</si>
  <si>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</si>
  <si>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</si>
  <si>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</si>
  <si>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</si>
  <si>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</si>
  <si>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</si>
  <si>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</si>
  <si>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</si>
  <si>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</si>
  <si>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</si>
  <si>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</si>
  <si>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</si>
  <si>
    <t>70-手机通信自营</t>
  </si>
  <si>
    <t>41-周转筐</t>
  </si>
  <si>
    <r>
      <t>74-</t>
    </r>
    <r>
      <rPr>
        <sz val="8"/>
        <color rgb="FF000000"/>
        <rFont val="宋体"/>
        <family val="3"/>
        <charset val="134"/>
      </rPr>
      <t>赠品</t>
    </r>
    <phoneticPr fontId="23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</si>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</sst>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</numFmts>
  <fonts count="57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10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34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5" fillId="0" borderId="0"/>
    <xf numFmtId="43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178" fontId="35" fillId="0" borderId="0" applyFont="0" applyFill="0" applyBorder="0" applyAlignment="0" applyProtection="0"/>
    <xf numFmtId="179" fontId="35" fillId="0" borderId="0" applyFon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1" applyNumberFormat="0" applyFill="0" applyAlignment="0" applyProtection="0"/>
    <xf numFmtId="0" fontId="41" fillId="0" borderId="2" applyNumberFormat="0" applyFill="0" applyAlignment="0" applyProtection="0"/>
    <xf numFmtId="0" fontId="42" fillId="0" borderId="3" applyNumberFormat="0" applyFill="0" applyAlignment="0" applyProtection="0"/>
    <xf numFmtId="0" fontId="42" fillId="0" borderId="0" applyNumberFormat="0" applyFill="0" applyBorder="0" applyAlignment="0" applyProtection="0"/>
    <xf numFmtId="0" fontId="45" fillId="2" borderId="0" applyNumberFormat="0" applyBorder="0" applyAlignment="0" applyProtection="0"/>
    <xf numFmtId="0" fontId="43" fillId="3" borderId="0" applyNumberFormat="0" applyBorder="0" applyAlignment="0" applyProtection="0"/>
    <xf numFmtId="0" fontId="52" fillId="4" borderId="0" applyNumberFormat="0" applyBorder="0" applyAlignment="0" applyProtection="0"/>
    <xf numFmtId="0" fontId="54" fillId="5" borderId="4" applyNumberFormat="0" applyAlignment="0" applyProtection="0"/>
    <xf numFmtId="0" fontId="53" fillId="6" borderId="5" applyNumberFormat="0" applyAlignment="0" applyProtection="0"/>
    <xf numFmtId="0" fontId="47" fillId="6" borderId="4" applyNumberFormat="0" applyAlignment="0" applyProtection="0"/>
    <xf numFmtId="0" fontId="51" fillId="0" borderId="6" applyNumberFormat="0" applyFill="0" applyAlignment="0" applyProtection="0"/>
    <xf numFmtId="0" fontId="48" fillId="7" borderId="7" applyNumberFormat="0" applyAlignment="0" applyProtection="0"/>
    <xf numFmtId="0" fontId="50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6" fillId="0" borderId="9" applyNumberFormat="0" applyFill="0" applyAlignment="0" applyProtection="0"/>
    <xf numFmtId="0" fontId="37" fillId="9" borderId="0" applyNumberFormat="0" applyBorder="0" applyAlignment="0" applyProtection="0"/>
    <xf numFmtId="0" fontId="36" fillId="10" borderId="0" applyNumberFormat="0" applyBorder="0" applyAlignment="0" applyProtection="0"/>
    <xf numFmtId="0" fontId="36" fillId="11" borderId="0" applyNumberFormat="0" applyBorder="0" applyAlignment="0" applyProtection="0"/>
    <xf numFmtId="0" fontId="37" fillId="12" borderId="0" applyNumberFormat="0" applyBorder="0" applyAlignment="0" applyProtection="0"/>
    <xf numFmtId="0" fontId="37" fillId="13" borderId="0" applyNumberFormat="0" applyBorder="0" applyAlignment="0" applyProtection="0"/>
    <xf numFmtId="0" fontId="36" fillId="14" borderId="0" applyNumberFormat="0" applyBorder="0" applyAlignment="0" applyProtection="0"/>
    <xf numFmtId="0" fontId="36" fillId="15" borderId="0" applyNumberFormat="0" applyBorder="0" applyAlignment="0" applyProtection="0"/>
    <xf numFmtId="0" fontId="37" fillId="16" borderId="0" applyNumberFormat="0" applyBorder="0" applyAlignment="0" applyProtection="0"/>
    <xf numFmtId="0" fontId="37" fillId="17" borderId="0" applyNumberFormat="0" applyBorder="0" applyAlignment="0" applyProtection="0"/>
    <xf numFmtId="0" fontId="36" fillId="18" borderId="0" applyNumberFormat="0" applyBorder="0" applyAlignment="0" applyProtection="0"/>
    <xf numFmtId="0" fontId="36" fillId="19" borderId="0" applyNumberFormat="0" applyBorder="0" applyAlignment="0" applyProtection="0"/>
    <xf numFmtId="0" fontId="37" fillId="20" borderId="0" applyNumberFormat="0" applyBorder="0" applyAlignment="0" applyProtection="0"/>
    <xf numFmtId="0" fontId="37" fillId="21" borderId="0" applyNumberFormat="0" applyBorder="0" applyAlignment="0" applyProtection="0"/>
    <xf numFmtId="0" fontId="36" fillId="22" borderId="0" applyNumberFormat="0" applyBorder="0" applyAlignment="0" applyProtection="0"/>
    <xf numFmtId="0" fontId="36" fillId="23" borderId="0" applyNumberFormat="0" applyBorder="0" applyAlignment="0" applyProtection="0"/>
    <xf numFmtId="0" fontId="37" fillId="24" borderId="0" applyNumberFormat="0" applyBorder="0" applyAlignment="0" applyProtection="0"/>
    <xf numFmtId="0" fontId="37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7" fillId="28" borderId="0" applyNumberFormat="0" applyBorder="0" applyAlignment="0" applyProtection="0"/>
    <xf numFmtId="0" fontId="37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7" fillId="32" borderId="0" applyNumberFormat="0" applyBorder="0" applyAlignment="0" applyProtection="0"/>
    <xf numFmtId="0" fontId="44" fillId="0" borderId="0" applyNumberFormat="0" applyFill="0" applyBorder="0" applyAlignment="0" applyProtection="0">
      <alignment vertical="top"/>
      <protection locked="0"/>
    </xf>
    <xf numFmtId="0" fontId="55" fillId="0" borderId="0" applyNumberFormat="0" applyFill="0" applyBorder="0" applyAlignment="0" applyProtection="0">
      <alignment vertical="top"/>
      <protection locked="0"/>
    </xf>
    <xf numFmtId="0" fontId="38" fillId="38" borderId="21">
      <alignment vertical="center"/>
    </xf>
  </cellStyleXfs>
  <cellXfs count="79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11" fontId="32" fillId="0" borderId="0" xfId="0" applyNumberFormat="1" applyFont="1" applyAlignment="1"/>
    <xf numFmtId="1" fontId="56" fillId="0" borderId="0" xfId="0" applyNumberFormat="1" applyFont="1" applyAlignment="1"/>
    <xf numFmtId="0" fontId="56" fillId="0" borderId="0" xfId="0" applyNumberFormat="1" applyFont="1" applyAlignment="1"/>
    <xf numFmtId="0" fontId="20" fillId="0" borderId="0" xfId="0" applyFont="1">
      <alignment vertical="center"/>
    </xf>
    <xf numFmtId="0" fontId="20" fillId="0" borderId="0" xfId="0" applyFont="1">
      <alignment vertical="center"/>
    </xf>
    <xf numFmtId="0" fontId="0" fillId="0" borderId="0" xfId="0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  <xf numFmtId="0" fontId="21" fillId="33" borderId="18" xfId="0" applyFont="1" applyFill="1" applyBorder="1" applyAlignment="1">
      <alignment vertical="center" wrapText="1"/>
    </xf>
    <xf numFmtId="49" fontId="21" fillId="33" borderId="18" xfId="0" applyNumberFormat="1" applyFont="1" applyFill="1" applyBorder="1" applyAlignment="1">
      <alignment horizontal="left" vertical="top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</cellXfs>
  <cellStyles count="110">
    <cellStyle name="20% - 着色 1" xfId="19" builtinId="30" customBuiltin="1"/>
    <cellStyle name="20% - 着色 1 2" xfId="84"/>
    <cellStyle name="20% - 着色 2" xfId="23" builtinId="34" customBuiltin="1"/>
    <cellStyle name="20% - 着色 2 2" xfId="88"/>
    <cellStyle name="20% - 着色 3" xfId="27" builtinId="38" customBuiltin="1"/>
    <cellStyle name="20% - 着色 3 2" xfId="92"/>
    <cellStyle name="20% - 着色 4" xfId="31" builtinId="42" customBuiltin="1"/>
    <cellStyle name="20% - 着色 4 2" xfId="96"/>
    <cellStyle name="20% - 着色 5" xfId="35" builtinId="46" customBuiltin="1"/>
    <cellStyle name="20% - 着色 5 2" xfId="100"/>
    <cellStyle name="20% - 着色 6" xfId="39" builtinId="50" customBuiltin="1"/>
    <cellStyle name="20% - 着色 6 2" xfId="104"/>
    <cellStyle name="40% - 着色 1" xfId="20" builtinId="31" customBuiltin="1"/>
    <cellStyle name="40% - 着色 1 2" xfId="85"/>
    <cellStyle name="40% - 着色 2" xfId="24" builtinId="35" customBuiltin="1"/>
    <cellStyle name="40% - 着色 2 2" xfId="89"/>
    <cellStyle name="40% - 着色 3" xfId="28" builtinId="39" customBuiltin="1"/>
    <cellStyle name="40% - 着色 3 2" xfId="93"/>
    <cellStyle name="40% - 着色 4" xfId="32" builtinId="43" customBuiltin="1"/>
    <cellStyle name="40% - 着色 4 2" xfId="97"/>
    <cellStyle name="40% - 着色 5" xfId="36" builtinId="47" customBuiltin="1"/>
    <cellStyle name="40% - 着色 5 2" xfId="101"/>
    <cellStyle name="40% - 着色 6" xfId="40" builtinId="51" customBuiltin="1"/>
    <cellStyle name="40% - 着色 6 2" xfId="105"/>
    <cellStyle name="60% - 着色 1" xfId="21" builtinId="32" customBuiltin="1"/>
    <cellStyle name="60% - 着色 1 2" xfId="86"/>
    <cellStyle name="60% - 着色 2" xfId="25" builtinId="36" customBuiltin="1"/>
    <cellStyle name="60% - 着色 2 2" xfId="90"/>
    <cellStyle name="60% - 着色 3" xfId="29" builtinId="40" customBuiltin="1"/>
    <cellStyle name="60% - 着色 3 2" xfId="94"/>
    <cellStyle name="60% - 着色 4" xfId="33" builtinId="44" customBuiltin="1"/>
    <cellStyle name="60% - 着色 4 2" xfId="98"/>
    <cellStyle name="60% - 着色 5" xfId="37" builtinId="48" customBuiltin="1"/>
    <cellStyle name="60% - 着色 5 2" xfId="102"/>
    <cellStyle name="60% - 着色 6" xfId="41" builtinId="52" customBuiltin="1"/>
    <cellStyle name="60% - 着色 6 2" xfId="106"/>
    <cellStyle name="OBI_ColHeader" xfId="109"/>
    <cellStyle name="标题" xfId="1" builtinId="15" customBuiltin="1"/>
    <cellStyle name="标题 1" xfId="2" builtinId="16" customBuiltin="1"/>
    <cellStyle name="标题 1 2" xfId="68"/>
    <cellStyle name="标题 2" xfId="3" builtinId="17" customBuiltin="1"/>
    <cellStyle name="标题 2 2" xfId="69"/>
    <cellStyle name="标题 3" xfId="4" builtinId="18" customBuiltin="1"/>
    <cellStyle name="标题 3 2" xfId="70"/>
    <cellStyle name="标题 4" xfId="5" builtinId="19" customBuiltin="1"/>
    <cellStyle name="标题 4 2" xfId="71"/>
    <cellStyle name="标题 5" xfId="53"/>
    <cellStyle name="标题 6" xfId="67"/>
    <cellStyle name="差" xfId="7" builtinId="27" customBuiltin="1"/>
    <cellStyle name="差 2" xfId="73"/>
    <cellStyle name="常规" xfId="0" builtinId="0"/>
    <cellStyle name="常规 10" xfId="52"/>
    <cellStyle name="常规 10 2" xfId="61"/>
    <cellStyle name="常规 11" xfId="62"/>
    <cellStyle name="常规 2" xfId="44"/>
    <cellStyle name="常规 3" xfId="45"/>
    <cellStyle name="常规 3 2" xfId="54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好" xfId="6" builtinId="26" customBuiltin="1"/>
    <cellStyle name="好 2" xfId="72"/>
    <cellStyle name="汇总" xfId="17" builtinId="25" customBuiltin="1"/>
    <cellStyle name="汇总 2" xfId="82"/>
    <cellStyle name="货币 2" xfId="65"/>
    <cellStyle name="货币[0] 2" xfId="66"/>
    <cellStyle name="计算" xfId="11" builtinId="22" customBuiltin="1"/>
    <cellStyle name="计算 2" xfId="77"/>
    <cellStyle name="检查单元格" xfId="13" builtinId="23" customBuiltin="1"/>
    <cellStyle name="检查单元格 2" xfId="79"/>
    <cellStyle name="解释性文本" xfId="16" builtinId="53" customBuiltin="1"/>
    <cellStyle name="解释性文本 2" xfId="81"/>
    <cellStyle name="警告文本" xfId="14" builtinId="11" customBuiltin="1"/>
    <cellStyle name="警告文本 2" xfId="80"/>
    <cellStyle name="链接单元格" xfId="12" builtinId="24" customBuiltin="1"/>
    <cellStyle name="链接单元格 2" xfId="78"/>
    <cellStyle name="千位分隔 2" xfId="63"/>
    <cellStyle name="千位分隔[0] 2" xfId="64"/>
    <cellStyle name="适中" xfId="8" builtinId="28" customBuiltin="1"/>
    <cellStyle name="适中 2" xfId="74"/>
    <cellStyle name="输出" xfId="10" builtinId="21" customBuiltin="1"/>
    <cellStyle name="输出 2" xfId="76"/>
    <cellStyle name="输入" xfId="9" builtinId="20" customBuiltin="1"/>
    <cellStyle name="输入 2" xfId="75"/>
    <cellStyle name="已访问的超链接" xfId="43" builtinId="9" customBuiltin="1"/>
    <cellStyle name="已访问的超链接 2" xfId="108"/>
    <cellStyle name="着色 1" xfId="18" builtinId="29" customBuiltin="1"/>
    <cellStyle name="着色 1 2" xfId="83"/>
    <cellStyle name="着色 2" xfId="22" builtinId="33" customBuiltin="1"/>
    <cellStyle name="着色 2 2" xfId="87"/>
    <cellStyle name="着色 3" xfId="26" builtinId="37" customBuiltin="1"/>
    <cellStyle name="着色 3 2" xfId="91"/>
    <cellStyle name="着色 4" xfId="30" builtinId="41" customBuiltin="1"/>
    <cellStyle name="着色 4 2" xfId="95"/>
    <cellStyle name="着色 5" xfId="34" builtinId="45" customBuiltin="1"/>
    <cellStyle name="着色 5 2" xfId="99"/>
    <cellStyle name="着色 6" xfId="38" builtinId="49" customBuiltin="1"/>
    <cellStyle name="着色 6 2" xfId="103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466" Type="http://schemas.openxmlformats.org/officeDocument/2006/relationships/image" Target="cid:70e25481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470" Type="http://schemas.openxmlformats.org/officeDocument/2006/relationships/image" Target="cid:1643af9513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6f2111c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43" Type="http://schemas.openxmlformats.org/officeDocument/2006/relationships/hyperlink" Target="cid:b85e622f2" TargetMode="External"/><Relationship Id="rId82" Type="http://schemas.openxmlformats.org/officeDocument/2006/relationships/image" Target="cid:27d6fe1a13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463" Type="http://schemas.openxmlformats.org/officeDocument/2006/relationships/hyperlink" Target="cid:cd46ec84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464" Type="http://schemas.openxmlformats.org/officeDocument/2006/relationships/image" Target="cid:cd46eca713" TargetMode="External"/><Relationship Id="rId303" Type="http://schemas.openxmlformats.org/officeDocument/2006/relationships/hyperlink" Target="cid:8584637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469" Type="http://schemas.openxmlformats.org/officeDocument/2006/relationships/hyperlink" Target="cid:1643af6f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Relationship Id="rId61" Type="http://schemas.openxmlformats.org/officeDocument/2006/relationships/hyperlink" Target="cid:f456201d2" TargetMode="External"/><Relationship Id="rId199" Type="http://schemas.openxmlformats.org/officeDocument/2006/relationships/hyperlink" Target="cid:9fc12dd6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40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K31" sqref="K31"/>
    </sheetView>
  </sheetViews>
  <sheetFormatPr defaultRowHeight="11.25" x14ac:dyDescent="0.15"/>
  <cols>
    <col min="1" max="1" width="7.75" style="1" customWidth="1"/>
    <col min="2" max="2" width="4.5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3" x14ac:dyDescent="0.2">
      <c r="A1" s="5"/>
      <c r="B1" s="6"/>
      <c r="C1" s="7"/>
      <c r="D1" s="8"/>
      <c r="E1" s="9" t="s">
        <v>0</v>
      </c>
      <c r="F1" s="23" t="s">
        <v>1</v>
      </c>
      <c r="G1" s="10" t="s">
        <v>43</v>
      </c>
      <c r="H1" s="23" t="s">
        <v>2</v>
      </c>
      <c r="I1" s="17" t="s">
        <v>41</v>
      </c>
      <c r="J1" s="18" t="s">
        <v>42</v>
      </c>
      <c r="K1" s="19" t="s">
        <v>44</v>
      </c>
      <c r="L1" s="19" t="s">
        <v>45</v>
      </c>
    </row>
    <row r="2" spans="1:13" x14ac:dyDescent="0.15">
      <c r="A2" s="11" t="s">
        <v>3</v>
      </c>
      <c r="B2" s="12"/>
      <c r="C2" s="62" t="s">
        <v>4</v>
      </c>
      <c r="D2" s="62"/>
      <c r="E2" s="13"/>
      <c r="F2" s="24"/>
      <c r="G2" s="14"/>
      <c r="H2" s="24"/>
      <c r="I2" s="20"/>
      <c r="J2" s="21"/>
      <c r="K2" s="22"/>
      <c r="L2" s="22"/>
    </row>
    <row r="3" spans="1:13" x14ac:dyDescent="0.15">
      <c r="A3" s="64" t="s">
        <v>5</v>
      </c>
      <c r="B3" s="64"/>
      <c r="C3" s="64"/>
      <c r="D3" s="64"/>
      <c r="E3" s="15">
        <f>SUM(E4:E40)</f>
        <v>23047626.275200002</v>
      </c>
      <c r="F3" s="25">
        <f>RA!I7</f>
        <v>1547210.3289000001</v>
      </c>
      <c r="G3" s="16">
        <f>SUM(G4:G40)</f>
        <v>21500415.946300007</v>
      </c>
      <c r="H3" s="27">
        <f>RA!J7</f>
        <v>6.71310056153093</v>
      </c>
      <c r="I3" s="20">
        <f>SUM(I4:I40)</f>
        <v>23047633.620388083</v>
      </c>
      <c r="J3" s="21">
        <f>SUM(J4:J40)</f>
        <v>21500415.76847994</v>
      </c>
      <c r="K3" s="22">
        <f>E3-I3</f>
        <v>-7.3451880812644958</v>
      </c>
      <c r="L3" s="22">
        <f>G3-J3</f>
        <v>0.17782006785273552</v>
      </c>
    </row>
    <row r="4" spans="1:13" x14ac:dyDescent="0.15">
      <c r="A4" s="65">
        <f>RA!A8</f>
        <v>42283</v>
      </c>
      <c r="B4" s="12">
        <v>12</v>
      </c>
      <c r="C4" s="63" t="s">
        <v>6</v>
      </c>
      <c r="D4" s="63"/>
      <c r="E4" s="15">
        <f>VLOOKUP(C4,RA!B8:D36,3,0)</f>
        <v>698720.16310000001</v>
      </c>
      <c r="F4" s="25">
        <f>VLOOKUP(C4,RA!B8:I39,8,0)</f>
        <v>162702.3026</v>
      </c>
      <c r="G4" s="16">
        <f t="shared" ref="G4:G40" si="0">E4-F4</f>
        <v>536017.86049999995</v>
      </c>
      <c r="H4" s="27">
        <f>RA!J8</f>
        <v>23.2857603361754</v>
      </c>
      <c r="I4" s="20">
        <f>VLOOKUP(B4,RMS!B:D,3,FALSE)</f>
        <v>698721.16604871803</v>
      </c>
      <c r="J4" s="21">
        <f>VLOOKUP(B4,RMS!B:E,4,FALSE)</f>
        <v>536017.87923504296</v>
      </c>
      <c r="K4" s="22">
        <f t="shared" ref="K4:K40" si="1">E4-I4</f>
        <v>-1.0029487180290744</v>
      </c>
      <c r="L4" s="22">
        <f t="shared" ref="L4:L40" si="2">G4-J4</f>
        <v>-1.8735043006017804E-2</v>
      </c>
    </row>
    <row r="5" spans="1:13" x14ac:dyDescent="0.15">
      <c r="A5" s="65"/>
      <c r="B5" s="12">
        <v>13</v>
      </c>
      <c r="C5" s="63" t="s">
        <v>7</v>
      </c>
      <c r="D5" s="63"/>
      <c r="E5" s="15">
        <f>VLOOKUP(C5,RA!B8:D37,3,0)</f>
        <v>108309.113</v>
      </c>
      <c r="F5" s="25">
        <f>VLOOKUP(C5,RA!B9:I40,8,0)</f>
        <v>23847.010399999999</v>
      </c>
      <c r="G5" s="16">
        <f t="shared" si="0"/>
        <v>84462.102599999998</v>
      </c>
      <c r="H5" s="27">
        <f>RA!J9</f>
        <v>22.017547498519399</v>
      </c>
      <c r="I5" s="20">
        <f>VLOOKUP(B5,RMS!B:D,3,FALSE)</f>
        <v>108309.16618863901</v>
      </c>
      <c r="J5" s="21">
        <f>VLOOKUP(B5,RMS!B:E,4,FALSE)</f>
        <v>84462.112308206604</v>
      </c>
      <c r="K5" s="22">
        <f t="shared" si="1"/>
        <v>-5.3188639009022154E-2</v>
      </c>
      <c r="L5" s="22">
        <f t="shared" si="2"/>
        <v>-9.7082066058646888E-3</v>
      </c>
      <c r="M5" s="34"/>
    </row>
    <row r="6" spans="1:13" x14ac:dyDescent="0.15">
      <c r="A6" s="65"/>
      <c r="B6" s="12">
        <v>14</v>
      </c>
      <c r="C6" s="63" t="s">
        <v>8</v>
      </c>
      <c r="D6" s="63"/>
      <c r="E6" s="15">
        <f>VLOOKUP(C6,RA!B10:D38,3,0)</f>
        <v>178860.1635</v>
      </c>
      <c r="F6" s="25">
        <f>VLOOKUP(C6,RA!B10:I41,8,0)</f>
        <v>47856.9637</v>
      </c>
      <c r="G6" s="16">
        <f t="shared" si="0"/>
        <v>131003.1998</v>
      </c>
      <c r="H6" s="27">
        <f>RA!J10</f>
        <v>26.756636449121899</v>
      </c>
      <c r="I6" s="20">
        <f>VLOOKUP(B6,RMS!B:D,3,FALSE)</f>
        <v>178862.578889275</v>
      </c>
      <c r="J6" s="21">
        <f>VLOOKUP(B6,RMS!B:E,4,FALSE)</f>
        <v>131003.201630375</v>
      </c>
      <c r="K6" s="22">
        <f>E6-I6</f>
        <v>-2.4153892750036903</v>
      </c>
      <c r="L6" s="22">
        <f t="shared" si="2"/>
        <v>-1.8303749966435134E-3</v>
      </c>
      <c r="M6" s="34"/>
    </row>
    <row r="7" spans="1:13" x14ac:dyDescent="0.15">
      <c r="A7" s="65"/>
      <c r="B7" s="12">
        <v>15</v>
      </c>
      <c r="C7" s="63" t="s">
        <v>9</v>
      </c>
      <c r="D7" s="63"/>
      <c r="E7" s="15">
        <f>VLOOKUP(C7,RA!B10:D39,3,0)</f>
        <v>57086.333100000003</v>
      </c>
      <c r="F7" s="25">
        <f>VLOOKUP(C7,RA!B11:I42,8,0)</f>
        <v>12557.5867</v>
      </c>
      <c r="G7" s="16">
        <f t="shared" si="0"/>
        <v>44528.746400000004</v>
      </c>
      <c r="H7" s="27">
        <f>RA!J11</f>
        <v>21.997536044227001</v>
      </c>
      <c r="I7" s="20">
        <f>VLOOKUP(B7,RMS!B:D,3,FALSE)</f>
        <v>57086.3877837607</v>
      </c>
      <c r="J7" s="21">
        <f>VLOOKUP(B7,RMS!B:E,4,FALSE)</f>
        <v>44528.746567521397</v>
      </c>
      <c r="K7" s="22">
        <f t="shared" si="1"/>
        <v>-5.4683760696207173E-2</v>
      </c>
      <c r="L7" s="22">
        <f t="shared" si="2"/>
        <v>-1.675213934504427E-4</v>
      </c>
      <c r="M7" s="34"/>
    </row>
    <row r="8" spans="1:13" x14ac:dyDescent="0.15">
      <c r="A8" s="65"/>
      <c r="B8" s="12">
        <v>16</v>
      </c>
      <c r="C8" s="63" t="s">
        <v>10</v>
      </c>
      <c r="D8" s="63"/>
      <c r="E8" s="15">
        <f>VLOOKUP(C8,RA!B12:D39,3,0)</f>
        <v>217861.8867</v>
      </c>
      <c r="F8" s="25">
        <f>VLOOKUP(C8,RA!B12:I43,8,0)</f>
        <v>39837.047899999998</v>
      </c>
      <c r="G8" s="16">
        <f t="shared" si="0"/>
        <v>178024.8388</v>
      </c>
      <c r="H8" s="27">
        <f>RA!J12</f>
        <v>18.2854598862702</v>
      </c>
      <c r="I8" s="20">
        <f>VLOOKUP(B8,RMS!B:D,3,FALSE)</f>
        <v>217861.89002307699</v>
      </c>
      <c r="J8" s="21">
        <f>VLOOKUP(B8,RMS!B:E,4,FALSE)</f>
        <v>178024.84040683799</v>
      </c>
      <c r="K8" s="22">
        <f t="shared" si="1"/>
        <v>-3.3230769913643599E-3</v>
      </c>
      <c r="L8" s="22">
        <f t="shared" si="2"/>
        <v>-1.6068379918579012E-3</v>
      </c>
      <c r="M8" s="34"/>
    </row>
    <row r="9" spans="1:13" x14ac:dyDescent="0.15">
      <c r="A9" s="65"/>
      <c r="B9" s="12">
        <v>17</v>
      </c>
      <c r="C9" s="63" t="s">
        <v>11</v>
      </c>
      <c r="D9" s="63"/>
      <c r="E9" s="15">
        <f>VLOOKUP(C9,RA!B12:D40,3,0)</f>
        <v>303240.29399999999</v>
      </c>
      <c r="F9" s="25">
        <f>VLOOKUP(C9,RA!B13:I44,8,0)</f>
        <v>82339.603499999997</v>
      </c>
      <c r="G9" s="16">
        <f t="shared" si="0"/>
        <v>220900.6905</v>
      </c>
      <c r="H9" s="27">
        <f>RA!J13</f>
        <v>27.1532527600042</v>
      </c>
      <c r="I9" s="20">
        <f>VLOOKUP(B9,RMS!B:D,3,FALSE)</f>
        <v>303240.62204359</v>
      </c>
      <c r="J9" s="21">
        <f>VLOOKUP(B9,RMS!B:E,4,FALSE)</f>
        <v>220900.68660341899</v>
      </c>
      <c r="K9" s="22">
        <f t="shared" si="1"/>
        <v>-0.32804359000874683</v>
      </c>
      <c r="L9" s="22">
        <f t="shared" si="2"/>
        <v>3.8965810090303421E-3</v>
      </c>
      <c r="M9" s="34"/>
    </row>
    <row r="10" spans="1:13" x14ac:dyDescent="0.15">
      <c r="A10" s="65"/>
      <c r="B10" s="12">
        <v>18</v>
      </c>
      <c r="C10" s="63" t="s">
        <v>12</v>
      </c>
      <c r="D10" s="63"/>
      <c r="E10" s="15">
        <f>VLOOKUP(C10,RA!B14:D41,3,0)</f>
        <v>206709.18520000001</v>
      </c>
      <c r="F10" s="25">
        <f>VLOOKUP(C10,RA!B14:I45,8,0)</f>
        <v>43828.058499999999</v>
      </c>
      <c r="G10" s="16">
        <f t="shared" si="0"/>
        <v>162881.12670000002</v>
      </c>
      <c r="H10" s="27">
        <f>RA!J14</f>
        <v>21.202762933632801</v>
      </c>
      <c r="I10" s="20">
        <f>VLOOKUP(B10,RMS!B:D,3,FALSE)</f>
        <v>206709.18725299099</v>
      </c>
      <c r="J10" s="21">
        <f>VLOOKUP(B10,RMS!B:E,4,FALSE)</f>
        <v>162881.13043504299</v>
      </c>
      <c r="K10" s="22">
        <f t="shared" si="1"/>
        <v>-2.0529909816104919E-3</v>
      </c>
      <c r="L10" s="22">
        <f t="shared" si="2"/>
        <v>-3.7350429629441351E-3</v>
      </c>
      <c r="M10" s="34"/>
    </row>
    <row r="11" spans="1:13" x14ac:dyDescent="0.15">
      <c r="A11" s="65"/>
      <c r="B11" s="12">
        <v>19</v>
      </c>
      <c r="C11" s="63" t="s">
        <v>13</v>
      </c>
      <c r="D11" s="63"/>
      <c r="E11" s="15">
        <f>VLOOKUP(C11,RA!B14:D42,3,0)</f>
        <v>121759.1453</v>
      </c>
      <c r="F11" s="25">
        <f>VLOOKUP(C11,RA!B15:I46,8,0)</f>
        <v>20862.208900000001</v>
      </c>
      <c r="G11" s="16">
        <f t="shared" si="0"/>
        <v>100896.93640000001</v>
      </c>
      <c r="H11" s="27">
        <f>RA!J15</f>
        <v>17.133997490371701</v>
      </c>
      <c r="I11" s="20">
        <f>VLOOKUP(B11,RMS!B:D,3,FALSE)</f>
        <v>121759.25526666699</v>
      </c>
      <c r="J11" s="21">
        <f>VLOOKUP(B11,RMS!B:E,4,FALSE)</f>
        <v>100896.937365812</v>
      </c>
      <c r="K11" s="22">
        <f t="shared" si="1"/>
        <v>-0.10996666699065827</v>
      </c>
      <c r="L11" s="22">
        <f t="shared" si="2"/>
        <v>-9.6581199613865465E-4</v>
      </c>
      <c r="M11" s="34"/>
    </row>
    <row r="12" spans="1:13" x14ac:dyDescent="0.15">
      <c r="A12" s="65"/>
      <c r="B12" s="12">
        <v>21</v>
      </c>
      <c r="C12" s="63" t="s">
        <v>14</v>
      </c>
      <c r="D12" s="63"/>
      <c r="E12" s="15">
        <f>VLOOKUP(C12,RA!B16:D43,3,0)</f>
        <v>971231.26190000004</v>
      </c>
      <c r="F12" s="25">
        <f>VLOOKUP(C12,RA!B16:I47,8,0)</f>
        <v>35377.4908</v>
      </c>
      <c r="G12" s="16">
        <f t="shared" si="0"/>
        <v>935853.77110000001</v>
      </c>
      <c r="H12" s="27">
        <f>RA!J16</f>
        <v>3.6425403699209302</v>
      </c>
      <c r="I12" s="20">
        <f>VLOOKUP(B12,RMS!B:D,3,FALSE)</f>
        <v>971230.68849230802</v>
      </c>
      <c r="J12" s="21">
        <f>VLOOKUP(B12,RMS!B:E,4,FALSE)</f>
        <v>935853.77145299094</v>
      </c>
      <c r="K12" s="22">
        <f t="shared" si="1"/>
        <v>0.57340769201982766</v>
      </c>
      <c r="L12" s="22">
        <f t="shared" si="2"/>
        <v>-3.5299092996865511E-4</v>
      </c>
      <c r="M12" s="34"/>
    </row>
    <row r="13" spans="1:13" x14ac:dyDescent="0.15">
      <c r="A13" s="65"/>
      <c r="B13" s="12">
        <v>22</v>
      </c>
      <c r="C13" s="63" t="s">
        <v>15</v>
      </c>
      <c r="D13" s="63"/>
      <c r="E13" s="15">
        <f>VLOOKUP(C13,RA!B16:D44,3,0)</f>
        <v>678099.53969999996</v>
      </c>
      <c r="F13" s="25">
        <f>VLOOKUP(C13,RA!B17:I48,8,0)</f>
        <v>40688.747600000002</v>
      </c>
      <c r="G13" s="16">
        <f t="shared" si="0"/>
        <v>637410.79209999996</v>
      </c>
      <c r="H13" s="27">
        <f>RA!J17</f>
        <v>6.0004092641032098</v>
      </c>
      <c r="I13" s="20">
        <f>VLOOKUP(B13,RMS!B:D,3,FALSE)</f>
        <v>678099.50700769201</v>
      </c>
      <c r="J13" s="21">
        <f>VLOOKUP(B13,RMS!B:E,4,FALSE)</f>
        <v>637410.79229743604</v>
      </c>
      <c r="K13" s="22">
        <f t="shared" si="1"/>
        <v>3.269230795558542E-2</v>
      </c>
      <c r="L13" s="22">
        <f t="shared" si="2"/>
        <v>-1.9743607845157385E-4</v>
      </c>
      <c r="M13" s="34"/>
    </row>
    <row r="14" spans="1:13" x14ac:dyDescent="0.15">
      <c r="A14" s="65"/>
      <c r="B14" s="12">
        <v>23</v>
      </c>
      <c r="C14" s="63" t="s">
        <v>16</v>
      </c>
      <c r="D14" s="63"/>
      <c r="E14" s="15">
        <f>VLOOKUP(C14,RA!B18:D45,3,0)</f>
        <v>2167722.0336000002</v>
      </c>
      <c r="F14" s="25">
        <f>VLOOKUP(C14,RA!B18:I49,8,0)</f>
        <v>307006.41889999999</v>
      </c>
      <c r="G14" s="16">
        <f t="shared" si="0"/>
        <v>1860715.6147000003</v>
      </c>
      <c r="H14" s="27">
        <f>RA!J18</f>
        <v>14.1626285170034</v>
      </c>
      <c r="I14" s="20">
        <f>VLOOKUP(B14,RMS!B:D,3,FALSE)</f>
        <v>2167722.0601008502</v>
      </c>
      <c r="J14" s="21">
        <f>VLOOKUP(B14,RMS!B:E,4,FALSE)</f>
        <v>1860715.60718034</v>
      </c>
      <c r="K14" s="22">
        <f t="shared" si="1"/>
        <v>-2.6500849984586239E-2</v>
      </c>
      <c r="L14" s="22">
        <f t="shared" si="2"/>
        <v>7.519660284742713E-3</v>
      </c>
      <c r="M14" s="34"/>
    </row>
    <row r="15" spans="1:13" x14ac:dyDescent="0.15">
      <c r="A15" s="65"/>
      <c r="B15" s="12">
        <v>24</v>
      </c>
      <c r="C15" s="63" t="s">
        <v>17</v>
      </c>
      <c r="D15" s="63"/>
      <c r="E15" s="15">
        <f>VLOOKUP(C15,RA!B18:D46,3,0)</f>
        <v>586971.43319999997</v>
      </c>
      <c r="F15" s="25">
        <f>VLOOKUP(C15,RA!B19:I50,8,0)</f>
        <v>42978.391600000003</v>
      </c>
      <c r="G15" s="16">
        <f t="shared" si="0"/>
        <v>543993.0416</v>
      </c>
      <c r="H15" s="27">
        <f>RA!J19</f>
        <v>7.3220584800343902</v>
      </c>
      <c r="I15" s="20">
        <f>VLOOKUP(B15,RMS!B:D,3,FALSE)</f>
        <v>586971.50421025604</v>
      </c>
      <c r="J15" s="21">
        <f>VLOOKUP(B15,RMS!B:E,4,FALSE)</f>
        <v>543993.04121709405</v>
      </c>
      <c r="K15" s="22">
        <f t="shared" si="1"/>
        <v>-7.1010256069712341E-2</v>
      </c>
      <c r="L15" s="22">
        <f t="shared" si="2"/>
        <v>3.8290594238787889E-4</v>
      </c>
      <c r="M15" s="34"/>
    </row>
    <row r="16" spans="1:13" x14ac:dyDescent="0.15">
      <c r="A16" s="65"/>
      <c r="B16" s="12">
        <v>25</v>
      </c>
      <c r="C16" s="63" t="s">
        <v>18</v>
      </c>
      <c r="D16" s="63"/>
      <c r="E16" s="15">
        <f>VLOOKUP(C16,RA!B20:D47,3,0)</f>
        <v>1338154.2677</v>
      </c>
      <c r="F16" s="25">
        <f>VLOOKUP(C16,RA!B20:I51,8,0)</f>
        <v>61094.828699999998</v>
      </c>
      <c r="G16" s="16">
        <f t="shared" si="0"/>
        <v>1277059.439</v>
      </c>
      <c r="H16" s="27">
        <f>RA!J20</f>
        <v>4.5656042935175902</v>
      </c>
      <c r="I16" s="20">
        <f>VLOOKUP(B16,RMS!B:D,3,FALSE)</f>
        <v>1338154.3171999999</v>
      </c>
      <c r="J16" s="21">
        <f>VLOOKUP(B16,RMS!B:E,4,FALSE)</f>
        <v>1277059.439</v>
      </c>
      <c r="K16" s="22">
        <f t="shared" si="1"/>
        <v>-4.9499999964609742E-2</v>
      </c>
      <c r="L16" s="22">
        <f t="shared" si="2"/>
        <v>0</v>
      </c>
      <c r="M16" s="34"/>
    </row>
    <row r="17" spans="1:13" x14ac:dyDescent="0.15">
      <c r="A17" s="65"/>
      <c r="B17" s="12">
        <v>26</v>
      </c>
      <c r="C17" s="63" t="s">
        <v>19</v>
      </c>
      <c r="D17" s="63"/>
      <c r="E17" s="15">
        <f>VLOOKUP(C17,RA!B20:D48,3,0)</f>
        <v>424052.1347</v>
      </c>
      <c r="F17" s="25">
        <f>VLOOKUP(C17,RA!B21:I52,8,0)</f>
        <v>55080.313999999998</v>
      </c>
      <c r="G17" s="16">
        <f t="shared" si="0"/>
        <v>368971.82069999998</v>
      </c>
      <c r="H17" s="27">
        <f>RA!J21</f>
        <v>12.9890429720315</v>
      </c>
      <c r="I17" s="20">
        <f>VLOOKUP(B17,RMS!B:D,3,FALSE)</f>
        <v>424051.906811603</v>
      </c>
      <c r="J17" s="21">
        <f>VLOOKUP(B17,RMS!B:E,4,FALSE)</f>
        <v>368971.82035870198</v>
      </c>
      <c r="K17" s="22">
        <f t="shared" si="1"/>
        <v>0.22788839699933305</v>
      </c>
      <c r="L17" s="22">
        <f t="shared" si="2"/>
        <v>3.4129800042137504E-4</v>
      </c>
      <c r="M17" s="34"/>
    </row>
    <row r="18" spans="1:13" x14ac:dyDescent="0.15">
      <c r="A18" s="65"/>
      <c r="B18" s="12">
        <v>27</v>
      </c>
      <c r="C18" s="63" t="s">
        <v>20</v>
      </c>
      <c r="D18" s="63"/>
      <c r="E18" s="15">
        <f>VLOOKUP(C18,RA!B22:D49,3,0)</f>
        <v>1495820.2598000001</v>
      </c>
      <c r="F18" s="25">
        <f>VLOOKUP(C18,RA!B22:I53,8,0)</f>
        <v>176086.77660000001</v>
      </c>
      <c r="G18" s="16">
        <f t="shared" si="0"/>
        <v>1319733.4832000001</v>
      </c>
      <c r="H18" s="27">
        <f>RA!J22</f>
        <v>11.7719208204563</v>
      </c>
      <c r="I18" s="20">
        <f>VLOOKUP(B18,RMS!B:D,3,FALSE)</f>
        <v>1495821.7078</v>
      </c>
      <c r="J18" s="21">
        <f>VLOOKUP(B18,RMS!B:E,4,FALSE)</f>
        <v>1319733.4872000001</v>
      </c>
      <c r="K18" s="22">
        <f t="shared" si="1"/>
        <v>-1.447999999858439</v>
      </c>
      <c r="L18" s="22">
        <f t="shared" si="2"/>
        <v>-3.9999999571591616E-3</v>
      </c>
      <c r="M18" s="34"/>
    </row>
    <row r="19" spans="1:13" x14ac:dyDescent="0.15">
      <c r="A19" s="65"/>
      <c r="B19" s="12">
        <v>29</v>
      </c>
      <c r="C19" s="63" t="s">
        <v>21</v>
      </c>
      <c r="D19" s="63"/>
      <c r="E19" s="15">
        <f>VLOOKUP(C19,RA!B22:D50,3,0)</f>
        <v>3228837.8102000002</v>
      </c>
      <c r="F19" s="25">
        <f>VLOOKUP(C19,RA!B23:I54,8,0)</f>
        <v>196388.755</v>
      </c>
      <c r="G19" s="16">
        <f t="shared" si="0"/>
        <v>3032449.0552000003</v>
      </c>
      <c r="H19" s="27">
        <f>RA!J23</f>
        <v>6.0823357054232297</v>
      </c>
      <c r="I19" s="20">
        <f>VLOOKUP(B19,RMS!B:D,3,FALSE)</f>
        <v>3228839.45439573</v>
      </c>
      <c r="J19" s="21">
        <f>VLOOKUP(B19,RMS!B:E,4,FALSE)</f>
        <v>3032449.0874880301</v>
      </c>
      <c r="K19" s="22">
        <f t="shared" si="1"/>
        <v>-1.6441957298666239</v>
      </c>
      <c r="L19" s="22">
        <f t="shared" si="2"/>
        <v>-3.2288029789924622E-2</v>
      </c>
      <c r="M19" s="34"/>
    </row>
    <row r="20" spans="1:13" x14ac:dyDescent="0.15">
      <c r="A20" s="65"/>
      <c r="B20" s="12">
        <v>31</v>
      </c>
      <c r="C20" s="63" t="s">
        <v>22</v>
      </c>
      <c r="D20" s="63"/>
      <c r="E20" s="15">
        <f>VLOOKUP(C20,RA!B24:D51,3,0)</f>
        <v>326198.10700000002</v>
      </c>
      <c r="F20" s="25">
        <f>VLOOKUP(C20,RA!B24:I55,8,0)</f>
        <v>49069.649899999997</v>
      </c>
      <c r="G20" s="16">
        <f t="shared" si="0"/>
        <v>277128.4571</v>
      </c>
      <c r="H20" s="27">
        <f>RA!J24</f>
        <v>15.0428984249133</v>
      </c>
      <c r="I20" s="20">
        <f>VLOOKUP(B20,RMS!B:D,3,FALSE)</f>
        <v>326198.108583836</v>
      </c>
      <c r="J20" s="21">
        <f>VLOOKUP(B20,RMS!B:E,4,FALSE)</f>
        <v>277128.452393741</v>
      </c>
      <c r="K20" s="22">
        <f t="shared" si="1"/>
        <v>-1.5838359831832349E-3</v>
      </c>
      <c r="L20" s="22">
        <f t="shared" si="2"/>
        <v>4.7062590019777417E-3</v>
      </c>
      <c r="M20" s="34"/>
    </row>
    <row r="21" spans="1:13" x14ac:dyDescent="0.15">
      <c r="A21" s="65"/>
      <c r="B21" s="12">
        <v>32</v>
      </c>
      <c r="C21" s="63" t="s">
        <v>23</v>
      </c>
      <c r="D21" s="63"/>
      <c r="E21" s="15">
        <f>VLOOKUP(C21,RA!B24:D52,3,0)</f>
        <v>345324.09490000003</v>
      </c>
      <c r="F21" s="25">
        <f>VLOOKUP(C21,RA!B25:I56,8,0)</f>
        <v>26380.825199999999</v>
      </c>
      <c r="G21" s="16">
        <f t="shared" si="0"/>
        <v>318943.2697</v>
      </c>
      <c r="H21" s="27">
        <f>RA!J25</f>
        <v>7.6394394684910196</v>
      </c>
      <c r="I21" s="20">
        <f>VLOOKUP(B21,RMS!B:D,3,FALSE)</f>
        <v>345324.09132526303</v>
      </c>
      <c r="J21" s="21">
        <f>VLOOKUP(B21,RMS!B:E,4,FALSE)</f>
        <v>318943.25460740097</v>
      </c>
      <c r="K21" s="22">
        <f t="shared" si="1"/>
        <v>3.5747369984164834E-3</v>
      </c>
      <c r="L21" s="22">
        <f t="shared" si="2"/>
        <v>1.5092599031049758E-2</v>
      </c>
      <c r="M21" s="34"/>
    </row>
    <row r="22" spans="1:13" x14ac:dyDescent="0.15">
      <c r="A22" s="65"/>
      <c r="B22" s="12">
        <v>33</v>
      </c>
      <c r="C22" s="63" t="s">
        <v>24</v>
      </c>
      <c r="D22" s="63"/>
      <c r="E22" s="15">
        <f>VLOOKUP(C22,RA!B26:D53,3,0)</f>
        <v>592988.71909999999</v>
      </c>
      <c r="F22" s="25">
        <f>VLOOKUP(C22,RA!B26:I57,8,0)</f>
        <v>112419.1072</v>
      </c>
      <c r="G22" s="16">
        <f t="shared" si="0"/>
        <v>480569.61190000002</v>
      </c>
      <c r="H22" s="27">
        <f>RA!J26</f>
        <v>18.9580515748466</v>
      </c>
      <c r="I22" s="20">
        <f>VLOOKUP(B22,RMS!B:D,3,FALSE)</f>
        <v>592988.62012458197</v>
      </c>
      <c r="J22" s="21">
        <f>VLOOKUP(B22,RMS!B:E,4,FALSE)</f>
        <v>480569.59361768101</v>
      </c>
      <c r="K22" s="22">
        <f t="shared" si="1"/>
        <v>9.8975418019108474E-2</v>
      </c>
      <c r="L22" s="22">
        <f t="shared" si="2"/>
        <v>1.8282319011632353E-2</v>
      </c>
      <c r="M22" s="34"/>
    </row>
    <row r="23" spans="1:13" x14ac:dyDescent="0.15">
      <c r="A23" s="65"/>
      <c r="B23" s="12">
        <v>34</v>
      </c>
      <c r="C23" s="63" t="s">
        <v>25</v>
      </c>
      <c r="D23" s="63"/>
      <c r="E23" s="15">
        <f>VLOOKUP(C23,RA!B26:D54,3,0)</f>
        <v>253441.6268</v>
      </c>
      <c r="F23" s="25">
        <f>VLOOKUP(C23,RA!B27:I58,8,0)</f>
        <v>61692.424299999999</v>
      </c>
      <c r="G23" s="16">
        <f t="shared" si="0"/>
        <v>191749.20250000001</v>
      </c>
      <c r="H23" s="27">
        <f>RA!J27</f>
        <v>24.341867229523299</v>
      </c>
      <c r="I23" s="20">
        <f>VLOOKUP(B23,RMS!B:D,3,FALSE)</f>
        <v>253441.523573338</v>
      </c>
      <c r="J23" s="21">
        <f>VLOOKUP(B23,RMS!B:E,4,FALSE)</f>
        <v>191749.20622555399</v>
      </c>
      <c r="K23" s="22">
        <f t="shared" si="1"/>
        <v>0.10322666200227104</v>
      </c>
      <c r="L23" s="22">
        <f t="shared" si="2"/>
        <v>-3.7255539791658521E-3</v>
      </c>
      <c r="M23" s="34"/>
    </row>
    <row r="24" spans="1:13" x14ac:dyDescent="0.15">
      <c r="A24" s="65"/>
      <c r="B24" s="12">
        <v>35</v>
      </c>
      <c r="C24" s="63" t="s">
        <v>26</v>
      </c>
      <c r="D24" s="63"/>
      <c r="E24" s="15">
        <f>VLOOKUP(C24,RA!B28:D55,3,0)</f>
        <v>1092471.808</v>
      </c>
      <c r="F24" s="25">
        <f>VLOOKUP(C24,RA!B28:I59,8,0)</f>
        <v>64230.370900000002</v>
      </c>
      <c r="G24" s="16">
        <f t="shared" si="0"/>
        <v>1028241.4371</v>
      </c>
      <c r="H24" s="27">
        <f>RA!J28</f>
        <v>5.8793618681645698</v>
      </c>
      <c r="I24" s="20">
        <f>VLOOKUP(B24,RMS!B:D,3,FALSE)</f>
        <v>1092471.8057788101</v>
      </c>
      <c r="J24" s="21">
        <f>VLOOKUP(B24,RMS!B:E,4,FALSE)</f>
        <v>1028241.4404818499</v>
      </c>
      <c r="K24" s="22">
        <f t="shared" si="1"/>
        <v>2.2211899049580097E-3</v>
      </c>
      <c r="L24" s="22">
        <f t="shared" si="2"/>
        <v>-3.3818499650806189E-3</v>
      </c>
      <c r="M24" s="34"/>
    </row>
    <row r="25" spans="1:13" x14ac:dyDescent="0.15">
      <c r="A25" s="65"/>
      <c r="B25" s="12">
        <v>36</v>
      </c>
      <c r="C25" s="63" t="s">
        <v>27</v>
      </c>
      <c r="D25" s="63"/>
      <c r="E25" s="15">
        <f>VLOOKUP(C25,RA!B28:D56,3,0)</f>
        <v>816324.10620000004</v>
      </c>
      <c r="F25" s="25">
        <f>VLOOKUP(C25,RA!B29:I60,8,0)</f>
        <v>112579.8046</v>
      </c>
      <c r="G25" s="16">
        <f t="shared" si="0"/>
        <v>703744.30160000001</v>
      </c>
      <c r="H25" s="27">
        <f>RA!J29</f>
        <v>13.7910670216589</v>
      </c>
      <c r="I25" s="20">
        <f>VLOOKUP(B25,RMS!B:D,3,FALSE)</f>
        <v>816324.919265487</v>
      </c>
      <c r="J25" s="21">
        <f>VLOOKUP(B25,RMS!B:E,4,FALSE)</f>
        <v>703744.31014694599</v>
      </c>
      <c r="K25" s="22">
        <f t="shared" si="1"/>
        <v>-0.81306548696011305</v>
      </c>
      <c r="L25" s="22">
        <f t="shared" si="2"/>
        <v>-8.5469459882006049E-3</v>
      </c>
      <c r="M25" s="34"/>
    </row>
    <row r="26" spans="1:13" x14ac:dyDescent="0.15">
      <c r="A26" s="65"/>
      <c r="B26" s="12">
        <v>37</v>
      </c>
      <c r="C26" s="63" t="s">
        <v>74</v>
      </c>
      <c r="D26" s="63"/>
      <c r="E26" s="15">
        <f>VLOOKUP(C26,RA!B30:D57,3,0)</f>
        <v>1164769.5290000001</v>
      </c>
      <c r="F26" s="25">
        <f>VLOOKUP(C26,RA!B30:I61,8,0)</f>
        <v>116232.9328</v>
      </c>
      <c r="G26" s="16">
        <f t="shared" si="0"/>
        <v>1048536.5962000001</v>
      </c>
      <c r="H26" s="27">
        <f>RA!J30</f>
        <v>9.9790499241331005</v>
      </c>
      <c r="I26" s="20">
        <f>VLOOKUP(B26,RMS!B:D,3,FALSE)</f>
        <v>1164769.6130911501</v>
      </c>
      <c r="J26" s="21">
        <f>VLOOKUP(B26,RMS!B:E,4,FALSE)</f>
        <v>1048536.58398374</v>
      </c>
      <c r="K26" s="22">
        <f t="shared" si="1"/>
        <v>-8.4091149969026446E-2</v>
      </c>
      <c r="L26" s="22">
        <f t="shared" si="2"/>
        <v>1.2216260191053152E-2</v>
      </c>
      <c r="M26" s="34"/>
    </row>
    <row r="27" spans="1:13" x14ac:dyDescent="0.15">
      <c r="A27" s="65"/>
      <c r="B27" s="12">
        <v>38</v>
      </c>
      <c r="C27" s="63" t="s">
        <v>29</v>
      </c>
      <c r="D27" s="63"/>
      <c r="E27" s="15">
        <f>VLOOKUP(C27,RA!B30:D58,3,0)</f>
        <v>1489112.412</v>
      </c>
      <c r="F27" s="25">
        <f>VLOOKUP(C27,RA!B31:I62,8,0)</f>
        <v>-26121.243299999998</v>
      </c>
      <c r="G27" s="16">
        <f t="shared" si="0"/>
        <v>1515233.6553</v>
      </c>
      <c r="H27" s="27">
        <f>RA!J31</f>
        <v>-1.75414851756672</v>
      </c>
      <c r="I27" s="20">
        <f>VLOOKUP(B27,RMS!B:D,3,FALSE)</f>
        <v>1489112.77751504</v>
      </c>
      <c r="J27" s="21">
        <f>VLOOKUP(B27,RMS!B:E,4,FALSE)</f>
        <v>1515233.5739531</v>
      </c>
      <c r="K27" s="22">
        <f t="shared" si="1"/>
        <v>-0.36551504000090063</v>
      </c>
      <c r="L27" s="22">
        <f t="shared" si="2"/>
        <v>8.1346899969503284E-2</v>
      </c>
      <c r="M27" s="34"/>
    </row>
    <row r="28" spans="1:13" x14ac:dyDescent="0.15">
      <c r="A28" s="65"/>
      <c r="B28" s="12">
        <v>39</v>
      </c>
      <c r="C28" s="63" t="s">
        <v>30</v>
      </c>
      <c r="D28" s="63"/>
      <c r="E28" s="15">
        <f>VLOOKUP(C28,RA!B32:D59,3,0)</f>
        <v>112277.00509999999</v>
      </c>
      <c r="F28" s="25">
        <f>VLOOKUP(C28,RA!B32:I63,8,0)</f>
        <v>26178.876100000001</v>
      </c>
      <c r="G28" s="16">
        <f t="shared" si="0"/>
        <v>86098.128999999986</v>
      </c>
      <c r="H28" s="27">
        <f>RA!J32</f>
        <v>23.3163291777187</v>
      </c>
      <c r="I28" s="20">
        <f>VLOOKUP(B28,RMS!B:D,3,FALSE)</f>
        <v>112276.93042302399</v>
      </c>
      <c r="J28" s="21">
        <f>VLOOKUP(B28,RMS!B:E,4,FALSE)</f>
        <v>86098.131330536402</v>
      </c>
      <c r="K28" s="22">
        <f t="shared" si="1"/>
        <v>7.467697600077372E-2</v>
      </c>
      <c r="L28" s="22">
        <f t="shared" si="2"/>
        <v>-2.3305364156840369E-3</v>
      </c>
      <c r="M28" s="34"/>
    </row>
    <row r="29" spans="1:13" x14ac:dyDescent="0.15">
      <c r="A29" s="65"/>
      <c r="B29" s="12">
        <v>40</v>
      </c>
      <c r="C29" s="63" t="s">
        <v>31</v>
      </c>
      <c r="D29" s="63"/>
      <c r="E29" s="15">
        <f>VLOOKUP(C29,RA!B32:D60,3,0)</f>
        <v>17.094000000000001</v>
      </c>
      <c r="F29" s="25">
        <f>VLOOKUP(C29,RA!B33:I64,8,0)</f>
        <v>0</v>
      </c>
      <c r="G29" s="16">
        <f t="shared" si="0"/>
        <v>17.094000000000001</v>
      </c>
      <c r="H29" s="27">
        <f>RA!J33</f>
        <v>0</v>
      </c>
      <c r="I29" s="20">
        <f>VLOOKUP(B29,RMS!B:D,3,FALSE)</f>
        <v>17.094000000000001</v>
      </c>
      <c r="J29" s="21">
        <f>VLOOKUP(B29,RMS!B:E,4,FALSE)</f>
        <v>17.094000000000001</v>
      </c>
      <c r="K29" s="22">
        <f t="shared" si="1"/>
        <v>0</v>
      </c>
      <c r="L29" s="22">
        <f t="shared" si="2"/>
        <v>0</v>
      </c>
      <c r="M29" s="34"/>
    </row>
    <row r="30" spans="1:13" ht="12" thickBot="1" x14ac:dyDescent="0.2">
      <c r="A30" s="65"/>
      <c r="B30" s="12">
        <v>42</v>
      </c>
      <c r="C30" s="63" t="s">
        <v>32</v>
      </c>
      <c r="D30" s="63"/>
      <c r="E30" s="15">
        <f>VLOOKUP(C30,RA!B34:D62,3,0)</f>
        <v>211964.03169999999</v>
      </c>
      <c r="F30" s="25">
        <f>VLOOKUP(C30,RA!B34:I66,8,0)</f>
        <v>16530.4617</v>
      </c>
      <c r="G30" s="16">
        <f t="shared" si="0"/>
        <v>195433.57</v>
      </c>
      <c r="H30" s="27">
        <f>RA!J34</f>
        <v>0</v>
      </c>
      <c r="I30" s="20">
        <f>VLOOKUP(B30,RMS!B:D,3,FALSE)</f>
        <v>211964.0306</v>
      </c>
      <c r="J30" s="21">
        <f>VLOOKUP(B30,RMS!B:E,4,FALSE)</f>
        <v>195433.4425</v>
      </c>
      <c r="K30" s="22">
        <f t="shared" si="1"/>
        <v>1.0999999940395355E-3</v>
      </c>
      <c r="L30" s="22">
        <f t="shared" si="2"/>
        <v>0.12750000000232831</v>
      </c>
      <c r="M30" s="34"/>
    </row>
    <row r="31" spans="1:13" s="38" customFormat="1" ht="12" thickBot="1" x14ac:dyDescent="0.2">
      <c r="A31" s="65"/>
      <c r="B31" s="12">
        <v>70</v>
      </c>
      <c r="C31" s="66" t="s">
        <v>70</v>
      </c>
      <c r="D31" s="67"/>
      <c r="E31" s="15">
        <f>VLOOKUP(C31,RA!B35:D63,3,0)</f>
        <v>201287.15</v>
      </c>
      <c r="F31" s="25">
        <f>VLOOKUP(C31,RA!B35:I67,8,0)</f>
        <v>658.74</v>
      </c>
      <c r="G31" s="16">
        <f t="shared" si="0"/>
        <v>200628.41</v>
      </c>
      <c r="H31" s="27">
        <f>RA!J35</f>
        <v>7.79871073758218</v>
      </c>
      <c r="I31" s="20">
        <f>VLOOKUP(B31,RMS!B:D,3,FALSE)</f>
        <v>201287.15</v>
      </c>
      <c r="J31" s="21">
        <f>VLOOKUP(B31,RMS!B:E,4,FALSE)</f>
        <v>200628.41</v>
      </c>
      <c r="K31" s="22">
        <f t="shared" si="1"/>
        <v>0</v>
      </c>
      <c r="L31" s="22">
        <f t="shared" si="2"/>
        <v>0</v>
      </c>
    </row>
    <row r="32" spans="1:13" x14ac:dyDescent="0.15">
      <c r="A32" s="65"/>
      <c r="B32" s="12">
        <v>71</v>
      </c>
      <c r="C32" s="63" t="s">
        <v>36</v>
      </c>
      <c r="D32" s="63"/>
      <c r="E32" s="15">
        <f>VLOOKUP(C32,RA!B34:D63,3,0)</f>
        <v>873775.06</v>
      </c>
      <c r="F32" s="25">
        <f>VLOOKUP(C32,RA!B34:I67,8,0)</f>
        <v>-147611.59</v>
      </c>
      <c r="G32" s="16">
        <f t="shared" si="0"/>
        <v>1021386.65</v>
      </c>
      <c r="H32" s="27">
        <f>RA!J35</f>
        <v>7.79871073758218</v>
      </c>
      <c r="I32" s="20">
        <f>VLOOKUP(B32,RMS!B:D,3,FALSE)</f>
        <v>873775.06</v>
      </c>
      <c r="J32" s="21">
        <f>VLOOKUP(B32,RMS!B:E,4,FALSE)</f>
        <v>1021386.65</v>
      </c>
      <c r="K32" s="22">
        <f t="shared" si="1"/>
        <v>0</v>
      </c>
      <c r="L32" s="22">
        <f t="shared" si="2"/>
        <v>0</v>
      </c>
      <c r="M32" s="34"/>
    </row>
    <row r="33" spans="1:13" x14ac:dyDescent="0.15">
      <c r="A33" s="65"/>
      <c r="B33" s="12">
        <v>72</v>
      </c>
      <c r="C33" s="63" t="s">
        <v>37</v>
      </c>
      <c r="D33" s="63"/>
      <c r="E33" s="15">
        <f>VLOOKUP(C33,RA!B34:D64,3,0)</f>
        <v>486733.15</v>
      </c>
      <c r="F33" s="25">
        <f>VLOOKUP(C33,RA!B34:I68,8,0)</f>
        <v>-40196</v>
      </c>
      <c r="G33" s="16">
        <f t="shared" si="0"/>
        <v>526929.15</v>
      </c>
      <c r="H33" s="27">
        <f>RA!J34</f>
        <v>0</v>
      </c>
      <c r="I33" s="20">
        <f>VLOOKUP(B33,RMS!B:D,3,FALSE)</f>
        <v>486733.15</v>
      </c>
      <c r="J33" s="21">
        <f>VLOOKUP(B33,RMS!B:E,4,FALSE)</f>
        <v>526929.15</v>
      </c>
      <c r="K33" s="22">
        <f t="shared" si="1"/>
        <v>0</v>
      </c>
      <c r="L33" s="22">
        <f t="shared" si="2"/>
        <v>0</v>
      </c>
      <c r="M33" s="34"/>
    </row>
    <row r="34" spans="1:13" x14ac:dyDescent="0.15">
      <c r="A34" s="65"/>
      <c r="B34" s="12">
        <v>73</v>
      </c>
      <c r="C34" s="63" t="s">
        <v>38</v>
      </c>
      <c r="D34" s="63"/>
      <c r="E34" s="15">
        <f>VLOOKUP(C34,RA!B35:D65,3,0)</f>
        <v>617984.72</v>
      </c>
      <c r="F34" s="25">
        <f>VLOOKUP(C34,RA!B35:I69,8,0)</f>
        <v>-129119.03</v>
      </c>
      <c r="G34" s="16">
        <f t="shared" si="0"/>
        <v>747103.75</v>
      </c>
      <c r="H34" s="27">
        <f>RA!J35</f>
        <v>7.79871073758218</v>
      </c>
      <c r="I34" s="20">
        <f>VLOOKUP(B34,RMS!B:D,3,FALSE)</f>
        <v>617984.72</v>
      </c>
      <c r="J34" s="21">
        <f>VLOOKUP(B34,RMS!B:E,4,FALSE)</f>
        <v>747103.75</v>
      </c>
      <c r="K34" s="22">
        <f t="shared" si="1"/>
        <v>0</v>
      </c>
      <c r="L34" s="22">
        <f t="shared" si="2"/>
        <v>0</v>
      </c>
      <c r="M34" s="34"/>
    </row>
    <row r="35" spans="1:13" s="38" customFormat="1" x14ac:dyDescent="0.15">
      <c r="A35" s="65"/>
      <c r="B35" s="12">
        <v>74</v>
      </c>
      <c r="C35" s="63" t="s">
        <v>72</v>
      </c>
      <c r="D35" s="63"/>
      <c r="E35" s="15">
        <f>VLOOKUP(C35,RA!B36:D66,3,0)</f>
        <v>0</v>
      </c>
      <c r="F35" s="25">
        <f>VLOOKUP(C35,RA!B36:I70,8,0)</f>
        <v>0</v>
      </c>
      <c r="G35" s="16">
        <f t="shared" si="0"/>
        <v>0</v>
      </c>
      <c r="H35" s="27">
        <f>RA!J36</f>
        <v>0.32726381192241999</v>
      </c>
      <c r="I35" s="20">
        <f>VLOOKUP(B35,RMS!B:D,3,FALSE)</f>
        <v>0</v>
      </c>
      <c r="J35" s="21">
        <f>VLOOKUP(B35,RMS!B:E,4,FALSE)</f>
        <v>0</v>
      </c>
      <c r="K35" s="22">
        <f t="shared" si="1"/>
        <v>0</v>
      </c>
      <c r="L35" s="22">
        <f t="shared" si="2"/>
        <v>0</v>
      </c>
    </row>
    <row r="36" spans="1:13" ht="11.25" customHeight="1" x14ac:dyDescent="0.15">
      <c r="A36" s="65"/>
      <c r="B36" s="12">
        <v>75</v>
      </c>
      <c r="C36" s="63" t="s">
        <v>33</v>
      </c>
      <c r="D36" s="63"/>
      <c r="E36" s="15">
        <f>VLOOKUP(C36,RA!B8:D66,3,0)</f>
        <v>262705.12770000001</v>
      </c>
      <c r="F36" s="25">
        <f>VLOOKUP(C36,RA!B8:I70,8,0)</f>
        <v>16815.3469</v>
      </c>
      <c r="G36" s="16">
        <f t="shared" si="0"/>
        <v>245889.78080000001</v>
      </c>
      <c r="H36" s="27">
        <f>RA!J36</f>
        <v>0.32726381192241999</v>
      </c>
      <c r="I36" s="20">
        <f>VLOOKUP(B36,RMS!B:D,3,FALSE)</f>
        <v>262705.12820512801</v>
      </c>
      <c r="J36" s="21">
        <f>VLOOKUP(B36,RMS!B:E,4,FALSE)</f>
        <v>245889.782051282</v>
      </c>
      <c r="K36" s="22">
        <f t="shared" si="1"/>
        <v>-5.051280022598803E-4</v>
      </c>
      <c r="L36" s="22">
        <f t="shared" si="2"/>
        <v>-1.2512819957919419E-3</v>
      </c>
      <c r="M36" s="34"/>
    </row>
    <row r="37" spans="1:13" x14ac:dyDescent="0.15">
      <c r="A37" s="65"/>
      <c r="B37" s="12">
        <v>76</v>
      </c>
      <c r="C37" s="63" t="s">
        <v>34</v>
      </c>
      <c r="D37" s="63"/>
      <c r="E37" s="15">
        <f>VLOOKUP(C37,RA!B8:D67,3,0)</f>
        <v>567421.73490000004</v>
      </c>
      <c r="F37" s="25">
        <f>VLOOKUP(C37,RA!B8:I71,8,0)</f>
        <v>12610.1543</v>
      </c>
      <c r="G37" s="16">
        <f t="shared" si="0"/>
        <v>554811.58059999999</v>
      </c>
      <c r="H37" s="27">
        <f>RA!J37</f>
        <v>-16.893545805713401</v>
      </c>
      <c r="I37" s="20">
        <f>VLOOKUP(B37,RMS!B:D,3,FALSE)</f>
        <v>567421.72428546997</v>
      </c>
      <c r="J37" s="21">
        <f>VLOOKUP(B37,RMS!B:E,4,FALSE)</f>
        <v>554811.58089145296</v>
      </c>
      <c r="K37" s="22">
        <f t="shared" si="1"/>
        <v>1.061453006695956E-2</v>
      </c>
      <c r="L37" s="22">
        <f t="shared" si="2"/>
        <v>-2.9145297594368458E-4</v>
      </c>
      <c r="M37" s="34"/>
    </row>
    <row r="38" spans="1:13" x14ac:dyDescent="0.15">
      <c r="A38" s="65"/>
      <c r="B38" s="12">
        <v>77</v>
      </c>
      <c r="C38" s="63" t="s">
        <v>39</v>
      </c>
      <c r="D38" s="63"/>
      <c r="E38" s="15">
        <f>VLOOKUP(C38,RA!B9:D68,3,0)</f>
        <v>591019.61</v>
      </c>
      <c r="F38" s="25">
        <f>VLOOKUP(C38,RA!B9:I72,8,0)</f>
        <v>-104392.25</v>
      </c>
      <c r="G38" s="16">
        <f t="shared" si="0"/>
        <v>695411.86</v>
      </c>
      <c r="H38" s="27">
        <f>RA!J38</f>
        <v>-8.2583238885619394</v>
      </c>
      <c r="I38" s="20">
        <f>VLOOKUP(B38,RMS!B:D,3,FALSE)</f>
        <v>591019.61</v>
      </c>
      <c r="J38" s="21">
        <f>VLOOKUP(B38,RMS!B:E,4,FALSE)</f>
        <v>695411.86</v>
      </c>
      <c r="K38" s="22">
        <f t="shared" si="1"/>
        <v>0</v>
      </c>
      <c r="L38" s="22">
        <f t="shared" si="2"/>
        <v>0</v>
      </c>
      <c r="M38" s="34"/>
    </row>
    <row r="39" spans="1:13" x14ac:dyDescent="0.15">
      <c r="A39" s="65"/>
      <c r="B39" s="12">
        <v>78</v>
      </c>
      <c r="C39" s="63" t="s">
        <v>40</v>
      </c>
      <c r="D39" s="63"/>
      <c r="E39" s="15">
        <f>VLOOKUP(C39,RA!B10:D69,3,0)</f>
        <v>229101.79</v>
      </c>
      <c r="F39" s="25">
        <f>VLOOKUP(C39,RA!B10:I73,8,0)</f>
        <v>28590.78</v>
      </c>
      <c r="G39" s="16">
        <f t="shared" si="0"/>
        <v>200511.01</v>
      </c>
      <c r="H39" s="27">
        <f>RA!J39</f>
        <v>-20.8935635172339</v>
      </c>
      <c r="I39" s="20">
        <f>VLOOKUP(B39,RMS!B:D,3,FALSE)</f>
        <v>229101.79</v>
      </c>
      <c r="J39" s="21">
        <f>VLOOKUP(B39,RMS!B:E,4,FALSE)</f>
        <v>200511.01</v>
      </c>
      <c r="K39" s="22">
        <f t="shared" si="1"/>
        <v>0</v>
      </c>
      <c r="L39" s="22">
        <f t="shared" si="2"/>
        <v>0</v>
      </c>
      <c r="M39" s="34"/>
    </row>
    <row r="40" spans="1:13" x14ac:dyDescent="0.15">
      <c r="A40" s="65"/>
      <c r="B40" s="12">
        <v>99</v>
      </c>
      <c r="C40" s="63" t="s">
        <v>35</v>
      </c>
      <c r="D40" s="63"/>
      <c r="E40" s="15">
        <f>VLOOKUP(C40,RA!B8:D70,3,0)</f>
        <v>29274.374100000001</v>
      </c>
      <c r="F40" s="25">
        <f>VLOOKUP(C40,RA!B8:I74,8,0)</f>
        <v>2128.4629</v>
      </c>
      <c r="G40" s="16">
        <f t="shared" si="0"/>
        <v>27145.911200000002</v>
      </c>
      <c r="H40" s="27">
        <f>RA!J40</f>
        <v>0</v>
      </c>
      <c r="I40" s="20">
        <f>VLOOKUP(B40,RMS!B:D,3,FALSE)</f>
        <v>29274.374101807702</v>
      </c>
      <c r="J40" s="21">
        <f>VLOOKUP(B40,RMS!B:E,4,FALSE)</f>
        <v>27145.911549807101</v>
      </c>
      <c r="K40" s="22">
        <f t="shared" si="1"/>
        <v>-1.8077007553074509E-6</v>
      </c>
      <c r="L40" s="22">
        <f t="shared" si="2"/>
        <v>-3.4980709824594669E-4</v>
      </c>
      <c r="M40" s="34"/>
    </row>
  </sheetData>
  <mergeCells count="40"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37:D37"/>
    <mergeCell ref="C38:D38"/>
    <mergeCell ref="C40:D40"/>
    <mergeCell ref="C39:D39"/>
    <mergeCell ref="C10:D10"/>
    <mergeCell ref="C23:D23"/>
    <mergeCell ref="C24:D24"/>
    <mergeCell ref="C25:D25"/>
    <mergeCell ref="C26:D26"/>
    <mergeCell ref="C28:D28"/>
    <mergeCell ref="C2:D2"/>
    <mergeCell ref="C4:D4"/>
    <mergeCell ref="C5:D5"/>
    <mergeCell ref="C6:D6"/>
    <mergeCell ref="C7:D7"/>
    <mergeCell ref="A3:D3"/>
    <mergeCell ref="A4:A40"/>
    <mergeCell ref="C30:D30"/>
    <mergeCell ref="C32:D32"/>
    <mergeCell ref="C33:D33"/>
    <mergeCell ref="C34:D34"/>
    <mergeCell ref="C36:D36"/>
    <mergeCell ref="C31:D31"/>
    <mergeCell ref="C35:D35"/>
    <mergeCell ref="C29:D29"/>
    <mergeCell ref="C27:D27"/>
  </mergeCells>
  <phoneticPr fontId="23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45"/>
  <sheetViews>
    <sheetView workbookViewId="0">
      <selection sqref="A1:W45"/>
    </sheetView>
  </sheetViews>
  <sheetFormatPr defaultRowHeight="11.25" x14ac:dyDescent="0.15"/>
  <cols>
    <col min="1" max="1" width="7.75" style="39" customWidth="1"/>
    <col min="2" max="3" width="9" style="39"/>
    <col min="4" max="5" width="11.5" style="39" bestFit="1" customWidth="1"/>
    <col min="6" max="7" width="12.25" style="39" bestFit="1" customWidth="1"/>
    <col min="8" max="8" width="9" style="39"/>
    <col min="9" max="9" width="12.25" style="39" bestFit="1" customWidth="1"/>
    <col min="10" max="10" width="9" style="39"/>
    <col min="11" max="11" width="12.25" style="39" bestFit="1" customWidth="1"/>
    <col min="12" max="12" width="10.5" style="39" bestFit="1" customWidth="1"/>
    <col min="13" max="13" width="12.25" style="39" bestFit="1" customWidth="1"/>
    <col min="14" max="15" width="13.875" style="39" bestFit="1" customWidth="1"/>
    <col min="16" max="16" width="9.25" style="39" bestFit="1" customWidth="1"/>
    <col min="17" max="18" width="10.5" style="39" bestFit="1" customWidth="1"/>
    <col min="19" max="20" width="9" style="39"/>
    <col min="21" max="21" width="10.5" style="39" bestFit="1" customWidth="1"/>
    <col min="22" max="22" width="36" style="39" bestFit="1" customWidth="1"/>
    <col min="23" max="16384" width="9" style="39"/>
  </cols>
  <sheetData>
    <row r="1" spans="1:23" ht="12.75" x14ac:dyDescent="0.2">
      <c r="A1" s="68"/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41" t="s">
        <v>46</v>
      </c>
      <c r="W1" s="70"/>
    </row>
    <row r="2" spans="1:23" ht="12.75" x14ac:dyDescent="0.2">
      <c r="A2" s="68"/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  <c r="Q2" s="68"/>
      <c r="R2" s="68"/>
      <c r="S2" s="68"/>
      <c r="T2" s="68"/>
      <c r="U2" s="68"/>
      <c r="V2" s="41"/>
      <c r="W2" s="70"/>
    </row>
    <row r="3" spans="1:23" ht="23.25" thickBot="1" x14ac:dyDescent="0.2">
      <c r="A3" s="68"/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42" t="s">
        <v>47</v>
      </c>
      <c r="W3" s="70"/>
    </row>
    <row r="4" spans="1:23" ht="15" thickTop="1" thickBot="1" x14ac:dyDescent="0.2">
      <c r="A4" s="69"/>
      <c r="B4" s="69"/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  <c r="O4" s="69"/>
      <c r="P4" s="69"/>
      <c r="Q4" s="69"/>
      <c r="R4" s="69"/>
      <c r="S4" s="69"/>
      <c r="T4" s="69"/>
      <c r="U4" s="69"/>
      <c r="V4" s="40"/>
      <c r="W4" s="70"/>
    </row>
    <row r="5" spans="1:23" ht="15" thickTop="1" thickBot="1" x14ac:dyDescent="0.25">
      <c r="A5" s="43"/>
      <c r="B5" s="44"/>
      <c r="C5" s="45"/>
      <c r="D5" s="46" t="s">
        <v>0</v>
      </c>
      <c r="E5" s="46" t="s">
        <v>59</v>
      </c>
      <c r="F5" s="46" t="s">
        <v>60</v>
      </c>
      <c r="G5" s="46" t="s">
        <v>48</v>
      </c>
      <c r="H5" s="46" t="s">
        <v>49</v>
      </c>
      <c r="I5" s="46" t="s">
        <v>1</v>
      </c>
      <c r="J5" s="46" t="s">
        <v>2</v>
      </c>
      <c r="K5" s="46" t="s">
        <v>50</v>
      </c>
      <c r="L5" s="46" t="s">
        <v>51</v>
      </c>
      <c r="M5" s="46" t="s">
        <v>52</v>
      </c>
      <c r="N5" s="46" t="s">
        <v>53</v>
      </c>
      <c r="O5" s="46" t="s">
        <v>54</v>
      </c>
      <c r="P5" s="46" t="s">
        <v>61</v>
      </c>
      <c r="Q5" s="46" t="s">
        <v>62</v>
      </c>
      <c r="R5" s="46" t="s">
        <v>55</v>
      </c>
      <c r="S5" s="46" t="s">
        <v>56</v>
      </c>
      <c r="T5" s="46" t="s">
        <v>57</v>
      </c>
      <c r="U5" s="47" t="s">
        <v>58</v>
      </c>
      <c r="V5" s="40"/>
      <c r="W5" s="40"/>
    </row>
    <row r="6" spans="1:23" ht="14.25" thickBot="1" x14ac:dyDescent="0.2">
      <c r="A6" s="48" t="s">
        <v>3</v>
      </c>
      <c r="B6" s="71" t="s">
        <v>4</v>
      </c>
      <c r="C6" s="72"/>
      <c r="D6" s="48"/>
      <c r="E6" s="48"/>
      <c r="F6" s="48"/>
      <c r="G6" s="48"/>
      <c r="H6" s="48"/>
      <c r="I6" s="48"/>
      <c r="J6" s="48"/>
      <c r="K6" s="48"/>
      <c r="L6" s="48"/>
      <c r="M6" s="48"/>
      <c r="N6" s="48"/>
      <c r="O6" s="48"/>
      <c r="P6" s="48"/>
      <c r="Q6" s="48"/>
      <c r="R6" s="48"/>
      <c r="S6" s="48"/>
      <c r="T6" s="48"/>
      <c r="U6" s="49"/>
      <c r="V6" s="40"/>
      <c r="W6" s="40"/>
    </row>
    <row r="7" spans="1:23" ht="14.25" thickBot="1" x14ac:dyDescent="0.2">
      <c r="A7" s="73" t="s">
        <v>5</v>
      </c>
      <c r="B7" s="74"/>
      <c r="C7" s="75"/>
      <c r="D7" s="50">
        <v>23047626.275199998</v>
      </c>
      <c r="E7" s="50">
        <v>22347034.078499999</v>
      </c>
      <c r="F7" s="51">
        <v>103.135056733878</v>
      </c>
      <c r="G7" s="50">
        <v>23636003.3266</v>
      </c>
      <c r="H7" s="51">
        <v>-2.48932547211921</v>
      </c>
      <c r="I7" s="50">
        <v>1547210.3289000001</v>
      </c>
      <c r="J7" s="51">
        <v>6.71310056153093</v>
      </c>
      <c r="K7" s="50">
        <v>1322908.5736</v>
      </c>
      <c r="L7" s="51">
        <v>5.5970062083685601</v>
      </c>
      <c r="M7" s="51">
        <v>0.16955197039022399</v>
      </c>
      <c r="N7" s="50">
        <v>187653349.5941</v>
      </c>
      <c r="O7" s="50">
        <v>6200625258.0472002</v>
      </c>
      <c r="P7" s="50">
        <v>1049962</v>
      </c>
      <c r="Q7" s="50">
        <v>935148</v>
      </c>
      <c r="R7" s="51">
        <v>12.2776287817543</v>
      </c>
      <c r="S7" s="50">
        <v>21.950914676150202</v>
      </c>
      <c r="T7" s="50">
        <v>22.163554824370099</v>
      </c>
      <c r="U7" s="52">
        <v>-0.968707460973809</v>
      </c>
      <c r="V7" s="40"/>
      <c r="W7" s="40"/>
    </row>
    <row r="8" spans="1:23" ht="14.25" thickBot="1" x14ac:dyDescent="0.2">
      <c r="A8" s="76">
        <v>42283</v>
      </c>
      <c r="B8" s="66" t="s">
        <v>6</v>
      </c>
      <c r="C8" s="67"/>
      <c r="D8" s="53">
        <v>698720.16310000001</v>
      </c>
      <c r="E8" s="53">
        <v>809525.93039999995</v>
      </c>
      <c r="F8" s="54">
        <v>86.312264605872599</v>
      </c>
      <c r="G8" s="53">
        <v>713523.72569999995</v>
      </c>
      <c r="H8" s="54">
        <v>-2.0747120336435998</v>
      </c>
      <c r="I8" s="53">
        <v>162702.3026</v>
      </c>
      <c r="J8" s="54">
        <v>23.2857603361754</v>
      </c>
      <c r="K8" s="53">
        <v>188848.15900000001</v>
      </c>
      <c r="L8" s="54">
        <v>26.466976807916399</v>
      </c>
      <c r="M8" s="54">
        <v>-0.13844909337983</v>
      </c>
      <c r="N8" s="53">
        <v>5577385.7740000002</v>
      </c>
      <c r="O8" s="53">
        <v>221534730.5381</v>
      </c>
      <c r="P8" s="53">
        <v>28488</v>
      </c>
      <c r="Q8" s="53">
        <v>24648</v>
      </c>
      <c r="R8" s="54">
        <v>15.5793573515093</v>
      </c>
      <c r="S8" s="53">
        <v>24.526824034681301</v>
      </c>
      <c r="T8" s="53">
        <v>25.3274493752029</v>
      </c>
      <c r="U8" s="55">
        <v>-3.2642846028066899</v>
      </c>
      <c r="V8" s="40"/>
      <c r="W8" s="40"/>
    </row>
    <row r="9" spans="1:23" ht="12" customHeight="1" thickBot="1" x14ac:dyDescent="0.2">
      <c r="A9" s="77"/>
      <c r="B9" s="66" t="s">
        <v>7</v>
      </c>
      <c r="C9" s="67"/>
      <c r="D9" s="53">
        <v>108309.113</v>
      </c>
      <c r="E9" s="53">
        <v>134466.32750000001</v>
      </c>
      <c r="F9" s="54">
        <v>80.547386854154993</v>
      </c>
      <c r="G9" s="53">
        <v>116681.878</v>
      </c>
      <c r="H9" s="54">
        <v>-7.1757201233939698</v>
      </c>
      <c r="I9" s="53">
        <v>23847.010399999999</v>
      </c>
      <c r="J9" s="54">
        <v>22.017547498519399</v>
      </c>
      <c r="K9" s="53">
        <v>25350.245999999999</v>
      </c>
      <c r="L9" s="54">
        <v>21.725949594332</v>
      </c>
      <c r="M9" s="54">
        <v>-5.9298659271393002E-2</v>
      </c>
      <c r="N9" s="53">
        <v>958365.1398</v>
      </c>
      <c r="O9" s="53">
        <v>36474989.978500001</v>
      </c>
      <c r="P9" s="53">
        <v>6543</v>
      </c>
      <c r="Q9" s="53">
        <v>5761</v>
      </c>
      <c r="R9" s="54">
        <v>13.574032286061399</v>
      </c>
      <c r="S9" s="53">
        <v>16.553433134647701</v>
      </c>
      <c r="T9" s="53">
        <v>16.618065162298201</v>
      </c>
      <c r="U9" s="55">
        <v>-0.39044485288804798</v>
      </c>
      <c r="V9" s="40"/>
      <c r="W9" s="40"/>
    </row>
    <row r="10" spans="1:23" ht="14.25" thickBot="1" x14ac:dyDescent="0.2">
      <c r="A10" s="77"/>
      <c r="B10" s="66" t="s">
        <v>8</v>
      </c>
      <c r="C10" s="67"/>
      <c r="D10" s="53">
        <v>178860.1635</v>
      </c>
      <c r="E10" s="53">
        <v>222630.19510000001</v>
      </c>
      <c r="F10" s="54">
        <v>80.339579911727796</v>
      </c>
      <c r="G10" s="53">
        <v>193370.5667</v>
      </c>
      <c r="H10" s="54">
        <v>-7.5039358096890796</v>
      </c>
      <c r="I10" s="53">
        <v>47856.9637</v>
      </c>
      <c r="J10" s="54">
        <v>26.756636449121899</v>
      </c>
      <c r="K10" s="53">
        <v>46778.160900000003</v>
      </c>
      <c r="L10" s="54">
        <v>24.190941619658599</v>
      </c>
      <c r="M10" s="54">
        <v>2.3062103751923999E-2</v>
      </c>
      <c r="N10" s="53">
        <v>1321283.8657</v>
      </c>
      <c r="O10" s="53">
        <v>56339631.623999998</v>
      </c>
      <c r="P10" s="53">
        <v>101980</v>
      </c>
      <c r="Q10" s="53">
        <v>94698</v>
      </c>
      <c r="R10" s="54">
        <v>7.68970833597331</v>
      </c>
      <c r="S10" s="53">
        <v>1.7538749117474</v>
      </c>
      <c r="T10" s="53">
        <v>1.6660160108977999</v>
      </c>
      <c r="U10" s="55">
        <v>5.0094165930035102</v>
      </c>
      <c r="V10" s="40"/>
      <c r="W10" s="40"/>
    </row>
    <row r="11" spans="1:23" ht="14.25" thickBot="1" x14ac:dyDescent="0.2">
      <c r="A11" s="77"/>
      <c r="B11" s="66" t="s">
        <v>9</v>
      </c>
      <c r="C11" s="67"/>
      <c r="D11" s="53">
        <v>57086.333100000003</v>
      </c>
      <c r="E11" s="53">
        <v>75909.968800000002</v>
      </c>
      <c r="F11" s="54">
        <v>75.202682865547402</v>
      </c>
      <c r="G11" s="53">
        <v>65100.047500000001</v>
      </c>
      <c r="H11" s="54">
        <v>-12.3098441671644</v>
      </c>
      <c r="I11" s="53">
        <v>12557.5867</v>
      </c>
      <c r="J11" s="54">
        <v>21.997536044227001</v>
      </c>
      <c r="K11" s="53">
        <v>12254.049800000001</v>
      </c>
      <c r="L11" s="54">
        <v>18.823411457572298</v>
      </c>
      <c r="M11" s="54">
        <v>2.4770333477834999E-2</v>
      </c>
      <c r="N11" s="53">
        <v>324614.61170000001</v>
      </c>
      <c r="O11" s="53">
        <v>18219742.182100002</v>
      </c>
      <c r="P11" s="53">
        <v>2984</v>
      </c>
      <c r="Q11" s="53">
        <v>2486</v>
      </c>
      <c r="R11" s="54">
        <v>20.032180209171401</v>
      </c>
      <c r="S11" s="53">
        <v>19.1308086796247</v>
      </c>
      <c r="T11" s="53">
        <v>18.279463395012101</v>
      </c>
      <c r="U11" s="55">
        <v>4.4501270117207898</v>
      </c>
      <c r="V11" s="40"/>
      <c r="W11" s="40"/>
    </row>
    <row r="12" spans="1:23" ht="14.25" thickBot="1" x14ac:dyDescent="0.2">
      <c r="A12" s="77"/>
      <c r="B12" s="66" t="s">
        <v>10</v>
      </c>
      <c r="C12" s="67"/>
      <c r="D12" s="53">
        <v>217861.8867</v>
      </c>
      <c r="E12" s="53">
        <v>321305.87790000002</v>
      </c>
      <c r="F12" s="54">
        <v>67.805135755345603</v>
      </c>
      <c r="G12" s="53">
        <v>283881.54849999998</v>
      </c>
      <c r="H12" s="54">
        <v>-23.2560594898967</v>
      </c>
      <c r="I12" s="53">
        <v>39837.047899999998</v>
      </c>
      <c r="J12" s="54">
        <v>18.2854598862702</v>
      </c>
      <c r="K12" s="53">
        <v>32054.5677</v>
      </c>
      <c r="L12" s="54">
        <v>11.2915291146511</v>
      </c>
      <c r="M12" s="54">
        <v>0.24278849344769099</v>
      </c>
      <c r="N12" s="53">
        <v>2009067.8276</v>
      </c>
      <c r="O12" s="53">
        <v>66099572.5185</v>
      </c>
      <c r="P12" s="53">
        <v>1845</v>
      </c>
      <c r="Q12" s="53">
        <v>1658</v>
      </c>
      <c r="R12" s="54">
        <v>11.2786489746683</v>
      </c>
      <c r="S12" s="53">
        <v>118.082323414634</v>
      </c>
      <c r="T12" s="53">
        <v>122.27125120627301</v>
      </c>
      <c r="U12" s="55">
        <v>-3.54746389680145</v>
      </c>
      <c r="V12" s="40"/>
      <c r="W12" s="40"/>
    </row>
    <row r="13" spans="1:23" ht="14.25" thickBot="1" x14ac:dyDescent="0.2">
      <c r="A13" s="77"/>
      <c r="B13" s="66" t="s">
        <v>11</v>
      </c>
      <c r="C13" s="67"/>
      <c r="D13" s="53">
        <v>303240.29399999999</v>
      </c>
      <c r="E13" s="53">
        <v>432022.90169999999</v>
      </c>
      <c r="F13" s="54">
        <v>70.190791461923993</v>
      </c>
      <c r="G13" s="53">
        <v>380946.06640000001</v>
      </c>
      <c r="H13" s="54">
        <v>-20.398103367842001</v>
      </c>
      <c r="I13" s="53">
        <v>82339.603499999997</v>
      </c>
      <c r="J13" s="54">
        <v>27.1532527600042</v>
      </c>
      <c r="K13" s="53">
        <v>109087.2043</v>
      </c>
      <c r="L13" s="54">
        <v>28.6358657882705</v>
      </c>
      <c r="M13" s="54">
        <v>-0.24519466762060901</v>
      </c>
      <c r="N13" s="53">
        <v>2348114.6085000001</v>
      </c>
      <c r="O13" s="53">
        <v>101404335.2713</v>
      </c>
      <c r="P13" s="53">
        <v>11593</v>
      </c>
      <c r="Q13" s="53">
        <v>10180</v>
      </c>
      <c r="R13" s="54">
        <v>13.8801571709234</v>
      </c>
      <c r="S13" s="53">
        <v>26.157189165876002</v>
      </c>
      <c r="T13" s="53">
        <v>25.850124734774099</v>
      </c>
      <c r="U13" s="55">
        <v>1.1739198319614701</v>
      </c>
      <c r="V13" s="40"/>
      <c r="W13" s="40"/>
    </row>
    <row r="14" spans="1:23" ht="14.25" thickBot="1" x14ac:dyDescent="0.2">
      <c r="A14" s="77"/>
      <c r="B14" s="66" t="s">
        <v>12</v>
      </c>
      <c r="C14" s="67"/>
      <c r="D14" s="53">
        <v>206709.18520000001</v>
      </c>
      <c r="E14" s="53">
        <v>155594.41099999999</v>
      </c>
      <c r="F14" s="54">
        <v>132.85129194004301</v>
      </c>
      <c r="G14" s="53">
        <v>150655.89720000001</v>
      </c>
      <c r="H14" s="54">
        <v>37.2061691853905</v>
      </c>
      <c r="I14" s="53">
        <v>43828.058499999999</v>
      </c>
      <c r="J14" s="54">
        <v>21.202762933632801</v>
      </c>
      <c r="K14" s="53">
        <v>28395.394400000001</v>
      </c>
      <c r="L14" s="54">
        <v>18.847847928783199</v>
      </c>
      <c r="M14" s="54">
        <v>0.54349180302281697</v>
      </c>
      <c r="N14" s="53">
        <v>1344082.9325999999</v>
      </c>
      <c r="O14" s="53">
        <v>52179337.730800003</v>
      </c>
      <c r="P14" s="53">
        <v>3576</v>
      </c>
      <c r="Q14" s="53">
        <v>3919</v>
      </c>
      <c r="R14" s="54">
        <v>-8.7522327124266397</v>
      </c>
      <c r="S14" s="53">
        <v>57.804581991051499</v>
      </c>
      <c r="T14" s="53">
        <v>54.761289487114098</v>
      </c>
      <c r="U14" s="55">
        <v>5.2647945874057598</v>
      </c>
      <c r="V14" s="40"/>
      <c r="W14" s="40"/>
    </row>
    <row r="15" spans="1:23" ht="14.25" thickBot="1" x14ac:dyDescent="0.2">
      <c r="A15" s="77"/>
      <c r="B15" s="66" t="s">
        <v>13</v>
      </c>
      <c r="C15" s="67"/>
      <c r="D15" s="53">
        <v>121759.1453</v>
      </c>
      <c r="E15" s="53">
        <v>93385.979900000006</v>
      </c>
      <c r="F15" s="54">
        <v>130.38268210108501</v>
      </c>
      <c r="G15" s="53">
        <v>83364.450100000002</v>
      </c>
      <c r="H15" s="54">
        <v>46.056436711264297</v>
      </c>
      <c r="I15" s="53">
        <v>20862.208900000001</v>
      </c>
      <c r="J15" s="54">
        <v>17.133997490371701</v>
      </c>
      <c r="K15" s="53">
        <v>14768.7492</v>
      </c>
      <c r="L15" s="54">
        <v>17.7158839076898</v>
      </c>
      <c r="M15" s="54">
        <v>0.41259145358091698</v>
      </c>
      <c r="N15" s="53">
        <v>954172.65830000001</v>
      </c>
      <c r="O15" s="53">
        <v>40209193.051100001</v>
      </c>
      <c r="P15" s="53">
        <v>3393</v>
      </c>
      <c r="Q15" s="53">
        <v>2820</v>
      </c>
      <c r="R15" s="54">
        <v>20.319148936170201</v>
      </c>
      <c r="S15" s="53">
        <v>35.885395019157102</v>
      </c>
      <c r="T15" s="53">
        <v>38.404597198581598</v>
      </c>
      <c r="U15" s="55">
        <v>-7.0201322239301396</v>
      </c>
      <c r="V15" s="40"/>
      <c r="W15" s="40"/>
    </row>
    <row r="16" spans="1:23" ht="14.25" thickBot="1" x14ac:dyDescent="0.2">
      <c r="A16" s="77"/>
      <c r="B16" s="66" t="s">
        <v>14</v>
      </c>
      <c r="C16" s="67"/>
      <c r="D16" s="53">
        <v>971231.26190000004</v>
      </c>
      <c r="E16" s="53">
        <v>1381251.7204</v>
      </c>
      <c r="F16" s="54">
        <v>70.315297896515105</v>
      </c>
      <c r="G16" s="53">
        <v>1239752.0718</v>
      </c>
      <c r="H16" s="54">
        <v>-21.6592346169774</v>
      </c>
      <c r="I16" s="53">
        <v>35377.4908</v>
      </c>
      <c r="J16" s="54">
        <v>3.6425403699209302</v>
      </c>
      <c r="K16" s="53">
        <v>57936.9061</v>
      </c>
      <c r="L16" s="54">
        <v>4.6732655196035502</v>
      </c>
      <c r="M16" s="54">
        <v>-0.38937901276713199</v>
      </c>
      <c r="N16" s="53">
        <v>7662570.7401999999</v>
      </c>
      <c r="O16" s="53">
        <v>311143971.34219998</v>
      </c>
      <c r="P16" s="53">
        <v>54807</v>
      </c>
      <c r="Q16" s="53">
        <v>50353</v>
      </c>
      <c r="R16" s="54">
        <v>8.8455504140766195</v>
      </c>
      <c r="S16" s="53">
        <v>17.720934586822899</v>
      </c>
      <c r="T16" s="53">
        <v>19.095335934303801</v>
      </c>
      <c r="U16" s="55">
        <v>-7.7558062231263598</v>
      </c>
      <c r="V16" s="40"/>
      <c r="W16" s="40"/>
    </row>
    <row r="17" spans="1:21" ht="12" thickBot="1" x14ac:dyDescent="0.2">
      <c r="A17" s="77"/>
      <c r="B17" s="66" t="s">
        <v>15</v>
      </c>
      <c r="C17" s="67"/>
      <c r="D17" s="53">
        <v>678099.53969999996</v>
      </c>
      <c r="E17" s="53">
        <v>741134.40350000001</v>
      </c>
      <c r="F17" s="54">
        <v>91.494813423541203</v>
      </c>
      <c r="G17" s="53">
        <v>491969.67810000002</v>
      </c>
      <c r="H17" s="54">
        <v>37.833604363349899</v>
      </c>
      <c r="I17" s="53">
        <v>40688.747600000002</v>
      </c>
      <c r="J17" s="54">
        <v>6.0004092641032098</v>
      </c>
      <c r="K17" s="53">
        <v>-17710.730100000001</v>
      </c>
      <c r="L17" s="54">
        <v>-3.5999637555711401</v>
      </c>
      <c r="M17" s="54">
        <v>-3.2974065648485</v>
      </c>
      <c r="N17" s="53">
        <v>8986067.7282999996</v>
      </c>
      <c r="O17" s="53">
        <v>308992854.78079998</v>
      </c>
      <c r="P17" s="53">
        <v>12129</v>
      </c>
      <c r="Q17" s="53">
        <v>12400</v>
      </c>
      <c r="R17" s="54">
        <v>-2.1854838709677402</v>
      </c>
      <c r="S17" s="53">
        <v>55.907291590403197</v>
      </c>
      <c r="T17" s="53">
        <v>74.756956653225799</v>
      </c>
      <c r="U17" s="55">
        <v>-33.715933157560301</v>
      </c>
    </row>
    <row r="18" spans="1:21" ht="12" thickBot="1" x14ac:dyDescent="0.2">
      <c r="A18" s="77"/>
      <c r="B18" s="66" t="s">
        <v>16</v>
      </c>
      <c r="C18" s="67"/>
      <c r="D18" s="53">
        <v>2167722.0336000002</v>
      </c>
      <c r="E18" s="53">
        <v>2521398.6601</v>
      </c>
      <c r="F18" s="54">
        <v>85.972998554462094</v>
      </c>
      <c r="G18" s="53">
        <v>2241781.9844</v>
      </c>
      <c r="H18" s="54">
        <v>-3.3036196791376198</v>
      </c>
      <c r="I18" s="53">
        <v>307006.41889999999</v>
      </c>
      <c r="J18" s="54">
        <v>14.1626285170034</v>
      </c>
      <c r="K18" s="53">
        <v>313275.40590000001</v>
      </c>
      <c r="L18" s="54">
        <v>13.974392161236199</v>
      </c>
      <c r="M18" s="54">
        <v>-2.0011104867904E-2</v>
      </c>
      <c r="N18" s="53">
        <v>14223653.3687</v>
      </c>
      <c r="O18" s="53">
        <v>647755548.62129998</v>
      </c>
      <c r="P18" s="53">
        <v>96714</v>
      </c>
      <c r="Q18" s="53">
        <v>87531</v>
      </c>
      <c r="R18" s="54">
        <v>10.4911402817288</v>
      </c>
      <c r="S18" s="53">
        <v>22.413735690799701</v>
      </c>
      <c r="T18" s="53">
        <v>23.732134253007501</v>
      </c>
      <c r="U18" s="55">
        <v>-5.8821009598547302</v>
      </c>
    </row>
    <row r="19" spans="1:21" ht="12" thickBot="1" x14ac:dyDescent="0.2">
      <c r="A19" s="77"/>
      <c r="B19" s="66" t="s">
        <v>17</v>
      </c>
      <c r="C19" s="67"/>
      <c r="D19" s="53">
        <v>586971.43319999997</v>
      </c>
      <c r="E19" s="53">
        <v>711148.51439999999</v>
      </c>
      <c r="F19" s="54">
        <v>82.538516401912403</v>
      </c>
      <c r="G19" s="53">
        <v>673546.11040000001</v>
      </c>
      <c r="H19" s="54">
        <v>-12.853563529390099</v>
      </c>
      <c r="I19" s="53">
        <v>42978.391600000003</v>
      </c>
      <c r="J19" s="54">
        <v>7.3220584800343902</v>
      </c>
      <c r="K19" s="53">
        <v>45472.582699999999</v>
      </c>
      <c r="L19" s="54">
        <v>6.7512204432440601</v>
      </c>
      <c r="M19" s="54">
        <v>-5.4850438481911998E-2</v>
      </c>
      <c r="N19" s="53">
        <v>6409700.9353</v>
      </c>
      <c r="O19" s="53">
        <v>200681022.92359999</v>
      </c>
      <c r="P19" s="53">
        <v>13372</v>
      </c>
      <c r="Q19" s="53">
        <v>11903</v>
      </c>
      <c r="R19" s="54">
        <v>12.341426531126601</v>
      </c>
      <c r="S19" s="53">
        <v>43.895560364941701</v>
      </c>
      <c r="T19" s="53">
        <v>47.034333042090203</v>
      </c>
      <c r="U19" s="55">
        <v>-7.1505470053309104</v>
      </c>
    </row>
    <row r="20" spans="1:21" ht="12" thickBot="1" x14ac:dyDescent="0.2">
      <c r="A20" s="77"/>
      <c r="B20" s="66" t="s">
        <v>18</v>
      </c>
      <c r="C20" s="67"/>
      <c r="D20" s="53">
        <v>1338154.2677</v>
      </c>
      <c r="E20" s="53">
        <v>1334272.5131999999</v>
      </c>
      <c r="F20" s="54">
        <v>100.290926663151</v>
      </c>
      <c r="G20" s="53">
        <v>1184853.4194</v>
      </c>
      <c r="H20" s="54">
        <v>12.938380882390501</v>
      </c>
      <c r="I20" s="53">
        <v>61094.828699999998</v>
      </c>
      <c r="J20" s="54">
        <v>4.5656042935175902</v>
      </c>
      <c r="K20" s="53">
        <v>65179.034099999997</v>
      </c>
      <c r="L20" s="54">
        <v>5.5010208885590401</v>
      </c>
      <c r="M20" s="54">
        <v>-6.2661336676665999E-2</v>
      </c>
      <c r="N20" s="53">
        <v>10504365.9224</v>
      </c>
      <c r="O20" s="53">
        <v>334344332.4113</v>
      </c>
      <c r="P20" s="53">
        <v>48070</v>
      </c>
      <c r="Q20" s="53">
        <v>41153</v>
      </c>
      <c r="R20" s="54">
        <v>16.8080091366365</v>
      </c>
      <c r="S20" s="53">
        <v>27.837617385063499</v>
      </c>
      <c r="T20" s="53">
        <v>30.276753962044101</v>
      </c>
      <c r="U20" s="55">
        <v>-8.7620163149787995</v>
      </c>
    </row>
    <row r="21" spans="1:21" ht="12" thickBot="1" x14ac:dyDescent="0.2">
      <c r="A21" s="77"/>
      <c r="B21" s="66" t="s">
        <v>19</v>
      </c>
      <c r="C21" s="67"/>
      <c r="D21" s="53">
        <v>424052.1347</v>
      </c>
      <c r="E21" s="53">
        <v>458657.43569999997</v>
      </c>
      <c r="F21" s="54">
        <v>92.455087761264394</v>
      </c>
      <c r="G21" s="53">
        <v>421534.8334</v>
      </c>
      <c r="H21" s="54">
        <v>0.59717515624890805</v>
      </c>
      <c r="I21" s="53">
        <v>55080.313999999998</v>
      </c>
      <c r="J21" s="54">
        <v>12.9890429720315</v>
      </c>
      <c r="K21" s="53">
        <v>24219.2487</v>
      </c>
      <c r="L21" s="54">
        <v>5.7454916607136104</v>
      </c>
      <c r="M21" s="54">
        <v>1.2742371029866</v>
      </c>
      <c r="N21" s="53">
        <v>3076493.8462999999</v>
      </c>
      <c r="O21" s="53">
        <v>122046701.44069999</v>
      </c>
      <c r="P21" s="53">
        <v>37147</v>
      </c>
      <c r="Q21" s="53">
        <v>32172</v>
      </c>
      <c r="R21" s="54">
        <v>15.4637573044884</v>
      </c>
      <c r="S21" s="53">
        <v>11.415514972945299</v>
      </c>
      <c r="T21" s="53">
        <v>12.114058128186</v>
      </c>
      <c r="U21" s="55">
        <v>-6.1192434760605696</v>
      </c>
    </row>
    <row r="22" spans="1:21" ht="12" thickBot="1" x14ac:dyDescent="0.2">
      <c r="A22" s="77"/>
      <c r="B22" s="66" t="s">
        <v>20</v>
      </c>
      <c r="C22" s="67"/>
      <c r="D22" s="53">
        <v>1495820.2598000001</v>
      </c>
      <c r="E22" s="53">
        <v>1240694.2205999999</v>
      </c>
      <c r="F22" s="54">
        <v>120.56316818149</v>
      </c>
      <c r="G22" s="53">
        <v>1496950.9336999999</v>
      </c>
      <c r="H22" s="54">
        <v>-7.5531794299033006E-2</v>
      </c>
      <c r="I22" s="53">
        <v>176086.77660000001</v>
      </c>
      <c r="J22" s="54">
        <v>11.7719208204563</v>
      </c>
      <c r="K22" s="53">
        <v>135744.7452</v>
      </c>
      <c r="L22" s="54">
        <v>9.0680824697761402</v>
      </c>
      <c r="M22" s="54">
        <v>0.29719037256699599</v>
      </c>
      <c r="N22" s="53">
        <v>9593536.5738999993</v>
      </c>
      <c r="O22" s="53">
        <v>408251817.5794</v>
      </c>
      <c r="P22" s="53">
        <v>81829</v>
      </c>
      <c r="Q22" s="53">
        <v>70285</v>
      </c>
      <c r="R22" s="54">
        <v>16.424557160133698</v>
      </c>
      <c r="S22" s="53">
        <v>18.279830619951401</v>
      </c>
      <c r="T22" s="53">
        <v>19.254810113110899</v>
      </c>
      <c r="U22" s="55">
        <v>-5.3336352695490099</v>
      </c>
    </row>
    <row r="23" spans="1:21" ht="12" thickBot="1" x14ac:dyDescent="0.2">
      <c r="A23" s="77"/>
      <c r="B23" s="66" t="s">
        <v>21</v>
      </c>
      <c r="C23" s="67"/>
      <c r="D23" s="53">
        <v>3228837.8102000002</v>
      </c>
      <c r="E23" s="53">
        <v>3457913.1504000002</v>
      </c>
      <c r="F23" s="54">
        <v>93.375329852529703</v>
      </c>
      <c r="G23" s="53">
        <v>3080383.3530000001</v>
      </c>
      <c r="H23" s="54">
        <v>4.8193500674329703</v>
      </c>
      <c r="I23" s="53">
        <v>196388.755</v>
      </c>
      <c r="J23" s="54">
        <v>6.0823357054232297</v>
      </c>
      <c r="K23" s="53">
        <v>273942.9155</v>
      </c>
      <c r="L23" s="54">
        <v>8.8931436158166992</v>
      </c>
      <c r="M23" s="54">
        <v>-0.28310336245946799</v>
      </c>
      <c r="N23" s="53">
        <v>28262195.826499999</v>
      </c>
      <c r="O23" s="53">
        <v>894052297.1085</v>
      </c>
      <c r="P23" s="53">
        <v>89720</v>
      </c>
      <c r="Q23" s="53">
        <v>76859</v>
      </c>
      <c r="R23" s="54">
        <v>16.733238787910299</v>
      </c>
      <c r="S23" s="53">
        <v>35.987938143111897</v>
      </c>
      <c r="T23" s="53">
        <v>33.731627867914</v>
      </c>
      <c r="U23" s="55">
        <v>6.2696291913844604</v>
      </c>
    </row>
    <row r="24" spans="1:21" ht="12" thickBot="1" x14ac:dyDescent="0.2">
      <c r="A24" s="77"/>
      <c r="B24" s="66" t="s">
        <v>22</v>
      </c>
      <c r="C24" s="67"/>
      <c r="D24" s="53">
        <v>326198.10700000002</v>
      </c>
      <c r="E24" s="53">
        <v>293711.36700000003</v>
      </c>
      <c r="F24" s="54">
        <v>111.06077041955299</v>
      </c>
      <c r="G24" s="53">
        <v>308318.08870000002</v>
      </c>
      <c r="H24" s="54">
        <v>5.7992115789863998</v>
      </c>
      <c r="I24" s="53">
        <v>49069.649899999997</v>
      </c>
      <c r="J24" s="54">
        <v>15.0428984249133</v>
      </c>
      <c r="K24" s="53">
        <v>53311.943399999996</v>
      </c>
      <c r="L24" s="54">
        <v>17.291214934805101</v>
      </c>
      <c r="M24" s="54">
        <v>-7.9574917540898002E-2</v>
      </c>
      <c r="N24" s="53">
        <v>2266825.9476999999</v>
      </c>
      <c r="O24" s="53">
        <v>83215078.082399994</v>
      </c>
      <c r="P24" s="53">
        <v>29158</v>
      </c>
      <c r="Q24" s="53">
        <v>27677</v>
      </c>
      <c r="R24" s="54">
        <v>5.3510134768941704</v>
      </c>
      <c r="S24" s="53">
        <v>11.187259311338201</v>
      </c>
      <c r="T24" s="53">
        <v>11.662571449217801</v>
      </c>
      <c r="U24" s="55">
        <v>-4.2486915217725398</v>
      </c>
    </row>
    <row r="25" spans="1:21" ht="12" thickBot="1" x14ac:dyDescent="0.2">
      <c r="A25" s="77"/>
      <c r="B25" s="66" t="s">
        <v>23</v>
      </c>
      <c r="C25" s="67"/>
      <c r="D25" s="53">
        <v>345324.09490000003</v>
      </c>
      <c r="E25" s="53">
        <v>352693.59769999998</v>
      </c>
      <c r="F25" s="54">
        <v>97.910508484401703</v>
      </c>
      <c r="G25" s="53">
        <v>310299.16519999999</v>
      </c>
      <c r="H25" s="54">
        <v>11.2874714559496</v>
      </c>
      <c r="I25" s="53">
        <v>26380.825199999999</v>
      </c>
      <c r="J25" s="54">
        <v>7.6394394684910196</v>
      </c>
      <c r="K25" s="53">
        <v>24213.714599999999</v>
      </c>
      <c r="L25" s="54">
        <v>7.8033450668142503</v>
      </c>
      <c r="M25" s="54">
        <v>8.9499303836678007E-2</v>
      </c>
      <c r="N25" s="53">
        <v>2554739.1768</v>
      </c>
      <c r="O25" s="53">
        <v>91046961.277999997</v>
      </c>
      <c r="P25" s="53">
        <v>21504</v>
      </c>
      <c r="Q25" s="53">
        <v>20283</v>
      </c>
      <c r="R25" s="54">
        <v>6.0198195533205201</v>
      </c>
      <c r="S25" s="53">
        <v>16.058598163132402</v>
      </c>
      <c r="T25" s="53">
        <v>16.707612601686101</v>
      </c>
      <c r="U25" s="55">
        <v>-4.0415385699339303</v>
      </c>
    </row>
    <row r="26" spans="1:21" ht="12" thickBot="1" x14ac:dyDescent="0.2">
      <c r="A26" s="77"/>
      <c r="B26" s="66" t="s">
        <v>24</v>
      </c>
      <c r="C26" s="67"/>
      <c r="D26" s="53">
        <v>592988.71909999999</v>
      </c>
      <c r="E26" s="53">
        <v>664372.95900000003</v>
      </c>
      <c r="F26" s="54">
        <v>89.255396546023505</v>
      </c>
      <c r="G26" s="53">
        <v>609894.75870000001</v>
      </c>
      <c r="H26" s="54">
        <v>-2.7719601388337098</v>
      </c>
      <c r="I26" s="53">
        <v>112419.1072</v>
      </c>
      <c r="J26" s="54">
        <v>18.9580515748466</v>
      </c>
      <c r="K26" s="53">
        <v>114228.166</v>
      </c>
      <c r="L26" s="54">
        <v>18.7291601330497</v>
      </c>
      <c r="M26" s="54">
        <v>-1.5837239302257999E-2</v>
      </c>
      <c r="N26" s="53">
        <v>3637200.6390999998</v>
      </c>
      <c r="O26" s="53">
        <v>186715103.0711</v>
      </c>
      <c r="P26" s="53">
        <v>40675</v>
      </c>
      <c r="Q26" s="53">
        <v>35432</v>
      </c>
      <c r="R26" s="54">
        <v>14.7973583201626</v>
      </c>
      <c r="S26" s="53">
        <v>14.5787023749232</v>
      </c>
      <c r="T26" s="53">
        <v>14.1166378414992</v>
      </c>
      <c r="U26" s="55">
        <v>3.1694489779746098</v>
      </c>
    </row>
    <row r="27" spans="1:21" ht="12" thickBot="1" x14ac:dyDescent="0.2">
      <c r="A27" s="77"/>
      <c r="B27" s="66" t="s">
        <v>25</v>
      </c>
      <c r="C27" s="67"/>
      <c r="D27" s="53">
        <v>253441.6268</v>
      </c>
      <c r="E27" s="53">
        <v>302345.01789999998</v>
      </c>
      <c r="F27" s="54">
        <v>83.825302814754906</v>
      </c>
      <c r="G27" s="53">
        <v>274455.6826</v>
      </c>
      <c r="H27" s="54">
        <v>-7.6566298795228498</v>
      </c>
      <c r="I27" s="53">
        <v>61692.424299999999</v>
      </c>
      <c r="J27" s="54">
        <v>24.341867229523299</v>
      </c>
      <c r="K27" s="53">
        <v>82230.965599999996</v>
      </c>
      <c r="L27" s="54">
        <v>29.961473131473099</v>
      </c>
      <c r="M27" s="54">
        <v>-0.249766510099208</v>
      </c>
      <c r="N27" s="53">
        <v>1607446.7483000001</v>
      </c>
      <c r="O27" s="53">
        <v>75981828.643299997</v>
      </c>
      <c r="P27" s="53">
        <v>32447</v>
      </c>
      <c r="Q27" s="53">
        <v>29727</v>
      </c>
      <c r="R27" s="54">
        <v>9.1499310391227002</v>
      </c>
      <c r="S27" s="53">
        <v>7.81094174499954</v>
      </c>
      <c r="T27" s="53">
        <v>8.1618826521344197</v>
      </c>
      <c r="U27" s="55">
        <v>-4.4929397579946597</v>
      </c>
    </row>
    <row r="28" spans="1:21" ht="12" thickBot="1" x14ac:dyDescent="0.2">
      <c r="A28" s="77"/>
      <c r="B28" s="66" t="s">
        <v>26</v>
      </c>
      <c r="C28" s="67"/>
      <c r="D28" s="53">
        <v>1092471.808</v>
      </c>
      <c r="E28" s="53">
        <v>1145511.0285</v>
      </c>
      <c r="F28" s="54">
        <v>95.369820178034203</v>
      </c>
      <c r="G28" s="53">
        <v>1041677.1185</v>
      </c>
      <c r="H28" s="54">
        <v>4.8762412649654401</v>
      </c>
      <c r="I28" s="53">
        <v>64230.370900000002</v>
      </c>
      <c r="J28" s="54">
        <v>5.8793618681645698</v>
      </c>
      <c r="K28" s="53">
        <v>55971.594700000001</v>
      </c>
      <c r="L28" s="54">
        <v>5.37321917760835</v>
      </c>
      <c r="M28" s="54">
        <v>0.147552990838762</v>
      </c>
      <c r="N28" s="53">
        <v>7289987.0242999997</v>
      </c>
      <c r="O28" s="53">
        <v>268628481.60900003</v>
      </c>
      <c r="P28" s="53">
        <v>48807</v>
      </c>
      <c r="Q28" s="53">
        <v>45747</v>
      </c>
      <c r="R28" s="54">
        <v>6.6889632107023402</v>
      </c>
      <c r="S28" s="53">
        <v>22.3835066281476</v>
      </c>
      <c r="T28" s="53">
        <v>22.4802615013006</v>
      </c>
      <c r="U28" s="55">
        <v>-0.43225967566386903</v>
      </c>
    </row>
    <row r="29" spans="1:21" ht="12" thickBot="1" x14ac:dyDescent="0.2">
      <c r="A29" s="77"/>
      <c r="B29" s="66" t="s">
        <v>27</v>
      </c>
      <c r="C29" s="67"/>
      <c r="D29" s="53">
        <v>816324.10620000004</v>
      </c>
      <c r="E29" s="53">
        <v>796485.4976</v>
      </c>
      <c r="F29" s="54">
        <v>102.490768339132</v>
      </c>
      <c r="G29" s="53">
        <v>726553.86629999999</v>
      </c>
      <c r="H29" s="54">
        <v>12.355620699833</v>
      </c>
      <c r="I29" s="53">
        <v>112579.8046</v>
      </c>
      <c r="J29" s="54">
        <v>13.7910670216589</v>
      </c>
      <c r="K29" s="53">
        <v>81724.410699999993</v>
      </c>
      <c r="L29" s="54">
        <v>11.2482245970535</v>
      </c>
      <c r="M29" s="54">
        <v>0.37755419262998702</v>
      </c>
      <c r="N29" s="53">
        <v>5215049.8776000002</v>
      </c>
      <c r="O29" s="53">
        <v>196109039.31580001</v>
      </c>
      <c r="P29" s="53">
        <v>117015</v>
      </c>
      <c r="Q29" s="53">
        <v>104562</v>
      </c>
      <c r="R29" s="54">
        <v>11.909680381017999</v>
      </c>
      <c r="S29" s="53">
        <v>6.9762347237533699</v>
      </c>
      <c r="T29" s="53">
        <v>7.1724214341730299</v>
      </c>
      <c r="U29" s="55">
        <v>-2.8122148721812201</v>
      </c>
    </row>
    <row r="30" spans="1:21" ht="12" thickBot="1" x14ac:dyDescent="0.2">
      <c r="A30" s="77"/>
      <c r="B30" s="66" t="s">
        <v>28</v>
      </c>
      <c r="C30" s="67"/>
      <c r="D30" s="53">
        <v>1164769.5290000001</v>
      </c>
      <c r="E30" s="53">
        <v>1454895.1569999999</v>
      </c>
      <c r="F30" s="54">
        <v>80.058657381316706</v>
      </c>
      <c r="G30" s="53">
        <v>1289726.0865</v>
      </c>
      <c r="H30" s="54">
        <v>-9.6886120865478897</v>
      </c>
      <c r="I30" s="53">
        <v>116232.9328</v>
      </c>
      <c r="J30" s="54">
        <v>9.9790499241331005</v>
      </c>
      <c r="K30" s="53">
        <v>124867.0067</v>
      </c>
      <c r="L30" s="54">
        <v>9.68166868973384</v>
      </c>
      <c r="M30" s="54">
        <v>-6.9146159006948996E-2</v>
      </c>
      <c r="N30" s="53">
        <v>8177917.3548999997</v>
      </c>
      <c r="O30" s="53">
        <v>357873297.8265</v>
      </c>
      <c r="P30" s="53">
        <v>82411</v>
      </c>
      <c r="Q30" s="53">
        <v>73322</v>
      </c>
      <c r="R30" s="54">
        <v>12.396006655574</v>
      </c>
      <c r="S30" s="53">
        <v>14.133665760638699</v>
      </c>
      <c r="T30" s="53">
        <v>14.6565059395543</v>
      </c>
      <c r="U30" s="55">
        <v>-3.69925387914309</v>
      </c>
    </row>
    <row r="31" spans="1:21" ht="12" thickBot="1" x14ac:dyDescent="0.2">
      <c r="A31" s="77"/>
      <c r="B31" s="66" t="s">
        <v>29</v>
      </c>
      <c r="C31" s="67"/>
      <c r="D31" s="53">
        <v>1489112.412</v>
      </c>
      <c r="E31" s="53">
        <v>1084301.1724</v>
      </c>
      <c r="F31" s="54">
        <v>137.33383767389901</v>
      </c>
      <c r="G31" s="53">
        <v>1011466.7759</v>
      </c>
      <c r="H31" s="54">
        <v>47.2230672801875</v>
      </c>
      <c r="I31" s="53">
        <v>-26121.243299999998</v>
      </c>
      <c r="J31" s="54">
        <v>-1.75414851756672</v>
      </c>
      <c r="K31" s="53">
        <v>-17885.606100000001</v>
      </c>
      <c r="L31" s="54">
        <v>-1.76828409258282</v>
      </c>
      <c r="M31" s="54">
        <v>0.460461734086831</v>
      </c>
      <c r="N31" s="53">
        <v>13931928.2377</v>
      </c>
      <c r="O31" s="53">
        <v>343004025.09369999</v>
      </c>
      <c r="P31" s="53">
        <v>41838</v>
      </c>
      <c r="Q31" s="53">
        <v>32572</v>
      </c>
      <c r="R31" s="54">
        <v>28.447746530762601</v>
      </c>
      <c r="S31" s="53">
        <v>35.592342176968302</v>
      </c>
      <c r="T31" s="53">
        <v>32.8771301301732</v>
      </c>
      <c r="U31" s="55">
        <v>7.6286411085139703</v>
      </c>
    </row>
    <row r="32" spans="1:21" ht="12" thickBot="1" x14ac:dyDescent="0.2">
      <c r="A32" s="77"/>
      <c r="B32" s="66" t="s">
        <v>30</v>
      </c>
      <c r="C32" s="67"/>
      <c r="D32" s="53">
        <v>112277.00509999999</v>
      </c>
      <c r="E32" s="53">
        <v>151170.51259999999</v>
      </c>
      <c r="F32" s="54">
        <v>74.271763169241297</v>
      </c>
      <c r="G32" s="53">
        <v>127294.67720000001</v>
      </c>
      <c r="H32" s="54">
        <v>-11.7975648552884</v>
      </c>
      <c r="I32" s="53">
        <v>26178.876100000001</v>
      </c>
      <c r="J32" s="54">
        <v>23.3163291777187</v>
      </c>
      <c r="K32" s="53">
        <v>32867.161099999998</v>
      </c>
      <c r="L32" s="54">
        <v>25.8197450380117</v>
      </c>
      <c r="M32" s="54">
        <v>-0.20349445392166801</v>
      </c>
      <c r="N32" s="53">
        <v>688706.33059999999</v>
      </c>
      <c r="O32" s="53">
        <v>36007827.1589</v>
      </c>
      <c r="P32" s="53">
        <v>22924</v>
      </c>
      <c r="Q32" s="53">
        <v>20165</v>
      </c>
      <c r="R32" s="54">
        <v>13.6821224894619</v>
      </c>
      <c r="S32" s="53">
        <v>4.89779292880824</v>
      </c>
      <c r="T32" s="53">
        <v>4.9857862831639004</v>
      </c>
      <c r="U32" s="55">
        <v>-1.7965919677431801</v>
      </c>
    </row>
    <row r="33" spans="1:21" ht="12" thickBot="1" x14ac:dyDescent="0.2">
      <c r="A33" s="77"/>
      <c r="B33" s="66" t="s">
        <v>31</v>
      </c>
      <c r="C33" s="67"/>
      <c r="D33" s="53">
        <v>17.094000000000001</v>
      </c>
      <c r="E33" s="56"/>
      <c r="F33" s="56"/>
      <c r="G33" s="56"/>
      <c r="H33" s="56"/>
      <c r="I33" s="53">
        <v>0</v>
      </c>
      <c r="J33" s="54">
        <v>0</v>
      </c>
      <c r="K33" s="56"/>
      <c r="L33" s="56"/>
      <c r="M33" s="56"/>
      <c r="N33" s="53">
        <v>17.094000000000001</v>
      </c>
      <c r="O33" s="53">
        <v>238.40790000000001</v>
      </c>
      <c r="P33" s="53">
        <v>1</v>
      </c>
      <c r="Q33" s="56"/>
      <c r="R33" s="56"/>
      <c r="S33" s="53">
        <v>17.094000000000001</v>
      </c>
      <c r="T33" s="56"/>
      <c r="U33" s="57"/>
    </row>
    <row r="34" spans="1:21" ht="12" thickBot="1" x14ac:dyDescent="0.2">
      <c r="A34" s="77"/>
      <c r="B34" s="66" t="s">
        <v>71</v>
      </c>
      <c r="C34" s="67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3">
        <v>1</v>
      </c>
      <c r="P34" s="56"/>
      <c r="Q34" s="56"/>
      <c r="R34" s="56"/>
      <c r="S34" s="56"/>
      <c r="T34" s="56"/>
      <c r="U34" s="57"/>
    </row>
    <row r="35" spans="1:21" ht="12" thickBot="1" x14ac:dyDescent="0.2">
      <c r="A35" s="77"/>
      <c r="B35" s="66" t="s">
        <v>32</v>
      </c>
      <c r="C35" s="67"/>
      <c r="D35" s="53">
        <v>211964.03169999999</v>
      </c>
      <c r="E35" s="53">
        <v>284852.99040000001</v>
      </c>
      <c r="F35" s="54">
        <v>74.411727748532002</v>
      </c>
      <c r="G35" s="53">
        <v>235947.79310000001</v>
      </c>
      <c r="H35" s="54">
        <v>-10.164859388972999</v>
      </c>
      <c r="I35" s="53">
        <v>16530.4617</v>
      </c>
      <c r="J35" s="54">
        <v>7.79871073758218</v>
      </c>
      <c r="K35" s="53">
        <v>11736.8833</v>
      </c>
      <c r="L35" s="54">
        <v>4.9743560411373</v>
      </c>
      <c r="M35" s="54">
        <v>0.40842004452749398</v>
      </c>
      <c r="N35" s="53">
        <v>1536153.4776000001</v>
      </c>
      <c r="O35" s="53">
        <v>53564034.486699998</v>
      </c>
      <c r="P35" s="53">
        <v>14825</v>
      </c>
      <c r="Q35" s="53">
        <v>13193</v>
      </c>
      <c r="R35" s="54">
        <v>12.3701963162283</v>
      </c>
      <c r="S35" s="53">
        <v>14.297742441821301</v>
      </c>
      <c r="T35" s="53">
        <v>14.1471299401198</v>
      </c>
      <c r="U35" s="55">
        <v>1.0534005792476899</v>
      </c>
    </row>
    <row r="36" spans="1:21" ht="12" customHeight="1" thickBot="1" x14ac:dyDescent="0.2">
      <c r="A36" s="77"/>
      <c r="B36" s="66" t="s">
        <v>70</v>
      </c>
      <c r="C36" s="67"/>
      <c r="D36" s="53">
        <v>201287.15</v>
      </c>
      <c r="E36" s="56"/>
      <c r="F36" s="56"/>
      <c r="G36" s="53">
        <v>2468.38</v>
      </c>
      <c r="H36" s="54">
        <v>8054.6257059285799</v>
      </c>
      <c r="I36" s="53">
        <v>658.74</v>
      </c>
      <c r="J36" s="54">
        <v>0.32726381192241999</v>
      </c>
      <c r="K36" s="53">
        <v>160.69</v>
      </c>
      <c r="L36" s="54">
        <v>6.5099376919275</v>
      </c>
      <c r="M36" s="54">
        <v>3.0994461385276</v>
      </c>
      <c r="N36" s="53">
        <v>1485066.43</v>
      </c>
      <c r="O36" s="53">
        <v>23361757.989999998</v>
      </c>
      <c r="P36" s="53">
        <v>103</v>
      </c>
      <c r="Q36" s="53">
        <v>56</v>
      </c>
      <c r="R36" s="54">
        <v>83.928571428571402</v>
      </c>
      <c r="S36" s="53">
        <v>1954.24417475728</v>
      </c>
      <c r="T36" s="53">
        <v>1240.73767857143</v>
      </c>
      <c r="U36" s="55">
        <v>36.5106113863418</v>
      </c>
    </row>
    <row r="37" spans="1:21" ht="12" thickBot="1" x14ac:dyDescent="0.2">
      <c r="A37" s="77"/>
      <c r="B37" s="66" t="s">
        <v>36</v>
      </c>
      <c r="C37" s="67"/>
      <c r="D37" s="53">
        <v>873775.06</v>
      </c>
      <c r="E37" s="53">
        <v>400555.99859999999</v>
      </c>
      <c r="F37" s="54">
        <v>218.14055039843799</v>
      </c>
      <c r="G37" s="53">
        <v>1285567.83</v>
      </c>
      <c r="H37" s="54">
        <v>-32.031975317864003</v>
      </c>
      <c r="I37" s="53">
        <v>-147611.59</v>
      </c>
      <c r="J37" s="54">
        <v>-16.893545805713401</v>
      </c>
      <c r="K37" s="53">
        <v>-191929.13</v>
      </c>
      <c r="L37" s="54">
        <v>-14.9295218440555</v>
      </c>
      <c r="M37" s="54">
        <v>-0.23090575151359299</v>
      </c>
      <c r="N37" s="53">
        <v>10233719.060000001</v>
      </c>
      <c r="O37" s="53">
        <v>141737715.81999999</v>
      </c>
      <c r="P37" s="53">
        <v>297</v>
      </c>
      <c r="Q37" s="53">
        <v>287</v>
      </c>
      <c r="R37" s="54">
        <v>3.4843205574912801</v>
      </c>
      <c r="S37" s="53">
        <v>2942.00356902357</v>
      </c>
      <c r="T37" s="53">
        <v>3036.5318466898998</v>
      </c>
      <c r="U37" s="55">
        <v>-3.21305788550419</v>
      </c>
    </row>
    <row r="38" spans="1:21" ht="12" thickBot="1" x14ac:dyDescent="0.2">
      <c r="A38" s="77"/>
      <c r="B38" s="66" t="s">
        <v>37</v>
      </c>
      <c r="C38" s="67"/>
      <c r="D38" s="53">
        <v>486733.15</v>
      </c>
      <c r="E38" s="53">
        <v>232404.30809999999</v>
      </c>
      <c r="F38" s="54">
        <v>209.43378975168</v>
      </c>
      <c r="G38" s="53">
        <v>1018712.95</v>
      </c>
      <c r="H38" s="54">
        <v>-52.220775243899702</v>
      </c>
      <c r="I38" s="53">
        <v>-40196</v>
      </c>
      <c r="J38" s="54">
        <v>-8.2583238885619394</v>
      </c>
      <c r="K38" s="53">
        <v>-202627.27</v>
      </c>
      <c r="L38" s="54">
        <v>-19.890516754498901</v>
      </c>
      <c r="M38" s="54">
        <v>-0.80162591145801798</v>
      </c>
      <c r="N38" s="53">
        <v>5459821.6500000004</v>
      </c>
      <c r="O38" s="53">
        <v>130789813.15000001</v>
      </c>
      <c r="P38" s="53">
        <v>156</v>
      </c>
      <c r="Q38" s="53">
        <v>124</v>
      </c>
      <c r="R38" s="54">
        <v>25.806451612903199</v>
      </c>
      <c r="S38" s="53">
        <v>3120.0842948718</v>
      </c>
      <c r="T38" s="53">
        <v>3271.42677419355</v>
      </c>
      <c r="U38" s="55">
        <v>-4.8505894398590996</v>
      </c>
    </row>
    <row r="39" spans="1:21" ht="12" thickBot="1" x14ac:dyDescent="0.2">
      <c r="A39" s="77"/>
      <c r="B39" s="66" t="s">
        <v>38</v>
      </c>
      <c r="C39" s="67"/>
      <c r="D39" s="53">
        <v>617984.72</v>
      </c>
      <c r="E39" s="53">
        <v>237274.7121</v>
      </c>
      <c r="F39" s="54">
        <v>260.45115154941101</v>
      </c>
      <c r="G39" s="53">
        <v>742496.06</v>
      </c>
      <c r="H39" s="54">
        <v>-16.769293024935401</v>
      </c>
      <c r="I39" s="53">
        <v>-129119.03</v>
      </c>
      <c r="J39" s="54">
        <v>-20.8935635172339</v>
      </c>
      <c r="K39" s="53">
        <v>-163457.07</v>
      </c>
      <c r="L39" s="54">
        <v>-22.0145370199001</v>
      </c>
      <c r="M39" s="54">
        <v>-0.21007375208671</v>
      </c>
      <c r="N39" s="53">
        <v>6183608.4199999999</v>
      </c>
      <c r="O39" s="53">
        <v>96182001.849999994</v>
      </c>
      <c r="P39" s="53">
        <v>255</v>
      </c>
      <c r="Q39" s="53">
        <v>212</v>
      </c>
      <c r="R39" s="54">
        <v>20.2830188679245</v>
      </c>
      <c r="S39" s="53">
        <v>2423.4694901960802</v>
      </c>
      <c r="T39" s="53">
        <v>2575.93589622642</v>
      </c>
      <c r="U39" s="55">
        <v>-6.2912451197395098</v>
      </c>
    </row>
    <row r="40" spans="1:21" ht="12" thickBot="1" x14ac:dyDescent="0.2">
      <c r="A40" s="77"/>
      <c r="B40" s="66" t="s">
        <v>73</v>
      </c>
      <c r="C40" s="67"/>
      <c r="D40" s="56"/>
      <c r="E40" s="56"/>
      <c r="F40" s="56"/>
      <c r="G40" s="53">
        <v>0.41</v>
      </c>
      <c r="H40" s="56"/>
      <c r="I40" s="56"/>
      <c r="J40" s="56"/>
      <c r="K40" s="53">
        <v>0.01</v>
      </c>
      <c r="L40" s="54">
        <v>2.4390243902439002</v>
      </c>
      <c r="M40" s="56"/>
      <c r="N40" s="53">
        <v>16.649999999999999</v>
      </c>
      <c r="O40" s="53">
        <v>4212.58</v>
      </c>
      <c r="P40" s="56"/>
      <c r="Q40" s="53">
        <v>14</v>
      </c>
      <c r="R40" s="56"/>
      <c r="S40" s="56"/>
      <c r="T40" s="53">
        <v>0.252857142857143</v>
      </c>
      <c r="U40" s="57"/>
    </row>
    <row r="41" spans="1:21" ht="12" customHeight="1" thickBot="1" x14ac:dyDescent="0.2">
      <c r="A41" s="77"/>
      <c r="B41" s="66" t="s">
        <v>33</v>
      </c>
      <c r="C41" s="67"/>
      <c r="D41" s="53">
        <v>262705.12770000001</v>
      </c>
      <c r="E41" s="53">
        <v>159164.63020000001</v>
      </c>
      <c r="F41" s="54">
        <v>165.05245378316499</v>
      </c>
      <c r="G41" s="53">
        <v>328790.5981</v>
      </c>
      <c r="H41" s="54">
        <v>-20.099562086595999</v>
      </c>
      <c r="I41" s="53">
        <v>16815.3469</v>
      </c>
      <c r="J41" s="54">
        <v>6.4008445694301503</v>
      </c>
      <c r="K41" s="53">
        <v>21003.868900000001</v>
      </c>
      <c r="L41" s="54">
        <v>6.38822065514531</v>
      </c>
      <c r="M41" s="54">
        <v>-0.19941668937002399</v>
      </c>
      <c r="N41" s="53">
        <v>2131781.1954999999</v>
      </c>
      <c r="O41" s="53">
        <v>57412342.979699999</v>
      </c>
      <c r="P41" s="53">
        <v>326</v>
      </c>
      <c r="Q41" s="53">
        <v>290</v>
      </c>
      <c r="R41" s="54">
        <v>12.413793103448301</v>
      </c>
      <c r="S41" s="53">
        <v>805.84394999999995</v>
      </c>
      <c r="T41" s="53">
        <v>865.59091999999998</v>
      </c>
      <c r="U41" s="55">
        <v>-7.4142109027436396</v>
      </c>
    </row>
    <row r="42" spans="1:21" ht="12" thickBot="1" x14ac:dyDescent="0.2">
      <c r="A42" s="77"/>
      <c r="B42" s="66" t="s">
        <v>34</v>
      </c>
      <c r="C42" s="67"/>
      <c r="D42" s="53">
        <v>567421.73490000004</v>
      </c>
      <c r="E42" s="53">
        <v>494162.69160000002</v>
      </c>
      <c r="F42" s="54">
        <v>114.824883493896</v>
      </c>
      <c r="G42" s="53">
        <v>593418.78899999999</v>
      </c>
      <c r="H42" s="54">
        <v>-4.3808950073537201</v>
      </c>
      <c r="I42" s="53">
        <v>12610.1543</v>
      </c>
      <c r="J42" s="54">
        <v>2.2223601114296998</v>
      </c>
      <c r="K42" s="53">
        <v>31622.252700000001</v>
      </c>
      <c r="L42" s="54">
        <v>5.32882566008539</v>
      </c>
      <c r="M42" s="54">
        <v>-0.60122530106781402</v>
      </c>
      <c r="N42" s="53">
        <v>3842889.0998999998</v>
      </c>
      <c r="O42" s="53">
        <v>141219705.84020001</v>
      </c>
      <c r="P42" s="53">
        <v>2503</v>
      </c>
      <c r="Q42" s="53">
        <v>2223</v>
      </c>
      <c r="R42" s="54">
        <v>12.595591542959999</v>
      </c>
      <c r="S42" s="53">
        <v>226.69665797043601</v>
      </c>
      <c r="T42" s="53">
        <v>205.702830859199</v>
      </c>
      <c r="U42" s="55">
        <v>9.2607572159154099</v>
      </c>
    </row>
    <row r="43" spans="1:21" ht="12" thickBot="1" x14ac:dyDescent="0.2">
      <c r="A43" s="77"/>
      <c r="B43" s="66" t="s">
        <v>39</v>
      </c>
      <c r="C43" s="67"/>
      <c r="D43" s="53">
        <v>591019.61</v>
      </c>
      <c r="E43" s="53">
        <v>166689.5478</v>
      </c>
      <c r="F43" s="54">
        <v>354.56308916809002</v>
      </c>
      <c r="G43" s="53">
        <v>628934.23</v>
      </c>
      <c r="H43" s="54">
        <v>-6.02839187175422</v>
      </c>
      <c r="I43" s="53">
        <v>-104392.25</v>
      </c>
      <c r="J43" s="54">
        <v>-17.663077203140499</v>
      </c>
      <c r="K43" s="53">
        <v>-126388.03</v>
      </c>
      <c r="L43" s="54">
        <v>-20.095587737369598</v>
      </c>
      <c r="M43" s="54">
        <v>-0.17403372771931</v>
      </c>
      <c r="N43" s="53">
        <v>5592173.4000000004</v>
      </c>
      <c r="O43" s="53">
        <v>64742896.359999999</v>
      </c>
      <c r="P43" s="53">
        <v>342</v>
      </c>
      <c r="Q43" s="53">
        <v>276</v>
      </c>
      <c r="R43" s="54">
        <v>23.913043478260899</v>
      </c>
      <c r="S43" s="53">
        <v>1728.12751461988</v>
      </c>
      <c r="T43" s="53">
        <v>1707.94956521739</v>
      </c>
      <c r="U43" s="55">
        <v>1.16761924289654</v>
      </c>
    </row>
    <row r="44" spans="1:21" ht="12" thickBot="1" x14ac:dyDescent="0.2">
      <c r="A44" s="77"/>
      <c r="B44" s="66" t="s">
        <v>40</v>
      </c>
      <c r="C44" s="67"/>
      <c r="D44" s="53">
        <v>229101.79</v>
      </c>
      <c r="E44" s="53">
        <v>35130.679400000001</v>
      </c>
      <c r="F44" s="54">
        <v>652.14164346619498</v>
      </c>
      <c r="G44" s="53">
        <v>263469.34000000003</v>
      </c>
      <c r="H44" s="54">
        <v>-13.0442312566616</v>
      </c>
      <c r="I44" s="53">
        <v>28590.78</v>
      </c>
      <c r="J44" s="54">
        <v>12.4795096537657</v>
      </c>
      <c r="K44" s="53">
        <v>33191.769999999997</v>
      </c>
      <c r="L44" s="54">
        <v>12.5979630115595</v>
      </c>
      <c r="M44" s="54">
        <v>-0.13861839847648999</v>
      </c>
      <c r="N44" s="53">
        <v>1974731.5</v>
      </c>
      <c r="O44" s="53">
        <v>25405413.890000001</v>
      </c>
      <c r="P44" s="53">
        <v>162</v>
      </c>
      <c r="Q44" s="53">
        <v>141</v>
      </c>
      <c r="R44" s="54">
        <v>14.893617021276601</v>
      </c>
      <c r="S44" s="53">
        <v>1414.2085802469101</v>
      </c>
      <c r="T44" s="53">
        <v>1333.59468085106</v>
      </c>
      <c r="U44" s="55">
        <v>5.7002835735712303</v>
      </c>
    </row>
    <row r="45" spans="1:21" ht="12" thickBot="1" x14ac:dyDescent="0.2">
      <c r="A45" s="78"/>
      <c r="B45" s="66" t="s">
        <v>35</v>
      </c>
      <c r="C45" s="67"/>
      <c r="D45" s="58">
        <v>29274.374100000001</v>
      </c>
      <c r="E45" s="59"/>
      <c r="F45" s="59"/>
      <c r="G45" s="58">
        <v>18214.162499999999</v>
      </c>
      <c r="H45" s="60">
        <v>60.7231411271312</v>
      </c>
      <c r="I45" s="58">
        <v>2128.4629</v>
      </c>
      <c r="J45" s="60">
        <v>7.27073751510199</v>
      </c>
      <c r="K45" s="58">
        <v>2468.6026000000002</v>
      </c>
      <c r="L45" s="60">
        <v>13.553203997164299</v>
      </c>
      <c r="M45" s="60">
        <v>-0.137786333045262</v>
      </c>
      <c r="N45" s="58">
        <v>287897.9203</v>
      </c>
      <c r="O45" s="58">
        <v>7893402.5118000004</v>
      </c>
      <c r="P45" s="58">
        <v>23</v>
      </c>
      <c r="Q45" s="58">
        <v>19</v>
      </c>
      <c r="R45" s="60">
        <v>21.052631578947398</v>
      </c>
      <c r="S45" s="58">
        <v>1272.7988739130401</v>
      </c>
      <c r="T45" s="58">
        <v>1628.51181052632</v>
      </c>
      <c r="U45" s="61">
        <v>-27.947301329681601</v>
      </c>
    </row>
  </sheetData>
  <mergeCells count="43">
    <mergeCell ref="B22:C22"/>
    <mergeCell ref="B23:C23"/>
    <mergeCell ref="B43:C43"/>
    <mergeCell ref="B44:C44"/>
    <mergeCell ref="B45:C45"/>
    <mergeCell ref="B37:C37"/>
    <mergeCell ref="B38:C38"/>
    <mergeCell ref="B39:C39"/>
    <mergeCell ref="B40:C40"/>
    <mergeCell ref="B41:C41"/>
    <mergeCell ref="B42:C42"/>
    <mergeCell ref="B18:C18"/>
    <mergeCell ref="B36:C36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19:C19"/>
    <mergeCell ref="B20:C20"/>
    <mergeCell ref="B21:C21"/>
    <mergeCell ref="A1:U4"/>
    <mergeCell ref="W1:W4"/>
    <mergeCell ref="B6:C6"/>
    <mergeCell ref="A7:C7"/>
    <mergeCell ref="A8:A45"/>
    <mergeCell ref="B8:C8"/>
    <mergeCell ref="B9:C9"/>
    <mergeCell ref="B10:C10"/>
    <mergeCell ref="B11:C11"/>
    <mergeCell ref="B12:C12"/>
    <mergeCell ref="B24:C24"/>
    <mergeCell ref="B13:C13"/>
    <mergeCell ref="B14:C14"/>
    <mergeCell ref="B15:C15"/>
    <mergeCell ref="B16:C16"/>
    <mergeCell ref="B17:C17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62"/>
  <sheetViews>
    <sheetView topLeftCell="A19" workbookViewId="0">
      <selection activeCell="F38" sqref="F38"/>
    </sheetView>
  </sheetViews>
  <sheetFormatPr defaultRowHeight="13.5" x14ac:dyDescent="0.1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 x14ac:dyDescent="0.2">
      <c r="A1" s="30" t="s">
        <v>63</v>
      </c>
      <c r="B1" s="31" t="s">
        <v>64</v>
      </c>
      <c r="C1" s="30" t="s">
        <v>65</v>
      </c>
      <c r="D1" s="30" t="s">
        <v>66</v>
      </c>
      <c r="E1" s="30" t="s">
        <v>67</v>
      </c>
      <c r="F1" s="30" t="s">
        <v>68</v>
      </c>
      <c r="G1" s="30" t="s">
        <v>67</v>
      </c>
      <c r="H1" s="30" t="s">
        <v>69</v>
      </c>
    </row>
    <row r="2" spans="1:8" ht="14.25" x14ac:dyDescent="0.2">
      <c r="A2" s="32">
        <v>1</v>
      </c>
      <c r="B2" s="33">
        <v>12</v>
      </c>
      <c r="C2" s="32">
        <v>81795</v>
      </c>
      <c r="D2" s="32">
        <v>698721.16604871803</v>
      </c>
      <c r="E2" s="32">
        <v>536017.87923504296</v>
      </c>
      <c r="F2" s="32">
        <v>162703.28681367499</v>
      </c>
      <c r="G2" s="32">
        <v>536017.87923504296</v>
      </c>
      <c r="H2" s="32">
        <v>0.232858677709401</v>
      </c>
    </row>
    <row r="3" spans="1:8" ht="14.25" x14ac:dyDescent="0.2">
      <c r="A3" s="32">
        <v>2</v>
      </c>
      <c r="B3" s="33">
        <v>13</v>
      </c>
      <c r="C3" s="32">
        <v>12683</v>
      </c>
      <c r="D3" s="32">
        <v>108309.16618863901</v>
      </c>
      <c r="E3" s="32">
        <v>84462.112308206604</v>
      </c>
      <c r="F3" s="32">
        <v>23847.053880432599</v>
      </c>
      <c r="G3" s="32">
        <v>84462.112308206604</v>
      </c>
      <c r="H3" s="32">
        <v>0.220175768308463</v>
      </c>
    </row>
    <row r="4" spans="1:8" ht="14.25" x14ac:dyDescent="0.2">
      <c r="A4" s="32">
        <v>3</v>
      </c>
      <c r="B4" s="33">
        <v>14</v>
      </c>
      <c r="C4" s="32">
        <v>138791</v>
      </c>
      <c r="D4" s="32">
        <v>178862.578889275</v>
      </c>
      <c r="E4" s="32">
        <v>131003.201630375</v>
      </c>
      <c r="F4" s="32">
        <v>47859.3772589</v>
      </c>
      <c r="G4" s="32">
        <v>131003.201630375</v>
      </c>
      <c r="H4" s="32">
        <v>0.26757624516041101</v>
      </c>
    </row>
    <row r="5" spans="1:8" ht="14.25" x14ac:dyDescent="0.2">
      <c r="A5" s="32">
        <v>4</v>
      </c>
      <c r="B5" s="33">
        <v>15</v>
      </c>
      <c r="C5" s="32">
        <v>3834</v>
      </c>
      <c r="D5" s="32">
        <v>57086.3877837607</v>
      </c>
      <c r="E5" s="32">
        <v>44528.746567521397</v>
      </c>
      <c r="F5" s="32">
        <v>12557.641216239301</v>
      </c>
      <c r="G5" s="32">
        <v>44528.746567521397</v>
      </c>
      <c r="H5" s="32">
        <v>0.21997610470304799</v>
      </c>
    </row>
    <row r="6" spans="1:8" ht="14.25" x14ac:dyDescent="0.2">
      <c r="A6" s="32">
        <v>5</v>
      </c>
      <c r="B6" s="33">
        <v>16</v>
      </c>
      <c r="C6" s="32">
        <v>4125</v>
      </c>
      <c r="D6" s="32">
        <v>217861.89002307699</v>
      </c>
      <c r="E6" s="32">
        <v>178024.84040683799</v>
      </c>
      <c r="F6" s="32">
        <v>39837.049616239303</v>
      </c>
      <c r="G6" s="32">
        <v>178024.84040683799</v>
      </c>
      <c r="H6" s="32">
        <v>0.182854603951244</v>
      </c>
    </row>
    <row r="7" spans="1:8" ht="14.25" x14ac:dyDescent="0.2">
      <c r="A7" s="32">
        <v>6</v>
      </c>
      <c r="B7" s="33">
        <v>17</v>
      </c>
      <c r="C7" s="32">
        <v>21065</v>
      </c>
      <c r="D7" s="32">
        <v>303240.62204359</v>
      </c>
      <c r="E7" s="32">
        <v>220900.68660341899</v>
      </c>
      <c r="F7" s="32">
        <v>82339.935440170899</v>
      </c>
      <c r="G7" s="32">
        <v>220900.68660341899</v>
      </c>
      <c r="H7" s="32">
        <v>0.27153332850087197</v>
      </c>
    </row>
    <row r="8" spans="1:8" ht="14.25" x14ac:dyDescent="0.2">
      <c r="A8" s="32">
        <v>7</v>
      </c>
      <c r="B8" s="33">
        <v>18</v>
      </c>
      <c r="C8" s="32">
        <v>91608</v>
      </c>
      <c r="D8" s="32">
        <v>206709.18725299099</v>
      </c>
      <c r="E8" s="32">
        <v>162881.13043504299</v>
      </c>
      <c r="F8" s="32">
        <v>43828.056817948702</v>
      </c>
      <c r="G8" s="32">
        <v>162881.13043504299</v>
      </c>
      <c r="H8" s="32">
        <v>0.21202761909323101</v>
      </c>
    </row>
    <row r="9" spans="1:8" ht="14.25" x14ac:dyDescent="0.2">
      <c r="A9" s="32">
        <v>8</v>
      </c>
      <c r="B9" s="33">
        <v>19</v>
      </c>
      <c r="C9" s="32">
        <v>29782</v>
      </c>
      <c r="D9" s="32">
        <v>121759.25526666699</v>
      </c>
      <c r="E9" s="32">
        <v>100896.937365812</v>
      </c>
      <c r="F9" s="32">
        <v>20862.317900854701</v>
      </c>
      <c r="G9" s="32">
        <v>100896.937365812</v>
      </c>
      <c r="H9" s="32">
        <v>0.17134071537448101</v>
      </c>
    </row>
    <row r="10" spans="1:8" ht="14.25" x14ac:dyDescent="0.2">
      <c r="A10" s="32">
        <v>9</v>
      </c>
      <c r="B10" s="33">
        <v>21</v>
      </c>
      <c r="C10" s="32">
        <v>244987</v>
      </c>
      <c r="D10" s="32">
        <v>971230.68849230802</v>
      </c>
      <c r="E10" s="32">
        <v>935853.77145299094</v>
      </c>
      <c r="F10" s="32">
        <v>35376.917039316198</v>
      </c>
      <c r="G10" s="32">
        <v>935853.77145299094</v>
      </c>
      <c r="H10" s="35">
        <v>3.6424834448171801E-2</v>
      </c>
    </row>
    <row r="11" spans="1:8" ht="14.25" x14ac:dyDescent="0.2">
      <c r="A11" s="32">
        <v>10</v>
      </c>
      <c r="B11" s="33">
        <v>22</v>
      </c>
      <c r="C11" s="32">
        <v>38350.817000000003</v>
      </c>
      <c r="D11" s="32">
        <v>678099.50700769201</v>
      </c>
      <c r="E11" s="32">
        <v>637410.79229743604</v>
      </c>
      <c r="F11" s="32">
        <v>40688.714710256398</v>
      </c>
      <c r="G11" s="32">
        <v>637410.79229743604</v>
      </c>
      <c r="H11" s="32">
        <v>6.0004047031101598E-2</v>
      </c>
    </row>
    <row r="12" spans="1:8" ht="14.25" x14ac:dyDescent="0.2">
      <c r="A12" s="32">
        <v>11</v>
      </c>
      <c r="B12" s="33">
        <v>23</v>
      </c>
      <c r="C12" s="32">
        <v>258160.73</v>
      </c>
      <c r="D12" s="32">
        <v>2167722.0601008502</v>
      </c>
      <c r="E12" s="32">
        <v>1860715.60718034</v>
      </c>
      <c r="F12" s="32">
        <v>307006.45292051299</v>
      </c>
      <c r="G12" s="32">
        <v>1860715.60718034</v>
      </c>
      <c r="H12" s="32">
        <v>0.14162629913275401</v>
      </c>
    </row>
    <row r="13" spans="1:8" ht="14.25" x14ac:dyDescent="0.2">
      <c r="A13" s="32">
        <v>12</v>
      </c>
      <c r="B13" s="33">
        <v>24</v>
      </c>
      <c r="C13" s="32">
        <v>22873</v>
      </c>
      <c r="D13" s="32">
        <v>586971.50421025604</v>
      </c>
      <c r="E13" s="32">
        <v>543993.04121709405</v>
      </c>
      <c r="F13" s="32">
        <v>42978.4629931624</v>
      </c>
      <c r="G13" s="32">
        <v>543993.04121709405</v>
      </c>
      <c r="H13" s="32">
        <v>7.3220697572002197E-2</v>
      </c>
    </row>
    <row r="14" spans="1:8" ht="14.25" x14ac:dyDescent="0.2">
      <c r="A14" s="32">
        <v>13</v>
      </c>
      <c r="B14" s="33">
        <v>25</v>
      </c>
      <c r="C14" s="32">
        <v>100502</v>
      </c>
      <c r="D14" s="32">
        <v>1338154.3171999999</v>
      </c>
      <c r="E14" s="32">
        <v>1277059.439</v>
      </c>
      <c r="F14" s="32">
        <v>61094.878199999999</v>
      </c>
      <c r="G14" s="32">
        <v>1277059.439</v>
      </c>
      <c r="H14" s="32">
        <v>4.56560782375511E-2</v>
      </c>
    </row>
    <row r="15" spans="1:8" ht="14.25" x14ac:dyDescent="0.2">
      <c r="A15" s="32">
        <v>14</v>
      </c>
      <c r="B15" s="33">
        <v>26</v>
      </c>
      <c r="C15" s="32">
        <v>76383</v>
      </c>
      <c r="D15" s="32">
        <v>424051.906811603</v>
      </c>
      <c r="E15" s="32">
        <v>368971.82035870198</v>
      </c>
      <c r="F15" s="32">
        <v>55080.086452900701</v>
      </c>
      <c r="G15" s="32">
        <v>368971.82035870198</v>
      </c>
      <c r="H15" s="32">
        <v>0.12988996292232599</v>
      </c>
    </row>
    <row r="16" spans="1:8" ht="14.25" x14ac:dyDescent="0.2">
      <c r="A16" s="32">
        <v>15</v>
      </c>
      <c r="B16" s="33">
        <v>27</v>
      </c>
      <c r="C16" s="32">
        <v>188604.71599999999</v>
      </c>
      <c r="D16" s="32">
        <v>1495821.7078</v>
      </c>
      <c r="E16" s="32">
        <v>1319733.4872000001</v>
      </c>
      <c r="F16" s="32">
        <v>176088.2206</v>
      </c>
      <c r="G16" s="32">
        <v>1319733.4872000001</v>
      </c>
      <c r="H16" s="32">
        <v>0.11772005960455301</v>
      </c>
    </row>
    <row r="17" spans="1:8" ht="14.25" x14ac:dyDescent="0.2">
      <c r="A17" s="32">
        <v>16</v>
      </c>
      <c r="B17" s="33">
        <v>29</v>
      </c>
      <c r="C17" s="32">
        <v>232212</v>
      </c>
      <c r="D17" s="32">
        <v>3228839.45439573</v>
      </c>
      <c r="E17" s="32">
        <v>3032449.0874880301</v>
      </c>
      <c r="F17" s="32">
        <v>196390.36690769199</v>
      </c>
      <c r="G17" s="32">
        <v>3032449.0874880301</v>
      </c>
      <c r="H17" s="32">
        <v>6.0823825303648202E-2</v>
      </c>
    </row>
    <row r="18" spans="1:8" ht="14.25" x14ac:dyDescent="0.2">
      <c r="A18" s="32">
        <v>17</v>
      </c>
      <c r="B18" s="33">
        <v>31</v>
      </c>
      <c r="C18" s="32">
        <v>36669.451999999997</v>
      </c>
      <c r="D18" s="32">
        <v>326198.108583836</v>
      </c>
      <c r="E18" s="32">
        <v>277128.452393741</v>
      </c>
      <c r="F18" s="32">
        <v>49069.656190095702</v>
      </c>
      <c r="G18" s="32">
        <v>277128.452393741</v>
      </c>
      <c r="H18" s="32">
        <v>0.150429002801787</v>
      </c>
    </row>
    <row r="19" spans="1:8" ht="14.25" x14ac:dyDescent="0.2">
      <c r="A19" s="32">
        <v>18</v>
      </c>
      <c r="B19" s="33">
        <v>32</v>
      </c>
      <c r="C19" s="32">
        <v>20074.268</v>
      </c>
      <c r="D19" s="32">
        <v>345324.09132526303</v>
      </c>
      <c r="E19" s="32">
        <v>318943.25460740097</v>
      </c>
      <c r="F19" s="32">
        <v>26380.836717861599</v>
      </c>
      <c r="G19" s="32">
        <v>318943.25460740097</v>
      </c>
      <c r="H19" s="32">
        <v>7.6394428829505798E-2</v>
      </c>
    </row>
    <row r="20" spans="1:8" ht="14.25" x14ac:dyDescent="0.2">
      <c r="A20" s="32">
        <v>19</v>
      </c>
      <c r="B20" s="33">
        <v>33</v>
      </c>
      <c r="C20" s="32">
        <v>37133.313999999998</v>
      </c>
      <c r="D20" s="32">
        <v>592988.62012458197</v>
      </c>
      <c r="E20" s="32">
        <v>480569.59361768101</v>
      </c>
      <c r="F20" s="32">
        <v>112419.02650690101</v>
      </c>
      <c r="G20" s="32">
        <v>480569.59361768101</v>
      </c>
      <c r="H20" s="32">
        <v>0.18958041131258599</v>
      </c>
    </row>
    <row r="21" spans="1:8" ht="14.25" x14ac:dyDescent="0.2">
      <c r="A21" s="32">
        <v>20</v>
      </c>
      <c r="B21" s="33">
        <v>34</v>
      </c>
      <c r="C21" s="32">
        <v>46413.656999999999</v>
      </c>
      <c r="D21" s="32">
        <v>253441.523573338</v>
      </c>
      <c r="E21" s="32">
        <v>191749.20622555399</v>
      </c>
      <c r="F21" s="32">
        <v>61692.317347784199</v>
      </c>
      <c r="G21" s="32">
        <v>191749.20622555399</v>
      </c>
      <c r="H21" s="32">
        <v>0.243418349440013</v>
      </c>
    </row>
    <row r="22" spans="1:8" ht="14.25" x14ac:dyDescent="0.2">
      <c r="A22" s="32">
        <v>21</v>
      </c>
      <c r="B22" s="33">
        <v>35</v>
      </c>
      <c r="C22" s="32">
        <v>37387.339999999997</v>
      </c>
      <c r="D22" s="32">
        <v>1092471.8057788101</v>
      </c>
      <c r="E22" s="32">
        <v>1028241.4404818499</v>
      </c>
      <c r="F22" s="32">
        <v>64230.365296959397</v>
      </c>
      <c r="G22" s="32">
        <v>1028241.4404818499</v>
      </c>
      <c r="H22" s="32">
        <v>5.8793613672410101E-2</v>
      </c>
    </row>
    <row r="23" spans="1:8" ht="14.25" x14ac:dyDescent="0.2">
      <c r="A23" s="32">
        <v>22</v>
      </c>
      <c r="B23" s="33">
        <v>36</v>
      </c>
      <c r="C23" s="32">
        <v>164508.54399999999</v>
      </c>
      <c r="D23" s="32">
        <v>816324.919265487</v>
      </c>
      <c r="E23" s="32">
        <v>703744.31014694599</v>
      </c>
      <c r="F23" s="32">
        <v>112580.60911854</v>
      </c>
      <c r="G23" s="32">
        <v>703744.31014694599</v>
      </c>
      <c r="H23" s="32">
        <v>0.13791151839372801</v>
      </c>
    </row>
    <row r="24" spans="1:8" ht="14.25" x14ac:dyDescent="0.2">
      <c r="A24" s="32">
        <v>23</v>
      </c>
      <c r="B24" s="33">
        <v>37</v>
      </c>
      <c r="C24" s="32">
        <v>146419.992</v>
      </c>
      <c r="D24" s="32">
        <v>1164769.6130911501</v>
      </c>
      <c r="E24" s="32">
        <v>1048536.58398374</v>
      </c>
      <c r="F24" s="32">
        <v>116233.029107415</v>
      </c>
      <c r="G24" s="32">
        <v>1048536.58398374</v>
      </c>
      <c r="H24" s="32">
        <v>9.9790574720564004E-2</v>
      </c>
    </row>
    <row r="25" spans="1:8" ht="14.25" x14ac:dyDescent="0.2">
      <c r="A25" s="32">
        <v>24</v>
      </c>
      <c r="B25" s="33">
        <v>38</v>
      </c>
      <c r="C25" s="32">
        <v>328503.34299999999</v>
      </c>
      <c r="D25" s="32">
        <v>1489112.77751504</v>
      </c>
      <c r="E25" s="32">
        <v>1515233.5739531</v>
      </c>
      <c r="F25" s="32">
        <v>-26120.796438053101</v>
      </c>
      <c r="G25" s="32">
        <v>1515233.5739531</v>
      </c>
      <c r="H25" s="32">
        <v>-1.7541180783931101E-2</v>
      </c>
    </row>
    <row r="26" spans="1:8" ht="14.25" x14ac:dyDescent="0.2">
      <c r="A26" s="32">
        <v>25</v>
      </c>
      <c r="B26" s="33">
        <v>39</v>
      </c>
      <c r="C26" s="32">
        <v>67204.409</v>
      </c>
      <c r="D26" s="32">
        <v>112276.93042302399</v>
      </c>
      <c r="E26" s="32">
        <v>86098.131330536402</v>
      </c>
      <c r="F26" s="32">
        <v>26178.799092487501</v>
      </c>
      <c r="G26" s="32">
        <v>86098.131330536402</v>
      </c>
      <c r="H26" s="32">
        <v>0.23316276098619801</v>
      </c>
    </row>
    <row r="27" spans="1:8" ht="14.25" x14ac:dyDescent="0.2">
      <c r="A27" s="32">
        <v>26</v>
      </c>
      <c r="B27" s="33">
        <v>40</v>
      </c>
      <c r="C27" s="32">
        <v>1</v>
      </c>
      <c r="D27" s="32">
        <v>17.094000000000001</v>
      </c>
      <c r="E27" s="32">
        <v>17.094000000000001</v>
      </c>
      <c r="F27" s="32">
        <v>0</v>
      </c>
      <c r="G27" s="32">
        <v>17.094000000000001</v>
      </c>
      <c r="H27" s="32">
        <v>0</v>
      </c>
    </row>
    <row r="28" spans="1:8" ht="14.25" x14ac:dyDescent="0.2">
      <c r="A28" s="32">
        <v>27</v>
      </c>
      <c r="B28" s="33">
        <v>42</v>
      </c>
      <c r="C28" s="32">
        <v>11752.156000000001</v>
      </c>
      <c r="D28" s="32">
        <v>211964.0306</v>
      </c>
      <c r="E28" s="32">
        <v>195433.4425</v>
      </c>
      <c r="F28" s="32">
        <v>16530.588100000001</v>
      </c>
      <c r="G28" s="32">
        <v>195433.4425</v>
      </c>
      <c r="H28" s="32">
        <v>7.7987704108132799E-2</v>
      </c>
    </row>
    <row r="29" spans="1:8" ht="14.25" x14ac:dyDescent="0.2">
      <c r="A29" s="32">
        <v>28</v>
      </c>
      <c r="B29" s="33">
        <v>75</v>
      </c>
      <c r="C29" s="32">
        <v>324</v>
      </c>
      <c r="D29" s="32">
        <v>262705.12820512801</v>
      </c>
      <c r="E29" s="32">
        <v>245889.782051282</v>
      </c>
      <c r="F29" s="32">
        <v>16815.3461538462</v>
      </c>
      <c r="G29" s="32">
        <v>245889.782051282</v>
      </c>
      <c r="H29" s="32">
        <v>6.4008442730955101E-2</v>
      </c>
    </row>
    <row r="30" spans="1:8" ht="14.25" x14ac:dyDescent="0.2">
      <c r="A30" s="32">
        <v>29</v>
      </c>
      <c r="B30" s="33">
        <v>76</v>
      </c>
      <c r="C30" s="32">
        <v>2798</v>
      </c>
      <c r="D30" s="32">
        <v>567421.72428546997</v>
      </c>
      <c r="E30" s="32">
        <v>554811.58089145296</v>
      </c>
      <c r="F30" s="32">
        <v>12610.143394017099</v>
      </c>
      <c r="G30" s="32">
        <v>554811.58089145296</v>
      </c>
      <c r="H30" s="32">
        <v>2.2223582309782899E-2</v>
      </c>
    </row>
    <row r="31" spans="1:8" ht="14.25" x14ac:dyDescent="0.2">
      <c r="A31" s="32">
        <v>30</v>
      </c>
      <c r="B31" s="33">
        <v>99</v>
      </c>
      <c r="C31" s="32">
        <v>23</v>
      </c>
      <c r="D31" s="32">
        <v>29274.374101807702</v>
      </c>
      <c r="E31" s="32">
        <v>27145.911549807101</v>
      </c>
      <c r="F31" s="32">
        <v>2128.4625520006098</v>
      </c>
      <c r="G31" s="32">
        <v>27145.911549807101</v>
      </c>
      <c r="H31" s="32">
        <v>7.2707363259020802E-2</v>
      </c>
    </row>
    <row r="32" spans="1:8" ht="14.25" x14ac:dyDescent="0.2">
      <c r="A32" s="32"/>
      <c r="B32" s="36">
        <v>70</v>
      </c>
      <c r="C32" s="37">
        <v>99</v>
      </c>
      <c r="D32" s="37">
        <v>201287.15</v>
      </c>
      <c r="E32" s="37">
        <v>200628.41</v>
      </c>
      <c r="F32" s="32"/>
      <c r="G32" s="32"/>
      <c r="H32" s="32"/>
    </row>
    <row r="33" spans="1:8" ht="14.25" x14ac:dyDescent="0.2">
      <c r="A33" s="32"/>
      <c r="B33" s="36">
        <v>71</v>
      </c>
      <c r="C33" s="37">
        <v>271</v>
      </c>
      <c r="D33" s="37">
        <v>873775.06</v>
      </c>
      <c r="E33" s="37">
        <v>1021386.65</v>
      </c>
      <c r="F33" s="32"/>
      <c r="G33" s="32"/>
      <c r="H33" s="32"/>
    </row>
    <row r="34" spans="1:8" ht="14.25" x14ac:dyDescent="0.2">
      <c r="A34" s="32"/>
      <c r="B34" s="36">
        <v>72</v>
      </c>
      <c r="C34" s="37">
        <v>148</v>
      </c>
      <c r="D34" s="37">
        <v>486733.15</v>
      </c>
      <c r="E34" s="37">
        <v>526929.15</v>
      </c>
      <c r="F34" s="32"/>
      <c r="G34" s="32"/>
      <c r="H34" s="32"/>
    </row>
    <row r="35" spans="1:8" ht="14.25" x14ac:dyDescent="0.2">
      <c r="A35" s="32"/>
      <c r="B35" s="36">
        <v>73</v>
      </c>
      <c r="C35" s="37">
        <v>233</v>
      </c>
      <c r="D35" s="37">
        <v>617984.72</v>
      </c>
      <c r="E35" s="37">
        <v>747103.75</v>
      </c>
      <c r="F35" s="32"/>
      <c r="G35" s="32"/>
      <c r="H35" s="32"/>
    </row>
    <row r="36" spans="1:8" ht="14.25" x14ac:dyDescent="0.2">
      <c r="A36" s="32"/>
      <c r="B36" s="36">
        <v>77</v>
      </c>
      <c r="C36" s="37">
        <v>322</v>
      </c>
      <c r="D36" s="37">
        <v>591019.61</v>
      </c>
      <c r="E36" s="37">
        <v>695411.86</v>
      </c>
      <c r="F36" s="32"/>
      <c r="G36" s="32"/>
      <c r="H36" s="32"/>
    </row>
    <row r="37" spans="1:8" ht="14.25" x14ac:dyDescent="0.2">
      <c r="A37" s="32"/>
      <c r="B37" s="36">
        <v>78</v>
      </c>
      <c r="C37" s="37">
        <v>158</v>
      </c>
      <c r="D37" s="37">
        <v>229101.79</v>
      </c>
      <c r="E37" s="37">
        <v>200511.01</v>
      </c>
      <c r="F37" s="32"/>
      <c r="G37" s="32"/>
      <c r="H37" s="32"/>
    </row>
    <row r="38" spans="1:8" ht="14.25" x14ac:dyDescent="0.2">
      <c r="A38" s="32"/>
      <c r="B38" s="36">
        <v>74</v>
      </c>
      <c r="C38" s="37">
        <v>0</v>
      </c>
      <c r="D38" s="37">
        <v>0</v>
      </c>
      <c r="E38" s="37">
        <v>0</v>
      </c>
      <c r="F38" s="32"/>
      <c r="G38" s="32"/>
      <c r="H38" s="32"/>
    </row>
    <row r="39" spans="1:8" ht="14.25" x14ac:dyDescent="0.2">
      <c r="A39" s="32"/>
      <c r="B39" s="33"/>
      <c r="C39" s="32"/>
      <c r="D39" s="32"/>
      <c r="E39" s="32"/>
      <c r="F39" s="32"/>
      <c r="G39" s="32"/>
      <c r="H39" s="32"/>
    </row>
    <row r="40" spans="1:8" ht="14.25" x14ac:dyDescent="0.2">
      <c r="A40" s="32"/>
      <c r="B40" s="33"/>
      <c r="C40" s="32"/>
      <c r="D40" s="32"/>
      <c r="E40" s="32"/>
      <c r="F40" s="32"/>
      <c r="G40" s="32"/>
      <c r="H40" s="32"/>
    </row>
    <row r="41" spans="1:8" ht="14.25" x14ac:dyDescent="0.2">
      <c r="A41" s="32"/>
      <c r="B41" s="33"/>
      <c r="C41" s="32"/>
      <c r="D41" s="32"/>
      <c r="E41" s="32"/>
      <c r="F41" s="32"/>
      <c r="G41" s="32"/>
      <c r="H41" s="32"/>
    </row>
    <row r="42" spans="1:8" ht="14.25" x14ac:dyDescent="0.2">
      <c r="A42" s="32"/>
      <c r="B42" s="33"/>
      <c r="C42" s="33"/>
      <c r="D42" s="33"/>
      <c r="E42" s="33"/>
      <c r="F42" s="33"/>
      <c r="G42" s="33"/>
      <c r="H42" s="33"/>
    </row>
    <row r="43" spans="1:8" ht="14.25" x14ac:dyDescent="0.2">
      <c r="A43" s="32"/>
      <c r="B43" s="33"/>
      <c r="C43" s="33"/>
      <c r="D43" s="33"/>
      <c r="E43" s="33"/>
      <c r="F43" s="33"/>
      <c r="G43" s="33"/>
      <c r="H43" s="33"/>
    </row>
    <row r="44" spans="1:8" ht="14.25" x14ac:dyDescent="0.2">
      <c r="A44" s="32"/>
      <c r="B44" s="33"/>
      <c r="C44" s="32"/>
      <c r="D44" s="32"/>
      <c r="E44" s="32"/>
      <c r="F44" s="32"/>
      <c r="G44" s="32"/>
      <c r="H44" s="32"/>
    </row>
    <row r="45" spans="1:8" ht="14.25" x14ac:dyDescent="0.2">
      <c r="A45" s="32"/>
      <c r="B45" s="33"/>
      <c r="C45" s="32"/>
      <c r="D45" s="32"/>
      <c r="E45" s="32"/>
      <c r="F45" s="32"/>
      <c r="G45" s="32"/>
      <c r="H45" s="32"/>
    </row>
    <row r="46" spans="1:8" ht="14.25" x14ac:dyDescent="0.2">
      <c r="A46" s="32"/>
      <c r="B46" s="33"/>
      <c r="C46" s="32"/>
      <c r="D46" s="32"/>
      <c r="E46" s="32"/>
      <c r="F46" s="32"/>
      <c r="G46" s="32"/>
      <c r="H46" s="32"/>
    </row>
    <row r="47" spans="1:8" ht="14.25" x14ac:dyDescent="0.2">
      <c r="A47" s="32"/>
      <c r="B47" s="33"/>
      <c r="C47" s="32"/>
      <c r="D47" s="32"/>
      <c r="E47" s="32"/>
      <c r="F47" s="32"/>
      <c r="G47" s="32"/>
      <c r="H47" s="32"/>
    </row>
    <row r="48" spans="1:8" ht="14.25" x14ac:dyDescent="0.2">
      <c r="A48" s="32"/>
      <c r="B48" s="33"/>
      <c r="C48" s="32"/>
      <c r="D48" s="32"/>
      <c r="E48" s="32"/>
      <c r="F48" s="32"/>
      <c r="G48" s="32"/>
      <c r="H48" s="32"/>
    </row>
    <row r="49" spans="1:8" ht="14.25" x14ac:dyDescent="0.2">
      <c r="A49" s="32"/>
      <c r="B49" s="33"/>
      <c r="C49" s="32"/>
      <c r="D49" s="32"/>
      <c r="E49" s="32"/>
      <c r="F49" s="32"/>
      <c r="G49" s="32"/>
      <c r="H49" s="32"/>
    </row>
    <row r="50" spans="1:8" ht="14.25" x14ac:dyDescent="0.2">
      <c r="A50" s="32"/>
      <c r="B50" s="33"/>
      <c r="C50" s="32"/>
      <c r="D50" s="32"/>
      <c r="E50" s="32"/>
      <c r="F50" s="32"/>
      <c r="G50" s="32"/>
      <c r="H50" s="32"/>
    </row>
    <row r="51" spans="1:8" ht="14.25" x14ac:dyDescent="0.2">
      <c r="A51" s="32"/>
      <c r="B51" s="33"/>
      <c r="C51" s="32"/>
      <c r="D51" s="32"/>
      <c r="E51" s="32"/>
      <c r="F51" s="32"/>
      <c r="G51" s="32"/>
      <c r="H51" s="32"/>
    </row>
    <row r="52" spans="1:8" ht="14.25" x14ac:dyDescent="0.2">
      <c r="A52" s="32"/>
      <c r="B52" s="33"/>
      <c r="C52" s="32"/>
      <c r="D52" s="32"/>
      <c r="E52" s="32"/>
      <c r="F52" s="32"/>
      <c r="G52" s="32"/>
      <c r="H52" s="32"/>
    </row>
    <row r="53" spans="1:8" ht="14.25" x14ac:dyDescent="0.2">
      <c r="A53" s="32"/>
      <c r="B53" s="33"/>
      <c r="C53" s="32"/>
      <c r="D53" s="32"/>
      <c r="E53" s="32"/>
      <c r="F53" s="32"/>
      <c r="G53" s="32"/>
      <c r="H53" s="32"/>
    </row>
    <row r="54" spans="1:8" ht="14.25" x14ac:dyDescent="0.2">
      <c r="A54" s="32"/>
      <c r="B54" s="33"/>
      <c r="C54" s="32"/>
      <c r="D54" s="32"/>
      <c r="E54" s="32"/>
      <c r="F54" s="32"/>
      <c r="G54" s="32"/>
      <c r="H54" s="32"/>
    </row>
    <row r="55" spans="1:8" ht="14.25" x14ac:dyDescent="0.2">
      <c r="A55" s="32"/>
      <c r="B55" s="33"/>
      <c r="C55" s="32"/>
      <c r="D55" s="32"/>
      <c r="E55" s="32"/>
      <c r="F55" s="32"/>
      <c r="G55" s="32"/>
      <c r="H55" s="32"/>
    </row>
    <row r="56" spans="1:8" ht="14.25" x14ac:dyDescent="0.2">
      <c r="A56" s="32"/>
      <c r="B56" s="33"/>
      <c r="C56" s="32"/>
      <c r="D56" s="32"/>
      <c r="E56" s="32"/>
      <c r="F56" s="32"/>
      <c r="G56" s="32"/>
      <c r="H56" s="32"/>
    </row>
    <row r="57" spans="1:8" ht="14.25" x14ac:dyDescent="0.2">
      <c r="A57" s="32"/>
      <c r="B57" s="33"/>
      <c r="C57" s="32"/>
      <c r="D57" s="32"/>
      <c r="E57" s="32"/>
      <c r="F57" s="32"/>
      <c r="G57" s="32"/>
      <c r="H57" s="32"/>
    </row>
    <row r="58" spans="1:8" ht="14.25" x14ac:dyDescent="0.2">
      <c r="A58" s="32"/>
      <c r="B58" s="33"/>
      <c r="C58" s="32"/>
      <c r="D58" s="32"/>
      <c r="E58" s="32"/>
      <c r="F58" s="32"/>
      <c r="G58" s="32"/>
      <c r="H58" s="32"/>
    </row>
    <row r="59" spans="1:8" ht="14.25" x14ac:dyDescent="0.2">
      <c r="A59" s="32"/>
      <c r="B59" s="33"/>
      <c r="C59" s="32"/>
      <c r="D59" s="32"/>
      <c r="E59" s="32"/>
      <c r="F59" s="32"/>
      <c r="G59" s="32"/>
      <c r="H59" s="32"/>
    </row>
    <row r="60" spans="1:8" ht="14.25" x14ac:dyDescent="0.2">
      <c r="A60" s="32"/>
      <c r="B60" s="33"/>
      <c r="C60" s="32"/>
      <c r="D60" s="32"/>
      <c r="E60" s="32"/>
      <c r="F60" s="32"/>
      <c r="G60" s="32"/>
      <c r="H60" s="32"/>
    </row>
    <row r="61" spans="1:8" ht="14.25" x14ac:dyDescent="0.2">
      <c r="A61" s="32"/>
      <c r="B61" s="33"/>
      <c r="C61" s="32"/>
      <c r="D61" s="32"/>
      <c r="E61" s="32"/>
      <c r="F61" s="32"/>
      <c r="G61" s="32"/>
      <c r="H61" s="32"/>
    </row>
    <row r="62" spans="1:8" ht="14.25" x14ac:dyDescent="0.2">
      <c r="A62" s="32"/>
      <c r="B62" s="33"/>
      <c r="C62" s="32"/>
      <c r="D62" s="32"/>
      <c r="E62" s="32"/>
      <c r="F62" s="32"/>
      <c r="G62" s="32"/>
      <c r="H62" s="32"/>
    </row>
  </sheetData>
  <phoneticPr fontId="2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杨进</cp:lastModifiedBy>
  <dcterms:created xsi:type="dcterms:W3CDTF">2013-06-21T00:28:37Z</dcterms:created>
  <dcterms:modified xsi:type="dcterms:W3CDTF">2015-10-08T00:51:04Z</dcterms:modified>
</cp:coreProperties>
</file>