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<sst xmlns="http://schemas.openxmlformats.org/spreadsheetml/2006/main" count="117" uniqueCount="75">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</sst>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27286987.621999998</v>
      </c>
      <c r="F3" s="25">
        <f>RA!I7</f>
        <v>1222862.3725000001</v>
      </c>
      <c r="G3" s="16">
        <f>SUM(G4:G40)</f>
        <v>26064125.249500003</v>
      </c>
      <c r="H3" s="27">
        <f>RA!J7</f>
        <v>4.4814854224292402</v>
      </c>
      <c r="I3" s="20">
        <f>SUM(I4:I40)</f>
        <v>27286995.663806893</v>
      </c>
      <c r="J3" s="21">
        <f>SUM(J4:J40)</f>
        <v>26064124.980055537</v>
      </c>
      <c r="K3" s="22">
        <f>E3-I3</f>
        <v>-8.0418068952858448</v>
      </c>
      <c r="L3" s="22">
        <f>G3-J3</f>
        <v>0.26944446563720703</v>
      </c>
    </row>
    <row r="4" spans="1:13" x14ac:dyDescent="0.15">
      <c r="A4" s="43">
        <f>RA!A8</f>
        <v>42284</v>
      </c>
      <c r="B4" s="12">
        <v>12</v>
      </c>
      <c r="C4" s="41" t="s">
        <v>6</v>
      </c>
      <c r="D4" s="41"/>
      <c r="E4" s="15">
        <f>VLOOKUP(C4,RA!B8:D36,3,0)</f>
        <v>799425.90280000004</v>
      </c>
      <c r="F4" s="25">
        <f>VLOOKUP(C4,RA!B8:I39,8,0)</f>
        <v>178567.81340000001</v>
      </c>
      <c r="G4" s="16">
        <f t="shared" ref="G4:G40" si="0">E4-F4</f>
        <v>620858.08940000006</v>
      </c>
      <c r="H4" s="27">
        <f>RA!J8</f>
        <v>22.3370061908882</v>
      </c>
      <c r="I4" s="20">
        <f>VLOOKUP(B4,RMS!B:D,3,FALSE)</f>
        <v>799427.02162478596</v>
      </c>
      <c r="J4" s="21">
        <f>VLOOKUP(B4,RMS!B:E,4,FALSE)</f>
        <v>620858.10808803397</v>
      </c>
      <c r="K4" s="22">
        <f t="shared" ref="K4:K40" si="1">E4-I4</f>
        <v>-1.1188247859245166</v>
      </c>
      <c r="L4" s="22">
        <f t="shared" ref="L4:L40" si="2">G4-J4</f>
        <v>-1.8688033916987479E-2</v>
      </c>
    </row>
    <row r="5" spans="1:13" x14ac:dyDescent="0.15">
      <c r="A5" s="43"/>
      <c r="B5" s="12">
        <v>13</v>
      </c>
      <c r="C5" s="41" t="s">
        <v>7</v>
      </c>
      <c r="D5" s="41"/>
      <c r="E5" s="15">
        <f>VLOOKUP(C5,RA!B8:D37,3,0)</f>
        <v>114421.1265</v>
      </c>
      <c r="F5" s="25">
        <f>VLOOKUP(C5,RA!B9:I40,8,0)</f>
        <v>25416.5308</v>
      </c>
      <c r="G5" s="16">
        <f t="shared" si="0"/>
        <v>89004.595700000005</v>
      </c>
      <c r="H5" s="27">
        <f>RA!J9</f>
        <v>22.213145052369299</v>
      </c>
      <c r="I5" s="20">
        <f>VLOOKUP(B5,RMS!B:D,3,FALSE)</f>
        <v>114421.19209876</v>
      </c>
      <c r="J5" s="21">
        <f>VLOOKUP(B5,RMS!B:E,4,FALSE)</f>
        <v>89004.608860313107</v>
      </c>
      <c r="K5" s="22">
        <f t="shared" si="1"/>
        <v>-6.5598760003922507E-2</v>
      </c>
      <c r="L5" s="22">
        <f t="shared" si="2"/>
        <v>-1.3160313101252541E-2</v>
      </c>
      <c r="M5" s="34"/>
    </row>
    <row r="6" spans="1:13" x14ac:dyDescent="0.15">
      <c r="A6" s="43"/>
      <c r="B6" s="12">
        <v>14</v>
      </c>
      <c r="C6" s="41" t="s">
        <v>8</v>
      </c>
      <c r="D6" s="41"/>
      <c r="E6" s="15">
        <f>VLOOKUP(C6,RA!B10:D38,3,0)</f>
        <v>155481.13939999999</v>
      </c>
      <c r="F6" s="25">
        <f>VLOOKUP(C6,RA!B10:I41,8,0)</f>
        <v>42309.223400000003</v>
      </c>
      <c r="G6" s="16">
        <f t="shared" si="0"/>
        <v>113171.91599999998</v>
      </c>
      <c r="H6" s="27">
        <f>RA!J10</f>
        <v>27.211804314832499</v>
      </c>
      <c r="I6" s="20">
        <f>VLOOKUP(B6,RMS!B:D,3,FALSE)</f>
        <v>155483.644292663</v>
      </c>
      <c r="J6" s="21">
        <f>VLOOKUP(B6,RMS!B:E,4,FALSE)</f>
        <v>113171.916210593</v>
      </c>
      <c r="K6" s="22">
        <f>E6-I6</f>
        <v>-2.5048926630115602</v>
      </c>
      <c r="L6" s="22">
        <f t="shared" si="2"/>
        <v>-2.10593017982319E-4</v>
      </c>
      <c r="M6" s="34"/>
    </row>
    <row r="7" spans="1:13" x14ac:dyDescent="0.15">
      <c r="A7" s="43"/>
      <c r="B7" s="12">
        <v>15</v>
      </c>
      <c r="C7" s="41" t="s">
        <v>9</v>
      </c>
      <c r="D7" s="41"/>
      <c r="E7" s="15">
        <f>VLOOKUP(C7,RA!B10:D39,3,0)</f>
        <v>58445.1011</v>
      </c>
      <c r="F7" s="25">
        <f>VLOOKUP(C7,RA!B11:I42,8,0)</f>
        <v>12713.2148</v>
      </c>
      <c r="G7" s="16">
        <f t="shared" si="0"/>
        <v>45731.886299999998</v>
      </c>
      <c r="H7" s="27">
        <f>RA!J11</f>
        <v>21.752404497081098</v>
      </c>
      <c r="I7" s="20">
        <f>VLOOKUP(B7,RMS!B:D,3,FALSE)</f>
        <v>58445.155149572602</v>
      </c>
      <c r="J7" s="21">
        <f>VLOOKUP(B7,RMS!B:E,4,FALSE)</f>
        <v>45731.886446153803</v>
      </c>
      <c r="K7" s="22">
        <f t="shared" si="1"/>
        <v>-5.4049572601797991E-2</v>
      </c>
      <c r="L7" s="22">
        <f t="shared" si="2"/>
        <v>-1.4615380496252328E-4</v>
      </c>
      <c r="M7" s="34"/>
    </row>
    <row r="8" spans="1:13" x14ac:dyDescent="0.15">
      <c r="A8" s="43"/>
      <c r="B8" s="12">
        <v>16</v>
      </c>
      <c r="C8" s="41" t="s">
        <v>10</v>
      </c>
      <c r="D8" s="41"/>
      <c r="E8" s="15">
        <f>VLOOKUP(C8,RA!B12:D39,3,0)</f>
        <v>267836.42670000001</v>
      </c>
      <c r="F8" s="25">
        <f>VLOOKUP(C8,RA!B12:I43,8,0)</f>
        <v>44943.636200000001</v>
      </c>
      <c r="G8" s="16">
        <f t="shared" si="0"/>
        <v>222892.7905</v>
      </c>
      <c r="H8" s="27">
        <f>RA!J12</f>
        <v>16.780255304981601</v>
      </c>
      <c r="I8" s="20">
        <f>VLOOKUP(B8,RMS!B:D,3,FALSE)</f>
        <v>267836.42087863199</v>
      </c>
      <c r="J8" s="21">
        <f>VLOOKUP(B8,RMS!B:E,4,FALSE)</f>
        <v>222892.78927179499</v>
      </c>
      <c r="K8" s="22">
        <f t="shared" si="1"/>
        <v>5.8213680167682469E-3</v>
      </c>
      <c r="L8" s="22">
        <f t="shared" si="2"/>
        <v>1.228205015650019E-3</v>
      </c>
      <c r="M8" s="34"/>
    </row>
    <row r="9" spans="1:13" x14ac:dyDescent="0.15">
      <c r="A9" s="43"/>
      <c r="B9" s="12">
        <v>17</v>
      </c>
      <c r="C9" s="41" t="s">
        <v>11</v>
      </c>
      <c r="D9" s="41"/>
      <c r="E9" s="15">
        <f>VLOOKUP(C9,RA!B12:D40,3,0)</f>
        <v>323397.09159999999</v>
      </c>
      <c r="F9" s="25">
        <f>VLOOKUP(C9,RA!B13:I44,8,0)</f>
        <v>87600.878299999997</v>
      </c>
      <c r="G9" s="16">
        <f t="shared" si="0"/>
        <v>235796.2133</v>
      </c>
      <c r="H9" s="27">
        <f>RA!J13</f>
        <v>27.087713704101802</v>
      </c>
      <c r="I9" s="20">
        <f>VLOOKUP(B9,RMS!B:D,3,FALSE)</f>
        <v>323397.44053504302</v>
      </c>
      <c r="J9" s="21">
        <f>VLOOKUP(B9,RMS!B:E,4,FALSE)</f>
        <v>235796.20957179501</v>
      </c>
      <c r="K9" s="22">
        <f t="shared" si="1"/>
        <v>-0.34893504303181544</v>
      </c>
      <c r="L9" s="22">
        <f t="shared" si="2"/>
        <v>3.728204988874495E-3</v>
      </c>
      <c r="M9" s="34"/>
    </row>
    <row r="10" spans="1:13" x14ac:dyDescent="0.15">
      <c r="A10" s="43"/>
      <c r="B10" s="12">
        <v>18</v>
      </c>
      <c r="C10" s="41" t="s">
        <v>12</v>
      </c>
      <c r="D10" s="41"/>
      <c r="E10" s="15">
        <f>VLOOKUP(C10,RA!B14:D41,3,0)</f>
        <v>188333.66269999999</v>
      </c>
      <c r="F10" s="25">
        <f>VLOOKUP(C10,RA!B14:I45,8,0)</f>
        <v>40597.039499999999</v>
      </c>
      <c r="G10" s="16">
        <f t="shared" si="0"/>
        <v>147736.62319999997</v>
      </c>
      <c r="H10" s="27">
        <f>RA!J14</f>
        <v>21.555912478943199</v>
      </c>
      <c r="I10" s="20">
        <f>VLOOKUP(B10,RMS!B:D,3,FALSE)</f>
        <v>188333.66106239299</v>
      </c>
      <c r="J10" s="21">
        <f>VLOOKUP(B10,RMS!B:E,4,FALSE)</f>
        <v>147736.62341453001</v>
      </c>
      <c r="K10" s="22">
        <f t="shared" si="1"/>
        <v>1.6376069979742169E-3</v>
      </c>
      <c r="L10" s="22">
        <f t="shared" si="2"/>
        <v>-2.1453003864735365E-4</v>
      </c>
      <c r="M10" s="34"/>
    </row>
    <row r="11" spans="1:13" x14ac:dyDescent="0.15">
      <c r="A11" s="43"/>
      <c r="B11" s="12">
        <v>19</v>
      </c>
      <c r="C11" s="41" t="s">
        <v>13</v>
      </c>
      <c r="D11" s="41"/>
      <c r="E11" s="15">
        <f>VLOOKUP(C11,RA!B14:D42,3,0)</f>
        <v>131409.30919999999</v>
      </c>
      <c r="F11" s="25">
        <f>VLOOKUP(C11,RA!B15:I46,8,0)</f>
        <v>8762.4014000000006</v>
      </c>
      <c r="G11" s="16">
        <f t="shared" si="0"/>
        <v>122646.90779999999</v>
      </c>
      <c r="H11" s="27">
        <f>RA!J15</f>
        <v>6.6680218116541203</v>
      </c>
      <c r="I11" s="20">
        <f>VLOOKUP(B11,RMS!B:D,3,FALSE)</f>
        <v>131409.41569401699</v>
      </c>
      <c r="J11" s="21">
        <f>VLOOKUP(B11,RMS!B:E,4,FALSE)</f>
        <v>122646.90811282099</v>
      </c>
      <c r="K11" s="22">
        <f t="shared" si="1"/>
        <v>-0.10649401700356975</v>
      </c>
      <c r="L11" s="22">
        <f t="shared" si="2"/>
        <v>-3.1282100826501846E-4</v>
      </c>
      <c r="M11" s="34"/>
    </row>
    <row r="12" spans="1:13" x14ac:dyDescent="0.15">
      <c r="A12" s="43"/>
      <c r="B12" s="12">
        <v>21</v>
      </c>
      <c r="C12" s="41" t="s">
        <v>14</v>
      </c>
      <c r="D12" s="41"/>
      <c r="E12" s="15">
        <f>VLOOKUP(C12,RA!B16:D43,3,0)</f>
        <v>1068203.8814000001</v>
      </c>
      <c r="F12" s="25">
        <f>VLOOKUP(C12,RA!B16:I47,8,0)</f>
        <v>34671.715900000003</v>
      </c>
      <c r="G12" s="16">
        <f t="shared" si="0"/>
        <v>1033532.1655000001</v>
      </c>
      <c r="H12" s="27">
        <f>RA!J16</f>
        <v>3.2457957234305201</v>
      </c>
      <c r="I12" s="20">
        <f>VLOOKUP(B12,RMS!B:D,3,FALSE)</f>
        <v>1068203.3498307699</v>
      </c>
      <c r="J12" s="21">
        <f>VLOOKUP(B12,RMS!B:E,4,FALSE)</f>
        <v>1033532.1648017101</v>
      </c>
      <c r="K12" s="22">
        <f t="shared" si="1"/>
        <v>0.53156923013739288</v>
      </c>
      <c r="L12" s="22">
        <f t="shared" si="2"/>
        <v>6.9829006679356098E-4</v>
      </c>
      <c r="M12" s="34"/>
    </row>
    <row r="13" spans="1:13" x14ac:dyDescent="0.15">
      <c r="A13" s="43"/>
      <c r="B13" s="12">
        <v>22</v>
      </c>
      <c r="C13" s="41" t="s">
        <v>15</v>
      </c>
      <c r="D13" s="41"/>
      <c r="E13" s="15">
        <f>VLOOKUP(C13,RA!B16:D44,3,0)</f>
        <v>1018348.5424</v>
      </c>
      <c r="F13" s="25">
        <f>VLOOKUP(C13,RA!B17:I48,8,0)</f>
        <v>-6974.6552000000001</v>
      </c>
      <c r="G13" s="16">
        <f t="shared" si="0"/>
        <v>1025323.1976000001</v>
      </c>
      <c r="H13" s="27">
        <f>RA!J17</f>
        <v>-0.68489862847571203</v>
      </c>
      <c r="I13" s="20">
        <f>VLOOKUP(B13,RMS!B:D,3,FALSE)</f>
        <v>1018348.51567863</v>
      </c>
      <c r="J13" s="21">
        <f>VLOOKUP(B13,RMS!B:E,4,FALSE)</f>
        <v>1025323.19632906</v>
      </c>
      <c r="K13" s="22">
        <f t="shared" si="1"/>
        <v>2.6721370057202876E-2</v>
      </c>
      <c r="L13" s="22">
        <f t="shared" si="2"/>
        <v>1.2709400616586208E-3</v>
      </c>
      <c r="M13" s="34"/>
    </row>
    <row r="14" spans="1:13" x14ac:dyDescent="0.15">
      <c r="A14" s="43"/>
      <c r="B14" s="12">
        <v>23</v>
      </c>
      <c r="C14" s="41" t="s">
        <v>16</v>
      </c>
      <c r="D14" s="41"/>
      <c r="E14" s="15">
        <f>VLOOKUP(C14,RA!B18:D45,3,0)</f>
        <v>2077311.2365999999</v>
      </c>
      <c r="F14" s="25">
        <f>VLOOKUP(C14,RA!B18:I49,8,0)</f>
        <v>287151.00410000002</v>
      </c>
      <c r="G14" s="16">
        <f t="shared" si="0"/>
        <v>1790160.2324999999</v>
      </c>
      <c r="H14" s="27">
        <f>RA!J18</f>
        <v>13.823205643945199</v>
      </c>
      <c r="I14" s="20">
        <f>VLOOKUP(B14,RMS!B:D,3,FALSE)</f>
        <v>2077311.2213316199</v>
      </c>
      <c r="J14" s="21">
        <f>VLOOKUP(B14,RMS!B:E,4,FALSE)</f>
        <v>1790160.23615812</v>
      </c>
      <c r="K14" s="22">
        <f t="shared" si="1"/>
        <v>1.5268380055204034E-2</v>
      </c>
      <c r="L14" s="22">
        <f t="shared" si="2"/>
        <v>-3.6581200547516346E-3</v>
      </c>
      <c r="M14" s="34"/>
    </row>
    <row r="15" spans="1:13" x14ac:dyDescent="0.15">
      <c r="A15" s="43"/>
      <c r="B15" s="12">
        <v>24</v>
      </c>
      <c r="C15" s="41" t="s">
        <v>17</v>
      </c>
      <c r="D15" s="41"/>
      <c r="E15" s="15">
        <f>VLOOKUP(C15,RA!B18:D46,3,0)</f>
        <v>767392.41619999998</v>
      </c>
      <c r="F15" s="25">
        <f>VLOOKUP(C15,RA!B19:I50,8,0)</f>
        <v>37748.203000000001</v>
      </c>
      <c r="G15" s="16">
        <f t="shared" si="0"/>
        <v>729644.2132</v>
      </c>
      <c r="H15" s="27">
        <f>RA!J19</f>
        <v>4.9190221590829397</v>
      </c>
      <c r="I15" s="20">
        <f>VLOOKUP(B15,RMS!B:D,3,FALSE)</f>
        <v>767392.47624102596</v>
      </c>
      <c r="J15" s="21">
        <f>VLOOKUP(B15,RMS!B:E,4,FALSE)</f>
        <v>729644.21400170901</v>
      </c>
      <c r="K15" s="22">
        <f t="shared" si="1"/>
        <v>-6.0041025979444385E-2</v>
      </c>
      <c r="L15" s="22">
        <f t="shared" si="2"/>
        <v>-8.0170901492238045E-4</v>
      </c>
      <c r="M15" s="34"/>
    </row>
    <row r="16" spans="1:13" x14ac:dyDescent="0.15">
      <c r="A16" s="43"/>
      <c r="B16" s="12">
        <v>25</v>
      </c>
      <c r="C16" s="41" t="s">
        <v>18</v>
      </c>
      <c r="D16" s="41"/>
      <c r="E16" s="15">
        <f>VLOOKUP(C16,RA!B20:D47,3,0)</f>
        <v>1650443.3933999999</v>
      </c>
      <c r="F16" s="25">
        <f>VLOOKUP(C16,RA!B20:I51,8,0)</f>
        <v>60633.199399999998</v>
      </c>
      <c r="G16" s="16">
        <f t="shared" si="0"/>
        <v>1589810.1939999999</v>
      </c>
      <c r="H16" s="27">
        <f>RA!J20</f>
        <v>3.67375213487888</v>
      </c>
      <c r="I16" s="20">
        <f>VLOOKUP(B16,RMS!B:D,3,FALSE)</f>
        <v>1650443.4913999999</v>
      </c>
      <c r="J16" s="21">
        <f>VLOOKUP(B16,RMS!B:E,4,FALSE)</f>
        <v>1589810.1939999999</v>
      </c>
      <c r="K16" s="22">
        <f t="shared" si="1"/>
        <v>-9.7999999998137355E-2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1" t="s">
        <v>19</v>
      </c>
      <c r="D17" s="41"/>
      <c r="E17" s="15">
        <f>VLOOKUP(C17,RA!B20:D48,3,0)</f>
        <v>444599.67619999999</v>
      </c>
      <c r="F17" s="25">
        <f>VLOOKUP(C17,RA!B21:I52,8,0)</f>
        <v>54039.233200000002</v>
      </c>
      <c r="G17" s="16">
        <f t="shared" si="0"/>
        <v>390560.44299999997</v>
      </c>
      <c r="H17" s="27">
        <f>RA!J21</f>
        <v>12.1545822214434</v>
      </c>
      <c r="I17" s="20">
        <f>VLOOKUP(B17,RMS!B:D,3,FALSE)</f>
        <v>444599.30840197398</v>
      </c>
      <c r="J17" s="21">
        <f>VLOOKUP(B17,RMS!B:E,4,FALSE)</f>
        <v>390560.44292648102</v>
      </c>
      <c r="K17" s="22">
        <f t="shared" si="1"/>
        <v>0.36779802601085976</v>
      </c>
      <c r="L17" s="22">
        <f t="shared" si="2"/>
        <v>7.3518953286111355E-5</v>
      </c>
      <c r="M17" s="34"/>
    </row>
    <row r="18" spans="1:13" x14ac:dyDescent="0.15">
      <c r="A18" s="43"/>
      <c r="B18" s="12">
        <v>27</v>
      </c>
      <c r="C18" s="41" t="s">
        <v>20</v>
      </c>
      <c r="D18" s="41"/>
      <c r="E18" s="15">
        <f>VLOOKUP(C18,RA!B22:D49,3,0)</f>
        <v>1505252.4805999999</v>
      </c>
      <c r="F18" s="25">
        <f>VLOOKUP(C18,RA!B22:I53,8,0)</f>
        <v>169875.46350000001</v>
      </c>
      <c r="G18" s="16">
        <f t="shared" si="0"/>
        <v>1335377.0170999998</v>
      </c>
      <c r="H18" s="27">
        <f>RA!J22</f>
        <v>11.285512941475901</v>
      </c>
      <c r="I18" s="20">
        <f>VLOOKUP(B18,RMS!B:D,3,FALSE)</f>
        <v>1505254.1865000001</v>
      </c>
      <c r="J18" s="21">
        <f>VLOOKUP(B18,RMS!B:E,4,FALSE)</f>
        <v>1335377.0185</v>
      </c>
      <c r="K18" s="22">
        <f t="shared" si="1"/>
        <v>-1.7059000001754612</v>
      </c>
      <c r="L18" s="22">
        <f t="shared" si="2"/>
        <v>-1.4000001829117537E-3</v>
      </c>
      <c r="M18" s="34"/>
    </row>
    <row r="19" spans="1:13" x14ac:dyDescent="0.15">
      <c r="A19" s="43"/>
      <c r="B19" s="12">
        <v>29</v>
      </c>
      <c r="C19" s="41" t="s">
        <v>21</v>
      </c>
      <c r="D19" s="41"/>
      <c r="E19" s="15">
        <f>VLOOKUP(C19,RA!B22:D50,3,0)</f>
        <v>3569529.1348999999</v>
      </c>
      <c r="F19" s="25">
        <f>VLOOKUP(C19,RA!B23:I54,8,0)</f>
        <v>292434.79220000003</v>
      </c>
      <c r="G19" s="16">
        <f t="shared" si="0"/>
        <v>3277094.3426999999</v>
      </c>
      <c r="H19" s="27">
        <f>RA!J23</f>
        <v>8.1925313157079103</v>
      </c>
      <c r="I19" s="20">
        <f>VLOOKUP(B19,RMS!B:D,3,FALSE)</f>
        <v>3569531.0443547</v>
      </c>
      <c r="J19" s="21">
        <f>VLOOKUP(B19,RMS!B:E,4,FALSE)</f>
        <v>3277094.3832495701</v>
      </c>
      <c r="K19" s="22">
        <f t="shared" si="1"/>
        <v>-1.9094547000713646</v>
      </c>
      <c r="L19" s="22">
        <f t="shared" si="2"/>
        <v>-4.0549570228904486E-2</v>
      </c>
      <c r="M19" s="34"/>
    </row>
    <row r="20" spans="1:13" x14ac:dyDescent="0.15">
      <c r="A20" s="43"/>
      <c r="B20" s="12">
        <v>31</v>
      </c>
      <c r="C20" s="41" t="s">
        <v>22</v>
      </c>
      <c r="D20" s="41"/>
      <c r="E20" s="15">
        <f>VLOOKUP(C20,RA!B24:D51,3,0)</f>
        <v>297280.57309999998</v>
      </c>
      <c r="F20" s="25">
        <f>VLOOKUP(C20,RA!B24:I55,8,0)</f>
        <v>42836.083299999998</v>
      </c>
      <c r="G20" s="16">
        <f t="shared" si="0"/>
        <v>254444.48979999998</v>
      </c>
      <c r="H20" s="27">
        <f>RA!J24</f>
        <v>14.409311329466099</v>
      </c>
      <c r="I20" s="20">
        <f>VLOOKUP(B20,RMS!B:D,3,FALSE)</f>
        <v>297280.58083003602</v>
      </c>
      <c r="J20" s="21">
        <f>VLOOKUP(B20,RMS!B:E,4,FALSE)</f>
        <v>254444.47808976599</v>
      </c>
      <c r="K20" s="22">
        <f t="shared" si="1"/>
        <v>-7.7300360426306725E-3</v>
      </c>
      <c r="L20" s="22">
        <f t="shared" si="2"/>
        <v>1.1710233986377716E-2</v>
      </c>
      <c r="M20" s="34"/>
    </row>
    <row r="21" spans="1:13" x14ac:dyDescent="0.15">
      <c r="A21" s="43"/>
      <c r="B21" s="12">
        <v>32</v>
      </c>
      <c r="C21" s="41" t="s">
        <v>23</v>
      </c>
      <c r="D21" s="41"/>
      <c r="E21" s="15">
        <f>VLOOKUP(C21,RA!B24:D52,3,0)</f>
        <v>327322.23700000002</v>
      </c>
      <c r="F21" s="25">
        <f>VLOOKUP(C21,RA!B25:I56,8,0)</f>
        <v>21630.214199999999</v>
      </c>
      <c r="G21" s="16">
        <f t="shared" si="0"/>
        <v>305692.02280000004</v>
      </c>
      <c r="H21" s="27">
        <f>RA!J25</f>
        <v>6.6082324251010203</v>
      </c>
      <c r="I21" s="20">
        <f>VLOOKUP(B21,RMS!B:D,3,FALSE)</f>
        <v>327322.27433577599</v>
      </c>
      <c r="J21" s="21">
        <f>VLOOKUP(B21,RMS!B:E,4,FALSE)</f>
        <v>305692.02005671803</v>
      </c>
      <c r="K21" s="22">
        <f t="shared" si="1"/>
        <v>-3.7335775967221707E-2</v>
      </c>
      <c r="L21" s="22">
        <f t="shared" si="2"/>
        <v>2.7432820061221719E-3</v>
      </c>
      <c r="M21" s="34"/>
    </row>
    <row r="22" spans="1:13" x14ac:dyDescent="0.15">
      <c r="A22" s="43"/>
      <c r="B22" s="12">
        <v>33</v>
      </c>
      <c r="C22" s="41" t="s">
        <v>24</v>
      </c>
      <c r="D22" s="41"/>
      <c r="E22" s="15">
        <f>VLOOKUP(C22,RA!B26:D53,3,0)</f>
        <v>752145.50159999996</v>
      </c>
      <c r="F22" s="25">
        <f>VLOOKUP(C22,RA!B26:I57,8,0)</f>
        <v>116920.92969999999</v>
      </c>
      <c r="G22" s="16">
        <f t="shared" si="0"/>
        <v>635224.57189999998</v>
      </c>
      <c r="H22" s="27">
        <f>RA!J26</f>
        <v>15.544988230506</v>
      </c>
      <c r="I22" s="20">
        <f>VLOOKUP(B22,RMS!B:D,3,FALSE)</f>
        <v>752145.41575465503</v>
      </c>
      <c r="J22" s="21">
        <f>VLOOKUP(B22,RMS!B:E,4,FALSE)</f>
        <v>635224.51351776498</v>
      </c>
      <c r="K22" s="22">
        <f t="shared" si="1"/>
        <v>8.5845344932749867E-2</v>
      </c>
      <c r="L22" s="22">
        <f t="shared" si="2"/>
        <v>5.8382235001772642E-2</v>
      </c>
      <c r="M22" s="34"/>
    </row>
    <row r="23" spans="1:13" x14ac:dyDescent="0.15">
      <c r="A23" s="43"/>
      <c r="B23" s="12">
        <v>34</v>
      </c>
      <c r="C23" s="41" t="s">
        <v>25</v>
      </c>
      <c r="D23" s="41"/>
      <c r="E23" s="15">
        <f>VLOOKUP(C23,RA!B26:D54,3,0)</f>
        <v>247291.2115</v>
      </c>
      <c r="F23" s="25">
        <f>VLOOKUP(C23,RA!B27:I58,8,0)</f>
        <v>61234.974800000004</v>
      </c>
      <c r="G23" s="16">
        <f t="shared" si="0"/>
        <v>186056.23670000001</v>
      </c>
      <c r="H23" s="27">
        <f>RA!J27</f>
        <v>24.762293179998402</v>
      </c>
      <c r="I23" s="20">
        <f>VLOOKUP(B23,RMS!B:D,3,FALSE)</f>
        <v>247291.090222464</v>
      </c>
      <c r="J23" s="21">
        <f>VLOOKUP(B23,RMS!B:E,4,FALSE)</f>
        <v>186056.26207066301</v>
      </c>
      <c r="K23" s="22">
        <f t="shared" si="1"/>
        <v>0.12127753600361757</v>
      </c>
      <c r="L23" s="22">
        <f t="shared" si="2"/>
        <v>-2.5370663002831861E-2</v>
      </c>
      <c r="M23" s="34"/>
    </row>
    <row r="24" spans="1:13" x14ac:dyDescent="0.15">
      <c r="A24" s="43"/>
      <c r="B24" s="12">
        <v>35</v>
      </c>
      <c r="C24" s="41" t="s">
        <v>26</v>
      </c>
      <c r="D24" s="41"/>
      <c r="E24" s="15">
        <f>VLOOKUP(C24,RA!B28:D55,3,0)</f>
        <v>1050092.5634999999</v>
      </c>
      <c r="F24" s="25">
        <f>VLOOKUP(C24,RA!B28:I59,8,0)</f>
        <v>62225.52</v>
      </c>
      <c r="G24" s="16">
        <f t="shared" si="0"/>
        <v>987867.04349999991</v>
      </c>
      <c r="H24" s="27">
        <f>RA!J28</f>
        <v>5.9257176141310701</v>
      </c>
      <c r="I24" s="20">
        <f>VLOOKUP(B24,RMS!B:D,3,FALSE)</f>
        <v>1050092.56290354</v>
      </c>
      <c r="J24" s="21">
        <f>VLOOKUP(B24,RMS!B:E,4,FALSE)</f>
        <v>987867.02186106204</v>
      </c>
      <c r="K24" s="22">
        <f t="shared" si="1"/>
        <v>5.9645995497703552E-4</v>
      </c>
      <c r="L24" s="22">
        <f t="shared" si="2"/>
        <v>2.1638937876559794E-2</v>
      </c>
      <c r="M24" s="34"/>
    </row>
    <row r="25" spans="1:13" x14ac:dyDescent="0.15">
      <c r="A25" s="43"/>
      <c r="B25" s="12">
        <v>36</v>
      </c>
      <c r="C25" s="41" t="s">
        <v>27</v>
      </c>
      <c r="D25" s="41"/>
      <c r="E25" s="15">
        <f>VLOOKUP(C25,RA!B28:D56,3,0)</f>
        <v>791516.7892</v>
      </c>
      <c r="F25" s="25">
        <f>VLOOKUP(C25,RA!B29:I60,8,0)</f>
        <v>108722.83040000001</v>
      </c>
      <c r="G25" s="16">
        <f t="shared" si="0"/>
        <v>682793.95880000002</v>
      </c>
      <c r="H25" s="27">
        <f>RA!J29</f>
        <v>13.736010642287001</v>
      </c>
      <c r="I25" s="20">
        <f>VLOOKUP(B25,RMS!B:D,3,FALSE)</f>
        <v>791517.491861947</v>
      </c>
      <c r="J25" s="21">
        <f>VLOOKUP(B25,RMS!B:E,4,FALSE)</f>
        <v>682793.90014960803</v>
      </c>
      <c r="K25" s="22">
        <f t="shared" si="1"/>
        <v>-0.70266194699797779</v>
      </c>
      <c r="L25" s="22">
        <f t="shared" si="2"/>
        <v>5.8650391991250217E-2</v>
      </c>
      <c r="M25" s="34"/>
    </row>
    <row r="26" spans="1:13" x14ac:dyDescent="0.15">
      <c r="A26" s="43"/>
      <c r="B26" s="12">
        <v>37</v>
      </c>
      <c r="C26" s="41" t="s">
        <v>74</v>
      </c>
      <c r="D26" s="41"/>
      <c r="E26" s="15">
        <f>VLOOKUP(C26,RA!B30:D57,3,0)</f>
        <v>1167154.9254999999</v>
      </c>
      <c r="F26" s="25">
        <f>VLOOKUP(C26,RA!B30:I61,8,0)</f>
        <v>121019.40820000001</v>
      </c>
      <c r="G26" s="16">
        <f t="shared" si="0"/>
        <v>1046135.5172999999</v>
      </c>
      <c r="H26" s="27">
        <f>RA!J30</f>
        <v>10.3687527299048</v>
      </c>
      <c r="I26" s="20">
        <f>VLOOKUP(B26,RMS!B:D,3,FALSE)</f>
        <v>1167155.01689646</v>
      </c>
      <c r="J26" s="21">
        <f>VLOOKUP(B26,RMS!B:E,4,FALSE)</f>
        <v>1046135.48992619</v>
      </c>
      <c r="K26" s="22">
        <f t="shared" si="1"/>
        <v>-9.1396460076794028E-2</v>
      </c>
      <c r="L26" s="22">
        <f t="shared" si="2"/>
        <v>2.7373809949494898E-2</v>
      </c>
      <c r="M26" s="34"/>
    </row>
    <row r="27" spans="1:13" x14ac:dyDescent="0.15">
      <c r="A27" s="43"/>
      <c r="B27" s="12">
        <v>38</v>
      </c>
      <c r="C27" s="41" t="s">
        <v>29</v>
      </c>
      <c r="D27" s="41"/>
      <c r="E27" s="15">
        <f>VLOOKUP(C27,RA!B30:D58,3,0)</f>
        <v>1983020.5316000001</v>
      </c>
      <c r="F27" s="25">
        <f>VLOOKUP(C27,RA!B31:I62,8,0)</f>
        <v>-53524.042999999998</v>
      </c>
      <c r="G27" s="16">
        <f t="shared" si="0"/>
        <v>2036544.5746000002</v>
      </c>
      <c r="H27" s="27">
        <f>RA!J31</f>
        <v>-2.6991169353558901</v>
      </c>
      <c r="I27" s="20">
        <f>VLOOKUP(B27,RMS!B:D,3,FALSE)</f>
        <v>1983021.0005787599</v>
      </c>
      <c r="J27" s="21">
        <f>VLOOKUP(B27,RMS!B:E,4,FALSE)</f>
        <v>2036544.39550088</v>
      </c>
      <c r="K27" s="22">
        <f t="shared" si="1"/>
        <v>-0.46897875983268023</v>
      </c>
      <c r="L27" s="22">
        <f t="shared" si="2"/>
        <v>0.17909912019968033</v>
      </c>
      <c r="M27" s="34"/>
    </row>
    <row r="28" spans="1:13" x14ac:dyDescent="0.15">
      <c r="A28" s="43"/>
      <c r="B28" s="12">
        <v>39</v>
      </c>
      <c r="C28" s="41" t="s">
        <v>30</v>
      </c>
      <c r="D28" s="41"/>
      <c r="E28" s="15">
        <f>VLOOKUP(C28,RA!B32:D59,3,0)</f>
        <v>114226.97629999999</v>
      </c>
      <c r="F28" s="25">
        <f>VLOOKUP(C28,RA!B32:I63,8,0)</f>
        <v>27162.3128</v>
      </c>
      <c r="G28" s="16">
        <f t="shared" si="0"/>
        <v>87064.663499999995</v>
      </c>
      <c r="H28" s="27">
        <f>RA!J32</f>
        <v>23.779245218452001</v>
      </c>
      <c r="I28" s="20">
        <f>VLOOKUP(B28,RMS!B:D,3,FALSE)</f>
        <v>114226.90641223099</v>
      </c>
      <c r="J28" s="21">
        <f>VLOOKUP(B28,RMS!B:E,4,FALSE)</f>
        <v>87064.657418341099</v>
      </c>
      <c r="K28" s="22">
        <f t="shared" si="1"/>
        <v>6.988776900107041E-2</v>
      </c>
      <c r="L28" s="22">
        <f t="shared" si="2"/>
        <v>6.0816588957095519E-3</v>
      </c>
      <c r="M28" s="34"/>
    </row>
    <row r="29" spans="1:13" x14ac:dyDescent="0.15">
      <c r="A29" s="43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1" t="s">
        <v>32</v>
      </c>
      <c r="D30" s="41"/>
      <c r="E30" s="15">
        <f>VLOOKUP(C30,RA!B34:D62,3,0)</f>
        <v>207631.05780000001</v>
      </c>
      <c r="F30" s="25">
        <f>VLOOKUP(C30,RA!B34:I66,8,0)</f>
        <v>16367.2673</v>
      </c>
      <c r="G30" s="16">
        <f t="shared" si="0"/>
        <v>191263.7905</v>
      </c>
      <c r="H30" s="27">
        <f>RA!J34</f>
        <v>0</v>
      </c>
      <c r="I30" s="20">
        <f>VLOOKUP(B30,RMS!B:D,3,FALSE)</f>
        <v>207631.0564</v>
      </c>
      <c r="J30" s="21">
        <f>VLOOKUP(B30,RMS!B:E,4,FALSE)</f>
        <v>191263.7868</v>
      </c>
      <c r="K30" s="22">
        <f t="shared" si="1"/>
        <v>1.4000000082887709E-3</v>
      </c>
      <c r="L30" s="22">
        <f t="shared" si="2"/>
        <v>3.7000000011175871E-3</v>
      </c>
      <c r="M30" s="34"/>
    </row>
    <row r="31" spans="1:13" s="38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178311.95</v>
      </c>
      <c r="F31" s="25">
        <f>VLOOKUP(C31,RA!B35:I67,8,0)</f>
        <v>5777.68</v>
      </c>
      <c r="G31" s="16">
        <f t="shared" si="0"/>
        <v>172534.27000000002</v>
      </c>
      <c r="H31" s="27">
        <f>RA!J35</f>
        <v>7.8828608173666002</v>
      </c>
      <c r="I31" s="20">
        <f>VLOOKUP(B31,RMS!B:D,3,FALSE)</f>
        <v>178311.95</v>
      </c>
      <c r="J31" s="21">
        <f>VLOOKUP(B31,RMS!B:E,4,FALSE)</f>
        <v>172534.27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1" t="s">
        <v>36</v>
      </c>
      <c r="D32" s="41"/>
      <c r="E32" s="15">
        <f>VLOOKUP(C32,RA!B34:D63,3,0)</f>
        <v>1694919.07</v>
      </c>
      <c r="F32" s="25">
        <f>VLOOKUP(C32,RA!B34:I67,8,0)</f>
        <v>-281502.21999999997</v>
      </c>
      <c r="G32" s="16">
        <f t="shared" si="0"/>
        <v>1976421.29</v>
      </c>
      <c r="H32" s="27">
        <f>RA!J35</f>
        <v>7.8828608173666002</v>
      </c>
      <c r="I32" s="20">
        <f>VLOOKUP(B32,RMS!B:D,3,FALSE)</f>
        <v>1694919.07</v>
      </c>
      <c r="J32" s="21">
        <f>VLOOKUP(B32,RMS!B:E,4,FALSE)</f>
        <v>1976421.29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1" t="s">
        <v>37</v>
      </c>
      <c r="D33" s="41"/>
      <c r="E33" s="15">
        <f>VLOOKUP(C33,RA!B34:D64,3,0)</f>
        <v>1007859.01</v>
      </c>
      <c r="F33" s="25">
        <f>VLOOKUP(C33,RA!B34:I68,8,0)</f>
        <v>-104795.84</v>
      </c>
      <c r="G33" s="16">
        <f t="shared" si="0"/>
        <v>1112654.8500000001</v>
      </c>
      <c r="H33" s="27">
        <f>RA!J34</f>
        <v>0</v>
      </c>
      <c r="I33" s="20">
        <f>VLOOKUP(B33,RMS!B:D,3,FALSE)</f>
        <v>1007859.01</v>
      </c>
      <c r="J33" s="21">
        <f>VLOOKUP(B33,RMS!B:E,4,FALSE)</f>
        <v>1112654.8500000001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1" t="s">
        <v>38</v>
      </c>
      <c r="D34" s="41"/>
      <c r="E34" s="15">
        <f>VLOOKUP(C34,RA!B35:D65,3,0)</f>
        <v>1025478.02</v>
      </c>
      <c r="F34" s="25">
        <f>VLOOKUP(C34,RA!B35:I69,8,0)</f>
        <v>-217961.66</v>
      </c>
      <c r="G34" s="16">
        <f t="shared" si="0"/>
        <v>1243439.68</v>
      </c>
      <c r="H34" s="27">
        <f>RA!J35</f>
        <v>7.8828608173666002</v>
      </c>
      <c r="I34" s="20">
        <f>VLOOKUP(B34,RMS!B:D,3,FALSE)</f>
        <v>1025478.02</v>
      </c>
      <c r="J34" s="21">
        <f>VLOOKUP(B34,RMS!B:E,4,FALSE)</f>
        <v>1243439.68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3"/>
      <c r="B35" s="12">
        <v>74</v>
      </c>
      <c r="C35" s="41" t="s">
        <v>72</v>
      </c>
      <c r="D35" s="41"/>
      <c r="E35" s="15">
        <f>VLOOKUP(C35,RA!B36:D66,3,0)</f>
        <v>0.18</v>
      </c>
      <c r="F35" s="25">
        <f>VLOOKUP(C35,RA!B36:I70,8,0)</f>
        <v>0.18</v>
      </c>
      <c r="G35" s="16">
        <f t="shared" si="0"/>
        <v>0</v>
      </c>
      <c r="H35" s="27">
        <f>RA!J36</f>
        <v>3.2402090830143502</v>
      </c>
      <c r="I35" s="20">
        <f>VLOOKUP(B35,RMS!B:D,3,FALSE)</f>
        <v>0.18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1" t="s">
        <v>33</v>
      </c>
      <c r="D36" s="41"/>
      <c r="E36" s="15">
        <f>VLOOKUP(C36,RA!B8:D66,3,0)</f>
        <v>357367.52049999998</v>
      </c>
      <c r="F36" s="25">
        <f>VLOOKUP(C36,RA!B8:I70,8,0)</f>
        <v>19635.774300000001</v>
      </c>
      <c r="G36" s="16">
        <f t="shared" si="0"/>
        <v>337731.74619999999</v>
      </c>
      <c r="H36" s="27">
        <f>RA!J36</f>
        <v>3.2402090830143502</v>
      </c>
      <c r="I36" s="20">
        <f>VLOOKUP(B36,RMS!B:D,3,FALSE)</f>
        <v>357367.52136752103</v>
      </c>
      <c r="J36" s="21">
        <f>VLOOKUP(B36,RMS!B:E,4,FALSE)</f>
        <v>337731.74786324799</v>
      </c>
      <c r="K36" s="22">
        <f t="shared" si="1"/>
        <v>-8.6752104107290506E-4</v>
      </c>
      <c r="L36" s="22">
        <f t="shared" si="2"/>
        <v>-1.6632479964755476E-3</v>
      </c>
      <c r="M36" s="34"/>
    </row>
    <row r="37" spans="1:13" x14ac:dyDescent="0.15">
      <c r="A37" s="43"/>
      <c r="B37" s="12">
        <v>76</v>
      </c>
      <c r="C37" s="41" t="s">
        <v>34</v>
      </c>
      <c r="D37" s="41"/>
      <c r="E37" s="15">
        <f>VLOOKUP(C37,RA!B8:D67,3,0)</f>
        <v>699777.56889999995</v>
      </c>
      <c r="F37" s="25">
        <f>VLOOKUP(C37,RA!B8:I71,8,0)</f>
        <v>14604.5216</v>
      </c>
      <c r="G37" s="16">
        <f t="shared" si="0"/>
        <v>685173.04729999998</v>
      </c>
      <c r="H37" s="27">
        <f>RA!J37</f>
        <v>-16.608593589073301</v>
      </c>
      <c r="I37" s="20">
        <f>VLOOKUP(B37,RMS!B:D,3,FALSE)</f>
        <v>699777.55737948697</v>
      </c>
      <c r="J37" s="21">
        <f>VLOOKUP(B37,RMS!B:E,4,FALSE)</f>
        <v>685173.04831538501</v>
      </c>
      <c r="K37" s="22">
        <f t="shared" si="1"/>
        <v>1.1520512984134257E-2</v>
      </c>
      <c r="L37" s="22">
        <f t="shared" si="2"/>
        <v>-1.0153850307688117E-3</v>
      </c>
      <c r="M37" s="34"/>
    </row>
    <row r="38" spans="1:13" x14ac:dyDescent="0.15">
      <c r="A38" s="43"/>
      <c r="B38" s="12">
        <v>77</v>
      </c>
      <c r="C38" s="41" t="s">
        <v>39</v>
      </c>
      <c r="D38" s="41"/>
      <c r="E38" s="15">
        <f>VLOOKUP(C38,RA!B9:D68,3,0)</f>
        <v>903001.83</v>
      </c>
      <c r="F38" s="25">
        <f>VLOOKUP(C38,RA!B9:I72,8,0)</f>
        <v>-150424.74</v>
      </c>
      <c r="G38" s="16">
        <f t="shared" si="0"/>
        <v>1053426.5699999998</v>
      </c>
      <c r="H38" s="27">
        <f>RA!J38</f>
        <v>-10.397867058806201</v>
      </c>
      <c r="I38" s="20">
        <f>VLOOKUP(B38,RMS!B:D,3,FALSE)</f>
        <v>903001.83</v>
      </c>
      <c r="J38" s="21">
        <f>VLOOKUP(B38,RMS!B:E,4,FALSE)</f>
        <v>1053426.57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1" t="s">
        <v>40</v>
      </c>
      <c r="D39" s="41"/>
      <c r="E39" s="15">
        <f>VLOOKUP(C39,RA!B10:D69,3,0)</f>
        <v>315967.68</v>
      </c>
      <c r="F39" s="25">
        <f>VLOOKUP(C39,RA!B10:I73,8,0)</f>
        <v>41000.239999999998</v>
      </c>
      <c r="G39" s="16">
        <f t="shared" si="0"/>
        <v>274967.44</v>
      </c>
      <c r="H39" s="27">
        <f>RA!J39</f>
        <v>-21.254639860540401</v>
      </c>
      <c r="I39" s="20">
        <f>VLOOKUP(B39,RMS!B:D,3,FALSE)</f>
        <v>315967.68</v>
      </c>
      <c r="J39" s="21">
        <f>VLOOKUP(B39,RMS!B:E,4,FALSE)</f>
        <v>274967.44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1" t="s">
        <v>35</v>
      </c>
      <c r="D40" s="41"/>
      <c r="E40" s="15">
        <f>VLOOKUP(C40,RA!B8:D70,3,0)</f>
        <v>26791.9038</v>
      </c>
      <c r="F40" s="25">
        <f>VLOOKUP(C40,RA!B8:I74,8,0)</f>
        <v>1443.2449999999999</v>
      </c>
      <c r="G40" s="16">
        <f t="shared" si="0"/>
        <v>25348.658800000001</v>
      </c>
      <c r="H40" s="27">
        <f>RA!J40</f>
        <v>100</v>
      </c>
      <c r="I40" s="20">
        <f>VLOOKUP(B40,RMS!B:D,3,FALSE)</f>
        <v>26791.903789425902</v>
      </c>
      <c r="J40" s="21">
        <f>VLOOKUP(B40,RMS!B:E,4,FALSE)</f>
        <v>25348.658543226698</v>
      </c>
      <c r="K40" s="22">
        <f t="shared" si="1"/>
        <v>1.0574098268989474E-5</v>
      </c>
      <c r="L40" s="22">
        <f t="shared" si="2"/>
        <v>2.5677330268081278E-4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9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7"/>
      <c r="W4" s="48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49" t="s">
        <v>4</v>
      </c>
      <c r="C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2"/>
      <c r="C7" s="53"/>
      <c r="D7" s="67">
        <v>27286987.622000001</v>
      </c>
      <c r="E7" s="67">
        <v>21302040.823600002</v>
      </c>
      <c r="F7" s="68">
        <v>128.09564983919</v>
      </c>
      <c r="G7" s="67">
        <v>26690088.788600001</v>
      </c>
      <c r="H7" s="68">
        <v>2.2364063234399998</v>
      </c>
      <c r="I7" s="67">
        <v>1222862.3725000001</v>
      </c>
      <c r="J7" s="68">
        <v>4.4814854224292402</v>
      </c>
      <c r="K7" s="67">
        <v>921053.45429999998</v>
      </c>
      <c r="L7" s="68">
        <v>3.45091940905571</v>
      </c>
      <c r="M7" s="68">
        <v>0.32767796135065203</v>
      </c>
      <c r="N7" s="67">
        <v>214940337.21610001</v>
      </c>
      <c r="O7" s="67">
        <v>6227912245.6691999</v>
      </c>
      <c r="P7" s="67">
        <v>1107799</v>
      </c>
      <c r="Q7" s="67">
        <v>1049962</v>
      </c>
      <c r="R7" s="68">
        <v>5.5084850689834504</v>
      </c>
      <c r="S7" s="67">
        <v>24.631713534675502</v>
      </c>
      <c r="T7" s="67">
        <v>21.950914676150202</v>
      </c>
      <c r="U7" s="69">
        <v>10.8835256416546</v>
      </c>
      <c r="V7" s="57"/>
      <c r="W7" s="57"/>
    </row>
    <row r="8" spans="1:23" ht="14.25" thickBot="1" x14ac:dyDescent="0.2">
      <c r="A8" s="54">
        <v>42284</v>
      </c>
      <c r="B8" s="44" t="s">
        <v>6</v>
      </c>
      <c r="C8" s="45"/>
      <c r="D8" s="70">
        <v>799425.90280000004</v>
      </c>
      <c r="E8" s="70">
        <v>889867.33860000002</v>
      </c>
      <c r="F8" s="71">
        <v>89.836525976749698</v>
      </c>
      <c r="G8" s="70">
        <v>794787.47479999997</v>
      </c>
      <c r="H8" s="71">
        <v>0.58360607672727205</v>
      </c>
      <c r="I8" s="70">
        <v>178567.81340000001</v>
      </c>
      <c r="J8" s="71">
        <v>22.3370061908882</v>
      </c>
      <c r="K8" s="70">
        <v>201428.5944</v>
      </c>
      <c r="L8" s="71">
        <v>25.343705177373</v>
      </c>
      <c r="M8" s="71">
        <v>-0.113493226064035</v>
      </c>
      <c r="N8" s="70">
        <v>6376811.6767999995</v>
      </c>
      <c r="O8" s="70">
        <v>222334156.4409</v>
      </c>
      <c r="P8" s="70">
        <v>32184</v>
      </c>
      <c r="Q8" s="70">
        <v>28488</v>
      </c>
      <c r="R8" s="71">
        <v>12.9738837405223</v>
      </c>
      <c r="S8" s="70">
        <v>24.839233867760399</v>
      </c>
      <c r="T8" s="70">
        <v>24.526824034681301</v>
      </c>
      <c r="U8" s="72">
        <v>1.2577273306508701</v>
      </c>
      <c r="V8" s="57"/>
      <c r="W8" s="57"/>
    </row>
    <row r="9" spans="1:23" ht="12" customHeight="1" thickBot="1" x14ac:dyDescent="0.2">
      <c r="A9" s="55"/>
      <c r="B9" s="44" t="s">
        <v>7</v>
      </c>
      <c r="C9" s="45"/>
      <c r="D9" s="70">
        <v>114421.1265</v>
      </c>
      <c r="E9" s="70">
        <v>131512.94349999999</v>
      </c>
      <c r="F9" s="71">
        <v>87.003699753705206</v>
      </c>
      <c r="G9" s="70">
        <v>116302.8472</v>
      </c>
      <c r="H9" s="71">
        <v>-1.61794895421958</v>
      </c>
      <c r="I9" s="70">
        <v>25416.5308</v>
      </c>
      <c r="J9" s="71">
        <v>22.213145052369299</v>
      </c>
      <c r="K9" s="70">
        <v>25286.840100000001</v>
      </c>
      <c r="L9" s="71">
        <v>21.742236504765501</v>
      </c>
      <c r="M9" s="71">
        <v>5.1287823819470002E-3</v>
      </c>
      <c r="N9" s="70">
        <v>1072786.2663</v>
      </c>
      <c r="O9" s="70">
        <v>36589411.104999997</v>
      </c>
      <c r="P9" s="70">
        <v>7124</v>
      </c>
      <c r="Q9" s="70">
        <v>6543</v>
      </c>
      <c r="R9" s="71">
        <v>8.8797187834326792</v>
      </c>
      <c r="S9" s="70">
        <v>16.061359699606999</v>
      </c>
      <c r="T9" s="70">
        <v>16.553433134647701</v>
      </c>
      <c r="U9" s="72">
        <v>-3.0637096998256799</v>
      </c>
      <c r="V9" s="57"/>
      <c r="W9" s="57"/>
    </row>
    <row r="10" spans="1:23" ht="14.25" thickBot="1" x14ac:dyDescent="0.2">
      <c r="A10" s="55"/>
      <c r="B10" s="44" t="s">
        <v>8</v>
      </c>
      <c r="C10" s="45"/>
      <c r="D10" s="70">
        <v>155481.13939999999</v>
      </c>
      <c r="E10" s="70">
        <v>161633.83850000001</v>
      </c>
      <c r="F10" s="71">
        <v>96.193433777791498</v>
      </c>
      <c r="G10" s="70">
        <v>187552.50930000001</v>
      </c>
      <c r="H10" s="71">
        <v>-17.099941781477401</v>
      </c>
      <c r="I10" s="70">
        <v>42309.223400000003</v>
      </c>
      <c r="J10" s="71">
        <v>27.211804314832499</v>
      </c>
      <c r="K10" s="70">
        <v>44426.763899999998</v>
      </c>
      <c r="L10" s="71">
        <v>23.6876403657906</v>
      </c>
      <c r="M10" s="71">
        <v>-4.7663622422878998E-2</v>
      </c>
      <c r="N10" s="70">
        <v>1476765.0051</v>
      </c>
      <c r="O10" s="70">
        <v>56495112.763400003</v>
      </c>
      <c r="P10" s="70">
        <v>106307</v>
      </c>
      <c r="Q10" s="70">
        <v>101980</v>
      </c>
      <c r="R10" s="71">
        <v>4.2429888213375104</v>
      </c>
      <c r="S10" s="70">
        <v>1.46256727590845</v>
      </c>
      <c r="T10" s="70">
        <v>1.7538749117474</v>
      </c>
      <c r="U10" s="72">
        <v>-19.917554606710699</v>
      </c>
      <c r="V10" s="57"/>
      <c r="W10" s="57"/>
    </row>
    <row r="11" spans="1:23" ht="14.25" thickBot="1" x14ac:dyDescent="0.2">
      <c r="A11" s="55"/>
      <c r="B11" s="44" t="s">
        <v>9</v>
      </c>
      <c r="C11" s="45"/>
      <c r="D11" s="70">
        <v>58445.1011</v>
      </c>
      <c r="E11" s="70">
        <v>62381.947699999997</v>
      </c>
      <c r="F11" s="71">
        <v>93.689125227489498</v>
      </c>
      <c r="G11" s="70">
        <v>75981.099000000002</v>
      </c>
      <c r="H11" s="71">
        <v>-23.0794212386952</v>
      </c>
      <c r="I11" s="70">
        <v>12713.2148</v>
      </c>
      <c r="J11" s="71">
        <v>21.752404497081098</v>
      </c>
      <c r="K11" s="70">
        <v>12230.214</v>
      </c>
      <c r="L11" s="71">
        <v>16.0963899719324</v>
      </c>
      <c r="M11" s="71">
        <v>3.9492424253574E-2</v>
      </c>
      <c r="N11" s="70">
        <v>383059.71279999998</v>
      </c>
      <c r="O11" s="70">
        <v>18278187.283199999</v>
      </c>
      <c r="P11" s="70">
        <v>3144</v>
      </c>
      <c r="Q11" s="70">
        <v>2984</v>
      </c>
      <c r="R11" s="71">
        <v>5.3619302949061698</v>
      </c>
      <c r="S11" s="70">
        <v>18.589408746819299</v>
      </c>
      <c r="T11" s="70">
        <v>19.1308086796247</v>
      </c>
      <c r="U11" s="72">
        <v>-2.9124107182696699</v>
      </c>
      <c r="V11" s="57"/>
      <c r="W11" s="57"/>
    </row>
    <row r="12" spans="1:23" ht="14.25" thickBot="1" x14ac:dyDescent="0.2">
      <c r="A12" s="55"/>
      <c r="B12" s="44" t="s">
        <v>10</v>
      </c>
      <c r="C12" s="45"/>
      <c r="D12" s="70">
        <v>267836.42670000001</v>
      </c>
      <c r="E12" s="70">
        <v>383006.09289999999</v>
      </c>
      <c r="F12" s="71">
        <v>69.9300694336291</v>
      </c>
      <c r="G12" s="70">
        <v>333299.61499999999</v>
      </c>
      <c r="H12" s="71">
        <v>-19.6409432696165</v>
      </c>
      <c r="I12" s="70">
        <v>44943.636200000001</v>
      </c>
      <c r="J12" s="71">
        <v>16.780255304981601</v>
      </c>
      <c r="K12" s="70">
        <v>40134.408799999997</v>
      </c>
      <c r="L12" s="71">
        <v>12.0415407020497</v>
      </c>
      <c r="M12" s="71">
        <v>0.119828036435409</v>
      </c>
      <c r="N12" s="70">
        <v>2276904.2543000001</v>
      </c>
      <c r="O12" s="70">
        <v>66367408.945200004</v>
      </c>
      <c r="P12" s="70">
        <v>2216</v>
      </c>
      <c r="Q12" s="70">
        <v>1845</v>
      </c>
      <c r="R12" s="71">
        <v>20.108401084010801</v>
      </c>
      <c r="S12" s="70">
        <v>120.86481349278</v>
      </c>
      <c r="T12" s="70">
        <v>118.082323414634</v>
      </c>
      <c r="U12" s="72">
        <v>2.30215064065098</v>
      </c>
      <c r="V12" s="57"/>
      <c r="W12" s="57"/>
    </row>
    <row r="13" spans="1:23" ht="14.25" thickBot="1" x14ac:dyDescent="0.2">
      <c r="A13" s="55"/>
      <c r="B13" s="44" t="s">
        <v>11</v>
      </c>
      <c r="C13" s="45"/>
      <c r="D13" s="70">
        <v>323397.09159999999</v>
      </c>
      <c r="E13" s="70">
        <v>506629.7855</v>
      </c>
      <c r="F13" s="71">
        <v>63.833019861008601</v>
      </c>
      <c r="G13" s="70">
        <v>447696.74109999998</v>
      </c>
      <c r="H13" s="71">
        <v>-27.764251576768999</v>
      </c>
      <c r="I13" s="70">
        <v>87600.878299999997</v>
      </c>
      <c r="J13" s="71">
        <v>27.087713704101802</v>
      </c>
      <c r="K13" s="70">
        <v>127034.6002</v>
      </c>
      <c r="L13" s="71">
        <v>28.375145168105</v>
      </c>
      <c r="M13" s="71">
        <v>-0.31041717640640099</v>
      </c>
      <c r="N13" s="70">
        <v>2671511.7001</v>
      </c>
      <c r="O13" s="70">
        <v>101727732.3629</v>
      </c>
      <c r="P13" s="70">
        <v>12511</v>
      </c>
      <c r="Q13" s="70">
        <v>11593</v>
      </c>
      <c r="R13" s="71">
        <v>7.9185715517984896</v>
      </c>
      <c r="S13" s="70">
        <v>25.849020190232601</v>
      </c>
      <c r="T13" s="70">
        <v>26.157189165876002</v>
      </c>
      <c r="U13" s="72">
        <v>-1.1921882275437701</v>
      </c>
      <c r="V13" s="57"/>
      <c r="W13" s="57"/>
    </row>
    <row r="14" spans="1:23" ht="14.25" thickBot="1" x14ac:dyDescent="0.2">
      <c r="A14" s="55"/>
      <c r="B14" s="44" t="s">
        <v>12</v>
      </c>
      <c r="C14" s="45"/>
      <c r="D14" s="70">
        <v>188333.66269999999</v>
      </c>
      <c r="E14" s="70">
        <v>148926.44930000001</v>
      </c>
      <c r="F14" s="71">
        <v>126.46085607038</v>
      </c>
      <c r="G14" s="70">
        <v>145653.5888</v>
      </c>
      <c r="H14" s="71">
        <v>29.302452656079002</v>
      </c>
      <c r="I14" s="70">
        <v>40597.039499999999</v>
      </c>
      <c r="J14" s="71">
        <v>21.555912478943199</v>
      </c>
      <c r="K14" s="70">
        <v>27307.6855</v>
      </c>
      <c r="L14" s="71">
        <v>18.748378069487</v>
      </c>
      <c r="M14" s="71">
        <v>0.48665252132041698</v>
      </c>
      <c r="N14" s="70">
        <v>1532416.5952999999</v>
      </c>
      <c r="O14" s="70">
        <v>52367671.3935</v>
      </c>
      <c r="P14" s="70">
        <v>2975</v>
      </c>
      <c r="Q14" s="70">
        <v>3576</v>
      </c>
      <c r="R14" s="71">
        <v>-16.8064876957494</v>
      </c>
      <c r="S14" s="70">
        <v>63.305432840336103</v>
      </c>
      <c r="T14" s="70">
        <v>57.804581991051499</v>
      </c>
      <c r="U14" s="72">
        <v>8.6893819416075697</v>
      </c>
      <c r="V14" s="57"/>
      <c r="W14" s="57"/>
    </row>
    <row r="15" spans="1:23" ht="14.25" thickBot="1" x14ac:dyDescent="0.2">
      <c r="A15" s="55"/>
      <c r="B15" s="44" t="s">
        <v>13</v>
      </c>
      <c r="C15" s="45"/>
      <c r="D15" s="70">
        <v>131409.30919999999</v>
      </c>
      <c r="E15" s="70">
        <v>86339.397200000007</v>
      </c>
      <c r="F15" s="71">
        <v>152.200864798255</v>
      </c>
      <c r="G15" s="70">
        <v>83771.628299999997</v>
      </c>
      <c r="H15" s="71">
        <v>56.866127430878599</v>
      </c>
      <c r="I15" s="70">
        <v>8762.4014000000006</v>
      </c>
      <c r="J15" s="71">
        <v>6.6680218116541203</v>
      </c>
      <c r="K15" s="70">
        <v>14616.088100000001</v>
      </c>
      <c r="L15" s="71">
        <v>17.447539694056498</v>
      </c>
      <c r="M15" s="71">
        <v>-0.40049612864607698</v>
      </c>
      <c r="N15" s="70">
        <v>1085581.9675</v>
      </c>
      <c r="O15" s="70">
        <v>40340602.360299997</v>
      </c>
      <c r="P15" s="70">
        <v>3514</v>
      </c>
      <c r="Q15" s="70">
        <v>3393</v>
      </c>
      <c r="R15" s="71">
        <v>3.5661656351311501</v>
      </c>
      <c r="S15" s="70">
        <v>37.395933181559499</v>
      </c>
      <c r="T15" s="70">
        <v>35.885395019157102</v>
      </c>
      <c r="U15" s="72">
        <v>4.0393113204813602</v>
      </c>
      <c r="V15" s="57"/>
      <c r="W15" s="57"/>
    </row>
    <row r="16" spans="1:23" ht="14.25" thickBot="1" x14ac:dyDescent="0.2">
      <c r="A16" s="55"/>
      <c r="B16" s="44" t="s">
        <v>14</v>
      </c>
      <c r="C16" s="45"/>
      <c r="D16" s="70">
        <v>1068203.8814000001</v>
      </c>
      <c r="E16" s="70">
        <v>1342276.9121000001</v>
      </c>
      <c r="F16" s="71">
        <v>79.581483654426293</v>
      </c>
      <c r="G16" s="70">
        <v>1431217.7988</v>
      </c>
      <c r="H16" s="71">
        <v>-25.363988465233501</v>
      </c>
      <c r="I16" s="70">
        <v>34671.715900000003</v>
      </c>
      <c r="J16" s="71">
        <v>3.2457957234305201</v>
      </c>
      <c r="K16" s="70">
        <v>44025.096899999997</v>
      </c>
      <c r="L16" s="71">
        <v>3.0760585102360198</v>
      </c>
      <c r="M16" s="71">
        <v>-0.212455659580842</v>
      </c>
      <c r="N16" s="70">
        <v>8730774.6216000002</v>
      </c>
      <c r="O16" s="70">
        <v>312212175.22359997</v>
      </c>
      <c r="P16" s="70">
        <v>55877</v>
      </c>
      <c r="Q16" s="70">
        <v>54807</v>
      </c>
      <c r="R16" s="71">
        <v>1.9523053624536999</v>
      </c>
      <c r="S16" s="70">
        <v>19.117058564346699</v>
      </c>
      <c r="T16" s="70">
        <v>17.720934586822899</v>
      </c>
      <c r="U16" s="72">
        <v>7.30302715150754</v>
      </c>
      <c r="V16" s="57"/>
      <c r="W16" s="57"/>
    </row>
    <row r="17" spans="1:21" ht="12" thickBot="1" x14ac:dyDescent="0.2">
      <c r="A17" s="55"/>
      <c r="B17" s="44" t="s">
        <v>15</v>
      </c>
      <c r="C17" s="45"/>
      <c r="D17" s="70">
        <v>1018348.5424</v>
      </c>
      <c r="E17" s="70">
        <v>632651.68449999997</v>
      </c>
      <c r="F17" s="71">
        <v>160.96511988343599</v>
      </c>
      <c r="G17" s="70">
        <v>734078.55810000002</v>
      </c>
      <c r="H17" s="71">
        <v>38.724736087615703</v>
      </c>
      <c r="I17" s="70">
        <v>-6974.6552000000001</v>
      </c>
      <c r="J17" s="71">
        <v>-0.68489862847571203</v>
      </c>
      <c r="K17" s="70">
        <v>-11420.325800000001</v>
      </c>
      <c r="L17" s="71">
        <v>-1.5557361911726399</v>
      </c>
      <c r="M17" s="71">
        <v>-0.38927703796331298</v>
      </c>
      <c r="N17" s="70">
        <v>10004416.2707</v>
      </c>
      <c r="O17" s="70">
        <v>310011203.32319999</v>
      </c>
      <c r="P17" s="70">
        <v>11821</v>
      </c>
      <c r="Q17" s="70">
        <v>12129</v>
      </c>
      <c r="R17" s="71">
        <v>-2.5393684557671699</v>
      </c>
      <c r="S17" s="70">
        <v>86.147410743591905</v>
      </c>
      <c r="T17" s="70">
        <v>55.907291590403197</v>
      </c>
      <c r="U17" s="72">
        <v>35.102760364086897</v>
      </c>
    </row>
    <row r="18" spans="1:21" ht="12" thickBot="1" x14ac:dyDescent="0.2">
      <c r="A18" s="55"/>
      <c r="B18" s="44" t="s">
        <v>16</v>
      </c>
      <c r="C18" s="45"/>
      <c r="D18" s="70">
        <v>2077311.2365999999</v>
      </c>
      <c r="E18" s="70">
        <v>2328490.3925999999</v>
      </c>
      <c r="F18" s="71">
        <v>89.212789677026194</v>
      </c>
      <c r="G18" s="70">
        <v>2077611.0252</v>
      </c>
      <c r="H18" s="71">
        <v>-1.4429486384304E-2</v>
      </c>
      <c r="I18" s="70">
        <v>287151.00410000002</v>
      </c>
      <c r="J18" s="71">
        <v>13.823205643945199</v>
      </c>
      <c r="K18" s="70">
        <v>288246.49619999999</v>
      </c>
      <c r="L18" s="71">
        <v>13.873939476820601</v>
      </c>
      <c r="M18" s="71">
        <v>-3.8005391720000001E-3</v>
      </c>
      <c r="N18" s="70">
        <v>16300964.6053</v>
      </c>
      <c r="O18" s="70">
        <v>649832859.85790002</v>
      </c>
      <c r="P18" s="70">
        <v>99996</v>
      </c>
      <c r="Q18" s="70">
        <v>96714</v>
      </c>
      <c r="R18" s="71">
        <v>3.3935107636950299</v>
      </c>
      <c r="S18" s="70">
        <v>20.773943323733</v>
      </c>
      <c r="T18" s="70">
        <v>22.413735690799701</v>
      </c>
      <c r="U18" s="72">
        <v>-7.8935055396697997</v>
      </c>
    </row>
    <row r="19" spans="1:21" ht="12" thickBot="1" x14ac:dyDescent="0.2">
      <c r="A19" s="55"/>
      <c r="B19" s="44" t="s">
        <v>17</v>
      </c>
      <c r="C19" s="45"/>
      <c r="D19" s="70">
        <v>767392.41619999998</v>
      </c>
      <c r="E19" s="70">
        <v>754166.29429999995</v>
      </c>
      <c r="F19" s="71">
        <v>101.753740786344</v>
      </c>
      <c r="G19" s="70">
        <v>711061.30669999996</v>
      </c>
      <c r="H19" s="71">
        <v>7.9221171183438299</v>
      </c>
      <c r="I19" s="70">
        <v>37748.203000000001</v>
      </c>
      <c r="J19" s="71">
        <v>4.9190221590829397</v>
      </c>
      <c r="K19" s="70">
        <v>40271.474000000002</v>
      </c>
      <c r="L19" s="71">
        <v>5.6635726934570396</v>
      </c>
      <c r="M19" s="71">
        <v>-6.2656534498836999E-2</v>
      </c>
      <c r="N19" s="70">
        <v>7177093.3514999999</v>
      </c>
      <c r="O19" s="70">
        <v>201448415.3398</v>
      </c>
      <c r="P19" s="70">
        <v>15726</v>
      </c>
      <c r="Q19" s="70">
        <v>13372</v>
      </c>
      <c r="R19" s="71">
        <v>17.603948549207299</v>
      </c>
      <c r="S19" s="70">
        <v>48.797686391962401</v>
      </c>
      <c r="T19" s="70">
        <v>43.895560364941701</v>
      </c>
      <c r="U19" s="72">
        <v>10.0458164914723</v>
      </c>
    </row>
    <row r="20" spans="1:21" ht="12" thickBot="1" x14ac:dyDescent="0.2">
      <c r="A20" s="55"/>
      <c r="B20" s="44" t="s">
        <v>18</v>
      </c>
      <c r="C20" s="45"/>
      <c r="D20" s="70">
        <v>1650443.3933999999</v>
      </c>
      <c r="E20" s="70">
        <v>1114600.5559</v>
      </c>
      <c r="F20" s="71">
        <v>148.07487621135499</v>
      </c>
      <c r="G20" s="70">
        <v>1289620.0904000001</v>
      </c>
      <c r="H20" s="71">
        <v>27.979038608810999</v>
      </c>
      <c r="I20" s="70">
        <v>60633.199399999998</v>
      </c>
      <c r="J20" s="71">
        <v>3.67375213487888</v>
      </c>
      <c r="K20" s="70">
        <v>65834.839699999997</v>
      </c>
      <c r="L20" s="71">
        <v>5.1049793803677499</v>
      </c>
      <c r="M20" s="71">
        <v>-7.9010449842410999E-2</v>
      </c>
      <c r="N20" s="70">
        <v>12154809.3158</v>
      </c>
      <c r="O20" s="70">
        <v>335994775.80470002</v>
      </c>
      <c r="P20" s="70">
        <v>52235</v>
      </c>
      <c r="Q20" s="70">
        <v>48070</v>
      </c>
      <c r="R20" s="71">
        <v>8.6644476804659902</v>
      </c>
      <c r="S20" s="70">
        <v>31.596504133244</v>
      </c>
      <c r="T20" s="70">
        <v>27.837617385063499</v>
      </c>
      <c r="U20" s="72">
        <v>11.8965273257103</v>
      </c>
    </row>
    <row r="21" spans="1:21" ht="12" thickBot="1" x14ac:dyDescent="0.2">
      <c r="A21" s="55"/>
      <c r="B21" s="44" t="s">
        <v>19</v>
      </c>
      <c r="C21" s="45"/>
      <c r="D21" s="70">
        <v>444599.67619999999</v>
      </c>
      <c r="E21" s="70">
        <v>458153.43670000002</v>
      </c>
      <c r="F21" s="71">
        <v>97.041654735229002</v>
      </c>
      <c r="G21" s="70">
        <v>420487.31770000001</v>
      </c>
      <c r="H21" s="71">
        <v>5.7343842453776697</v>
      </c>
      <c r="I21" s="70">
        <v>54039.233200000002</v>
      </c>
      <c r="J21" s="71">
        <v>12.1545822214434</v>
      </c>
      <c r="K21" s="70">
        <v>26013.524300000001</v>
      </c>
      <c r="L21" s="71">
        <v>6.18651816713282</v>
      </c>
      <c r="M21" s="71">
        <v>1.07735147982236</v>
      </c>
      <c r="N21" s="70">
        <v>3521093.5225</v>
      </c>
      <c r="O21" s="70">
        <v>122491301.1169</v>
      </c>
      <c r="P21" s="70">
        <v>40059</v>
      </c>
      <c r="Q21" s="70">
        <v>37147</v>
      </c>
      <c r="R21" s="71">
        <v>7.83912563598677</v>
      </c>
      <c r="S21" s="70">
        <v>11.0986214383784</v>
      </c>
      <c r="T21" s="70">
        <v>11.415514972945299</v>
      </c>
      <c r="U21" s="72">
        <v>-2.8552513150068801</v>
      </c>
    </row>
    <row r="22" spans="1:21" ht="12" thickBot="1" x14ac:dyDescent="0.2">
      <c r="A22" s="55"/>
      <c r="B22" s="44" t="s">
        <v>20</v>
      </c>
      <c r="C22" s="45"/>
      <c r="D22" s="70">
        <v>1505252.4805999999</v>
      </c>
      <c r="E22" s="70">
        <v>1122693.2071</v>
      </c>
      <c r="F22" s="71">
        <v>134.07513923489199</v>
      </c>
      <c r="G22" s="70">
        <v>1412342.11</v>
      </c>
      <c r="H22" s="71">
        <v>6.5784606960419802</v>
      </c>
      <c r="I22" s="70">
        <v>169875.46350000001</v>
      </c>
      <c r="J22" s="71">
        <v>11.285512941475901</v>
      </c>
      <c r="K22" s="70">
        <v>124727.7794</v>
      </c>
      <c r="L22" s="71">
        <v>8.8312724315782098</v>
      </c>
      <c r="M22" s="71">
        <v>0.36196975779719498</v>
      </c>
      <c r="N22" s="70">
        <v>11098789.054500001</v>
      </c>
      <c r="O22" s="70">
        <v>409757070.06</v>
      </c>
      <c r="P22" s="70">
        <v>88271</v>
      </c>
      <c r="Q22" s="70">
        <v>81829</v>
      </c>
      <c r="R22" s="71">
        <v>7.8725146341761496</v>
      </c>
      <c r="S22" s="70">
        <v>17.052627483544999</v>
      </c>
      <c r="T22" s="70">
        <v>18.279830619951401</v>
      </c>
      <c r="U22" s="72">
        <v>-7.19656333072757</v>
      </c>
    </row>
    <row r="23" spans="1:21" ht="12" thickBot="1" x14ac:dyDescent="0.2">
      <c r="A23" s="55"/>
      <c r="B23" s="44" t="s">
        <v>21</v>
      </c>
      <c r="C23" s="45"/>
      <c r="D23" s="70">
        <v>3569529.1348999999</v>
      </c>
      <c r="E23" s="70">
        <v>3240230.7727000001</v>
      </c>
      <c r="F23" s="71">
        <v>110.162805840079</v>
      </c>
      <c r="G23" s="70">
        <v>3745296.6685000001</v>
      </c>
      <c r="H23" s="71">
        <v>-4.6930203174103999</v>
      </c>
      <c r="I23" s="70">
        <v>292434.79220000003</v>
      </c>
      <c r="J23" s="71">
        <v>8.1925313157079103</v>
      </c>
      <c r="K23" s="70">
        <v>142884.8229</v>
      </c>
      <c r="L23" s="71">
        <v>3.81504685868385</v>
      </c>
      <c r="M23" s="71">
        <v>1.04664698646591</v>
      </c>
      <c r="N23" s="70">
        <v>31831724.961399999</v>
      </c>
      <c r="O23" s="70">
        <v>897621826.24339998</v>
      </c>
      <c r="P23" s="70">
        <v>104102</v>
      </c>
      <c r="Q23" s="70">
        <v>89720</v>
      </c>
      <c r="R23" s="71">
        <v>16.0298707088721</v>
      </c>
      <c r="S23" s="70">
        <v>34.2887661610728</v>
      </c>
      <c r="T23" s="70">
        <v>35.987938143111897</v>
      </c>
      <c r="U23" s="72">
        <v>-4.9554771789022096</v>
      </c>
    </row>
    <row r="24" spans="1:21" ht="12" thickBot="1" x14ac:dyDescent="0.2">
      <c r="A24" s="55"/>
      <c r="B24" s="44" t="s">
        <v>22</v>
      </c>
      <c r="C24" s="45"/>
      <c r="D24" s="70">
        <v>297280.57309999998</v>
      </c>
      <c r="E24" s="70">
        <v>285344.99790000002</v>
      </c>
      <c r="F24" s="71">
        <v>104.182857694314</v>
      </c>
      <c r="G24" s="70">
        <v>282303.54479999997</v>
      </c>
      <c r="H24" s="71">
        <v>5.3052923266020402</v>
      </c>
      <c r="I24" s="70">
        <v>42836.083299999998</v>
      </c>
      <c r="J24" s="71">
        <v>14.409311329466099</v>
      </c>
      <c r="K24" s="70">
        <v>50339.462699999996</v>
      </c>
      <c r="L24" s="71">
        <v>17.831679278297202</v>
      </c>
      <c r="M24" s="71">
        <v>-0.149055611592771</v>
      </c>
      <c r="N24" s="70">
        <v>2564106.5208000001</v>
      </c>
      <c r="O24" s="70">
        <v>83512358.655499995</v>
      </c>
      <c r="P24" s="70">
        <v>28160</v>
      </c>
      <c r="Q24" s="70">
        <v>29158</v>
      </c>
      <c r="R24" s="71">
        <v>-3.4227313258796901</v>
      </c>
      <c r="S24" s="70">
        <v>10.5568385333807</v>
      </c>
      <c r="T24" s="70">
        <v>11.187259311338201</v>
      </c>
      <c r="U24" s="72">
        <v>-5.9716815404929902</v>
      </c>
    </row>
    <row r="25" spans="1:21" ht="12" thickBot="1" x14ac:dyDescent="0.2">
      <c r="A25" s="55"/>
      <c r="B25" s="44" t="s">
        <v>23</v>
      </c>
      <c r="C25" s="45"/>
      <c r="D25" s="70">
        <v>327322.23700000002</v>
      </c>
      <c r="E25" s="70">
        <v>401638.90259999997</v>
      </c>
      <c r="F25" s="71">
        <v>81.496646585051195</v>
      </c>
      <c r="G25" s="70">
        <v>341643.25799999997</v>
      </c>
      <c r="H25" s="71">
        <v>-4.1918055353517296</v>
      </c>
      <c r="I25" s="70">
        <v>21630.214199999999</v>
      </c>
      <c r="J25" s="71">
        <v>6.6082324251010203</v>
      </c>
      <c r="K25" s="70">
        <v>23558.1535</v>
      </c>
      <c r="L25" s="71">
        <v>6.8955417525025497</v>
      </c>
      <c r="M25" s="71">
        <v>-8.1837453856475006E-2</v>
      </c>
      <c r="N25" s="70">
        <v>2882061.4138000002</v>
      </c>
      <c r="O25" s="70">
        <v>91374283.515000001</v>
      </c>
      <c r="P25" s="70">
        <v>20811</v>
      </c>
      <c r="Q25" s="70">
        <v>21504</v>
      </c>
      <c r="R25" s="71">
        <v>-3.22265625</v>
      </c>
      <c r="S25" s="70">
        <v>15.728328143770099</v>
      </c>
      <c r="T25" s="70">
        <v>16.058598163132402</v>
      </c>
      <c r="U25" s="72">
        <v>-2.09984186712901</v>
      </c>
    </row>
    <row r="26" spans="1:21" ht="12" thickBot="1" x14ac:dyDescent="0.2">
      <c r="A26" s="55"/>
      <c r="B26" s="44" t="s">
        <v>24</v>
      </c>
      <c r="C26" s="45"/>
      <c r="D26" s="70">
        <v>752145.50159999996</v>
      </c>
      <c r="E26" s="70">
        <v>594130.66700000002</v>
      </c>
      <c r="F26" s="71">
        <v>126.595973474636</v>
      </c>
      <c r="G26" s="70">
        <v>667369.71270000003</v>
      </c>
      <c r="H26" s="71">
        <v>12.7029721737026</v>
      </c>
      <c r="I26" s="70">
        <v>116920.92969999999</v>
      </c>
      <c r="J26" s="71">
        <v>15.544988230506</v>
      </c>
      <c r="K26" s="70">
        <v>116228.7533</v>
      </c>
      <c r="L26" s="71">
        <v>17.415946676658301</v>
      </c>
      <c r="M26" s="71">
        <v>5.9552940244780002E-3</v>
      </c>
      <c r="N26" s="70">
        <v>4389346.1407000003</v>
      </c>
      <c r="O26" s="70">
        <v>187467248.57269999</v>
      </c>
      <c r="P26" s="70">
        <v>44280</v>
      </c>
      <c r="Q26" s="70">
        <v>40675</v>
      </c>
      <c r="R26" s="71">
        <v>8.8629379225568599</v>
      </c>
      <c r="S26" s="70">
        <v>16.986122439024399</v>
      </c>
      <c r="T26" s="70">
        <v>14.5787023749232</v>
      </c>
      <c r="U26" s="72">
        <v>14.172864188064199</v>
      </c>
    </row>
    <row r="27" spans="1:21" ht="12" thickBot="1" x14ac:dyDescent="0.2">
      <c r="A27" s="55"/>
      <c r="B27" s="44" t="s">
        <v>25</v>
      </c>
      <c r="C27" s="45"/>
      <c r="D27" s="70">
        <v>247291.2115</v>
      </c>
      <c r="E27" s="70">
        <v>296204.60840000003</v>
      </c>
      <c r="F27" s="71">
        <v>83.486618535675703</v>
      </c>
      <c r="G27" s="70">
        <v>265003.00699999998</v>
      </c>
      <c r="H27" s="71">
        <v>-6.6836205749167297</v>
      </c>
      <c r="I27" s="70">
        <v>61234.974800000004</v>
      </c>
      <c r="J27" s="71">
        <v>24.762293179998402</v>
      </c>
      <c r="K27" s="70">
        <v>130771.86599999999</v>
      </c>
      <c r="L27" s="71">
        <v>49.347314009912402</v>
      </c>
      <c r="M27" s="71">
        <v>-0.53174198187246202</v>
      </c>
      <c r="N27" s="70">
        <v>1854737.9598000001</v>
      </c>
      <c r="O27" s="70">
        <v>76229119.854800001</v>
      </c>
      <c r="P27" s="70">
        <v>33508</v>
      </c>
      <c r="Q27" s="70">
        <v>32447</v>
      </c>
      <c r="R27" s="71">
        <v>3.2699479150614801</v>
      </c>
      <c r="S27" s="70">
        <v>7.3800648054196003</v>
      </c>
      <c r="T27" s="70">
        <v>7.81094174499954</v>
      </c>
      <c r="U27" s="72">
        <v>-5.8383896475207102</v>
      </c>
    </row>
    <row r="28" spans="1:21" ht="12" thickBot="1" x14ac:dyDescent="0.2">
      <c r="A28" s="55"/>
      <c r="B28" s="44" t="s">
        <v>26</v>
      </c>
      <c r="C28" s="45"/>
      <c r="D28" s="70">
        <v>1050092.5634999999</v>
      </c>
      <c r="E28" s="70">
        <v>1033622.3897000001</v>
      </c>
      <c r="F28" s="71">
        <v>101.593442050417</v>
      </c>
      <c r="G28" s="70">
        <v>1031690.5766</v>
      </c>
      <c r="H28" s="71">
        <v>1.7836730621932</v>
      </c>
      <c r="I28" s="70">
        <v>62225.52</v>
      </c>
      <c r="J28" s="71">
        <v>5.9257176141310701</v>
      </c>
      <c r="K28" s="70">
        <v>48177.868900000001</v>
      </c>
      <c r="L28" s="71">
        <v>4.6697982895969803</v>
      </c>
      <c r="M28" s="71">
        <v>0.291578922454165</v>
      </c>
      <c r="N28" s="70">
        <v>8340079.5877999999</v>
      </c>
      <c r="O28" s="70">
        <v>269678574.17250001</v>
      </c>
      <c r="P28" s="70">
        <v>47774</v>
      </c>
      <c r="Q28" s="70">
        <v>48807</v>
      </c>
      <c r="R28" s="71">
        <v>-2.1164996824225999</v>
      </c>
      <c r="S28" s="70">
        <v>21.980419548289898</v>
      </c>
      <c r="T28" s="70">
        <v>22.3835066281476</v>
      </c>
      <c r="U28" s="72">
        <v>-1.83384616008887</v>
      </c>
    </row>
    <row r="29" spans="1:21" ht="12" thickBot="1" x14ac:dyDescent="0.2">
      <c r="A29" s="55"/>
      <c r="B29" s="44" t="s">
        <v>27</v>
      </c>
      <c r="C29" s="45"/>
      <c r="D29" s="70">
        <v>791516.7892</v>
      </c>
      <c r="E29" s="70">
        <v>798048.47640000004</v>
      </c>
      <c r="F29" s="71">
        <v>99.181542551216396</v>
      </c>
      <c r="G29" s="70">
        <v>727242.47919999994</v>
      </c>
      <c r="H29" s="71">
        <v>8.8380852106858097</v>
      </c>
      <c r="I29" s="70">
        <v>108722.83040000001</v>
      </c>
      <c r="J29" s="71">
        <v>13.736010642287001</v>
      </c>
      <c r="K29" s="70">
        <v>84604.561300000001</v>
      </c>
      <c r="L29" s="71">
        <v>11.633611033429901</v>
      </c>
      <c r="M29" s="71">
        <v>0.285070553282332</v>
      </c>
      <c r="N29" s="70">
        <v>6006566.6667999998</v>
      </c>
      <c r="O29" s="70">
        <v>196900556.10499999</v>
      </c>
      <c r="P29" s="70">
        <v>117234</v>
      </c>
      <c r="Q29" s="70">
        <v>117015</v>
      </c>
      <c r="R29" s="71">
        <v>0.18715549288552699</v>
      </c>
      <c r="S29" s="70">
        <v>6.7515975672586501</v>
      </c>
      <c r="T29" s="70">
        <v>6.9762347237533699</v>
      </c>
      <c r="U29" s="72">
        <v>-3.3271704105126201</v>
      </c>
    </row>
    <row r="30" spans="1:21" ht="12" thickBot="1" x14ac:dyDescent="0.2">
      <c r="A30" s="55"/>
      <c r="B30" s="44" t="s">
        <v>28</v>
      </c>
      <c r="C30" s="45"/>
      <c r="D30" s="70">
        <v>1167154.9254999999</v>
      </c>
      <c r="E30" s="70">
        <v>1286551.2468000001</v>
      </c>
      <c r="F30" s="71">
        <v>90.7196606744604</v>
      </c>
      <c r="G30" s="70">
        <v>1239483.2333</v>
      </c>
      <c r="H30" s="71">
        <v>-5.8353599191037997</v>
      </c>
      <c r="I30" s="70">
        <v>121019.40820000001</v>
      </c>
      <c r="J30" s="71">
        <v>10.3687527299048</v>
      </c>
      <c r="K30" s="70">
        <v>132680.98079999999</v>
      </c>
      <c r="L30" s="71">
        <v>10.7045401854086</v>
      </c>
      <c r="M30" s="71">
        <v>-8.7891817875377004E-2</v>
      </c>
      <c r="N30" s="70">
        <v>9345072.2804000005</v>
      </c>
      <c r="O30" s="70">
        <v>359040452.75199997</v>
      </c>
      <c r="P30" s="70">
        <v>84989</v>
      </c>
      <c r="Q30" s="70">
        <v>82411</v>
      </c>
      <c r="R30" s="71">
        <v>3.1282231740908299</v>
      </c>
      <c r="S30" s="70">
        <v>13.7330116309169</v>
      </c>
      <c r="T30" s="70">
        <v>14.133665760638699</v>
      </c>
      <c r="U30" s="72">
        <v>-2.9174527808584898</v>
      </c>
    </row>
    <row r="31" spans="1:21" ht="12" thickBot="1" x14ac:dyDescent="0.2">
      <c r="A31" s="55"/>
      <c r="B31" s="44" t="s">
        <v>29</v>
      </c>
      <c r="C31" s="45"/>
      <c r="D31" s="70">
        <v>1983020.5316000001</v>
      </c>
      <c r="E31" s="70">
        <v>1194553.5018</v>
      </c>
      <c r="F31" s="71">
        <v>166.005166667873</v>
      </c>
      <c r="G31" s="70">
        <v>1116850.7179</v>
      </c>
      <c r="H31" s="71">
        <v>77.554663288272593</v>
      </c>
      <c r="I31" s="70">
        <v>-53524.042999999998</v>
      </c>
      <c r="J31" s="71">
        <v>-2.6991169353558901</v>
      </c>
      <c r="K31" s="70">
        <v>-23785.191599999998</v>
      </c>
      <c r="L31" s="71">
        <v>-2.1296661423760401</v>
      </c>
      <c r="M31" s="71">
        <v>1.2503095161108599</v>
      </c>
      <c r="N31" s="70">
        <v>15914948.769300001</v>
      </c>
      <c r="O31" s="70">
        <v>344987045.62529999</v>
      </c>
      <c r="P31" s="70">
        <v>48949</v>
      </c>
      <c r="Q31" s="70">
        <v>41838</v>
      </c>
      <c r="R31" s="71">
        <v>16.996510349443099</v>
      </c>
      <c r="S31" s="70">
        <v>40.511972289525801</v>
      </c>
      <c r="T31" s="70">
        <v>35.592342176968302</v>
      </c>
      <c r="U31" s="72">
        <v>12.143645037567</v>
      </c>
    </row>
    <row r="32" spans="1:21" ht="12" thickBot="1" x14ac:dyDescent="0.2">
      <c r="A32" s="55"/>
      <c r="B32" s="44" t="s">
        <v>30</v>
      </c>
      <c r="C32" s="45"/>
      <c r="D32" s="70">
        <v>114226.97629999999</v>
      </c>
      <c r="E32" s="70">
        <v>135579.39079999999</v>
      </c>
      <c r="F32" s="71">
        <v>84.250988019633397</v>
      </c>
      <c r="G32" s="70">
        <v>127690.9981</v>
      </c>
      <c r="H32" s="71">
        <v>-10.544221597716501</v>
      </c>
      <c r="I32" s="70">
        <v>27162.3128</v>
      </c>
      <c r="J32" s="71">
        <v>23.779245218452001</v>
      </c>
      <c r="K32" s="70">
        <v>33304.841399999998</v>
      </c>
      <c r="L32" s="71">
        <v>26.082372207567499</v>
      </c>
      <c r="M32" s="71">
        <v>-0.184433504013023</v>
      </c>
      <c r="N32" s="70">
        <v>802933.30689999997</v>
      </c>
      <c r="O32" s="70">
        <v>36122054.135200001</v>
      </c>
      <c r="P32" s="70">
        <v>23613</v>
      </c>
      <c r="Q32" s="70">
        <v>22924</v>
      </c>
      <c r="R32" s="71">
        <v>3.00558366777177</v>
      </c>
      <c r="S32" s="70">
        <v>4.8374614110871104</v>
      </c>
      <c r="T32" s="70">
        <v>4.89779292880824</v>
      </c>
      <c r="U32" s="72">
        <v>-1.2471731057708699</v>
      </c>
    </row>
    <row r="33" spans="1:21" ht="12" thickBot="1" x14ac:dyDescent="0.2">
      <c r="A33" s="55"/>
      <c r="B33" s="44" t="s">
        <v>31</v>
      </c>
      <c r="C33" s="45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0">
        <v>17.094000000000001</v>
      </c>
      <c r="O33" s="70">
        <v>238.40790000000001</v>
      </c>
      <c r="P33" s="73"/>
      <c r="Q33" s="70">
        <v>1</v>
      </c>
      <c r="R33" s="73"/>
      <c r="S33" s="73"/>
      <c r="T33" s="70">
        <v>17.094000000000001</v>
      </c>
      <c r="U33" s="74"/>
    </row>
    <row r="34" spans="1:21" ht="12" thickBot="1" x14ac:dyDescent="0.2">
      <c r="A34" s="55"/>
      <c r="B34" s="44" t="s">
        <v>71</v>
      </c>
      <c r="C34" s="4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0">
        <v>1</v>
      </c>
      <c r="P34" s="73"/>
      <c r="Q34" s="73"/>
      <c r="R34" s="73"/>
      <c r="S34" s="73"/>
      <c r="T34" s="73"/>
      <c r="U34" s="74"/>
    </row>
    <row r="35" spans="1:21" ht="12" thickBot="1" x14ac:dyDescent="0.2">
      <c r="A35" s="55"/>
      <c r="B35" s="44" t="s">
        <v>32</v>
      </c>
      <c r="C35" s="45"/>
      <c r="D35" s="70">
        <v>207631.05780000001</v>
      </c>
      <c r="E35" s="70">
        <v>254225.13320000001</v>
      </c>
      <c r="F35" s="71">
        <v>81.672120764179397</v>
      </c>
      <c r="G35" s="70">
        <v>213363.38959999999</v>
      </c>
      <c r="H35" s="71">
        <v>-2.6866520122063</v>
      </c>
      <c r="I35" s="70">
        <v>16367.2673</v>
      </c>
      <c r="J35" s="71">
        <v>7.8828608173666002</v>
      </c>
      <c r="K35" s="70">
        <v>10790.2484</v>
      </c>
      <c r="L35" s="71">
        <v>5.05721643259833</v>
      </c>
      <c r="M35" s="71">
        <v>0.51685732276561902</v>
      </c>
      <c r="N35" s="70">
        <v>1743784.5353999999</v>
      </c>
      <c r="O35" s="70">
        <v>53771665.544500001</v>
      </c>
      <c r="P35" s="70">
        <v>15044</v>
      </c>
      <c r="Q35" s="70">
        <v>14825</v>
      </c>
      <c r="R35" s="71">
        <v>1.4772344013490799</v>
      </c>
      <c r="S35" s="70">
        <v>13.801585868120201</v>
      </c>
      <c r="T35" s="70">
        <v>14.297742441821301</v>
      </c>
      <c r="U35" s="72">
        <v>-3.5949243691416899</v>
      </c>
    </row>
    <row r="36" spans="1:21" ht="12" customHeight="1" thickBot="1" x14ac:dyDescent="0.2">
      <c r="A36" s="55"/>
      <c r="B36" s="44" t="s">
        <v>70</v>
      </c>
      <c r="C36" s="45"/>
      <c r="D36" s="70">
        <v>178311.95</v>
      </c>
      <c r="E36" s="73"/>
      <c r="F36" s="73"/>
      <c r="G36" s="70">
        <v>3835.9</v>
      </c>
      <c r="H36" s="71">
        <v>4548.5036106259304</v>
      </c>
      <c r="I36" s="70">
        <v>5777.68</v>
      </c>
      <c r="J36" s="71">
        <v>3.2402090830143502</v>
      </c>
      <c r="K36" s="70">
        <v>-322.19</v>
      </c>
      <c r="L36" s="71">
        <v>-8.3993326207669607</v>
      </c>
      <c r="M36" s="71">
        <v>-18.932524286911502</v>
      </c>
      <c r="N36" s="70">
        <v>1663378.38</v>
      </c>
      <c r="O36" s="70">
        <v>23540069.940000001</v>
      </c>
      <c r="P36" s="70">
        <v>79</v>
      </c>
      <c r="Q36" s="70">
        <v>103</v>
      </c>
      <c r="R36" s="71">
        <v>-23.300970873786401</v>
      </c>
      <c r="S36" s="70">
        <v>2257.1132911392401</v>
      </c>
      <c r="T36" s="70">
        <v>1954.24417475728</v>
      </c>
      <c r="U36" s="72">
        <v>13.4184277577441</v>
      </c>
    </row>
    <row r="37" spans="1:21" ht="12" thickBot="1" x14ac:dyDescent="0.2">
      <c r="A37" s="55"/>
      <c r="B37" s="44" t="s">
        <v>36</v>
      </c>
      <c r="C37" s="45"/>
      <c r="D37" s="70">
        <v>1694919.07</v>
      </c>
      <c r="E37" s="70">
        <v>389930.42849999998</v>
      </c>
      <c r="F37" s="71">
        <v>434.672173833697</v>
      </c>
      <c r="G37" s="70">
        <v>1832297.61</v>
      </c>
      <c r="H37" s="71">
        <v>-7.49761060922848</v>
      </c>
      <c r="I37" s="70">
        <v>-281502.21999999997</v>
      </c>
      <c r="J37" s="71">
        <v>-16.608593589073301</v>
      </c>
      <c r="K37" s="70">
        <v>-313946.67</v>
      </c>
      <c r="L37" s="71">
        <v>-17.1340435247307</v>
      </c>
      <c r="M37" s="71">
        <v>-0.103343825879726</v>
      </c>
      <c r="N37" s="70">
        <v>11928638.130000001</v>
      </c>
      <c r="O37" s="70">
        <v>143432634.88999999</v>
      </c>
      <c r="P37" s="70">
        <v>565</v>
      </c>
      <c r="Q37" s="70">
        <v>297</v>
      </c>
      <c r="R37" s="71">
        <v>90.2356902356902</v>
      </c>
      <c r="S37" s="70">
        <v>2999.8567610619498</v>
      </c>
      <c r="T37" s="70">
        <v>2942.00356902357</v>
      </c>
      <c r="U37" s="72">
        <v>1.9285318148956601</v>
      </c>
    </row>
    <row r="38" spans="1:21" ht="12" thickBot="1" x14ac:dyDescent="0.2">
      <c r="A38" s="55"/>
      <c r="B38" s="44" t="s">
        <v>37</v>
      </c>
      <c r="C38" s="45"/>
      <c r="D38" s="70">
        <v>1007859.01</v>
      </c>
      <c r="E38" s="70">
        <v>226239.3064</v>
      </c>
      <c r="F38" s="71">
        <v>445.48360142957</v>
      </c>
      <c r="G38" s="70">
        <v>1533742.93</v>
      </c>
      <c r="H38" s="71">
        <v>-34.287618199485401</v>
      </c>
      <c r="I38" s="70">
        <v>-104795.84</v>
      </c>
      <c r="J38" s="71">
        <v>-10.397867058806201</v>
      </c>
      <c r="K38" s="70">
        <v>-277025.38</v>
      </c>
      <c r="L38" s="71">
        <v>-18.062047725299099</v>
      </c>
      <c r="M38" s="71">
        <v>-0.62171032849048002</v>
      </c>
      <c r="N38" s="70">
        <v>6467680.6600000001</v>
      </c>
      <c r="O38" s="70">
        <v>131797672.16</v>
      </c>
      <c r="P38" s="70">
        <v>312</v>
      </c>
      <c r="Q38" s="70">
        <v>156</v>
      </c>
      <c r="R38" s="71">
        <v>100</v>
      </c>
      <c r="S38" s="70">
        <v>3230.3173397435899</v>
      </c>
      <c r="T38" s="70">
        <v>3120.0842948718</v>
      </c>
      <c r="U38" s="72">
        <v>3.4124525016648901</v>
      </c>
    </row>
    <row r="39" spans="1:21" ht="12" thickBot="1" x14ac:dyDescent="0.2">
      <c r="A39" s="55"/>
      <c r="B39" s="44" t="s">
        <v>38</v>
      </c>
      <c r="C39" s="45"/>
      <c r="D39" s="70">
        <v>1025478.02</v>
      </c>
      <c r="E39" s="70">
        <v>230980.5134</v>
      </c>
      <c r="F39" s="71">
        <v>443.96733079562</v>
      </c>
      <c r="G39" s="70">
        <v>1169364.43</v>
      </c>
      <c r="H39" s="71">
        <v>-12.304667929740299</v>
      </c>
      <c r="I39" s="70">
        <v>-217961.66</v>
      </c>
      <c r="J39" s="71">
        <v>-21.254639860540401</v>
      </c>
      <c r="K39" s="70">
        <v>-260250.81</v>
      </c>
      <c r="L39" s="71">
        <v>-22.255748791674801</v>
      </c>
      <c r="M39" s="71">
        <v>-0.16249382662824399</v>
      </c>
      <c r="N39" s="70">
        <v>7209086.4400000004</v>
      </c>
      <c r="O39" s="70">
        <v>97207479.870000005</v>
      </c>
      <c r="P39" s="70">
        <v>352</v>
      </c>
      <c r="Q39" s="70">
        <v>255</v>
      </c>
      <c r="R39" s="71">
        <v>38.039215686274503</v>
      </c>
      <c r="S39" s="70">
        <v>2913.2898295454502</v>
      </c>
      <c r="T39" s="70">
        <v>2423.4694901960802</v>
      </c>
      <c r="U39" s="72">
        <v>16.813306193630599</v>
      </c>
    </row>
    <row r="40" spans="1:21" ht="12" thickBot="1" x14ac:dyDescent="0.2">
      <c r="A40" s="55"/>
      <c r="B40" s="44" t="s">
        <v>73</v>
      </c>
      <c r="C40" s="45"/>
      <c r="D40" s="70">
        <v>0.18</v>
      </c>
      <c r="E40" s="73"/>
      <c r="F40" s="73"/>
      <c r="G40" s="70">
        <v>5.64</v>
      </c>
      <c r="H40" s="71">
        <v>-96.808510638297903</v>
      </c>
      <c r="I40" s="70">
        <v>0.18</v>
      </c>
      <c r="J40" s="71">
        <v>100</v>
      </c>
      <c r="K40" s="70">
        <v>2.63</v>
      </c>
      <c r="L40" s="71">
        <v>46.631205673758899</v>
      </c>
      <c r="M40" s="71">
        <v>-0.93155893536121703</v>
      </c>
      <c r="N40" s="70">
        <v>16.829999999999998</v>
      </c>
      <c r="O40" s="70">
        <v>4212.76</v>
      </c>
      <c r="P40" s="70">
        <v>2</v>
      </c>
      <c r="Q40" s="73"/>
      <c r="R40" s="73"/>
      <c r="S40" s="70">
        <v>0.09</v>
      </c>
      <c r="T40" s="73"/>
      <c r="U40" s="74"/>
    </row>
    <row r="41" spans="1:21" ht="12" customHeight="1" thickBot="1" x14ac:dyDescent="0.2">
      <c r="A41" s="55"/>
      <c r="B41" s="44" t="s">
        <v>33</v>
      </c>
      <c r="C41" s="45"/>
      <c r="D41" s="70">
        <v>357367.52049999998</v>
      </c>
      <c r="E41" s="70">
        <v>149818.41959999999</v>
      </c>
      <c r="F41" s="71">
        <v>238.533767379295</v>
      </c>
      <c r="G41" s="70">
        <v>338471.79509999999</v>
      </c>
      <c r="H41" s="71">
        <v>5.5826587838485402</v>
      </c>
      <c r="I41" s="70">
        <v>19635.774300000001</v>
      </c>
      <c r="J41" s="71">
        <v>5.4945604101142704</v>
      </c>
      <c r="K41" s="70">
        <v>22603.325400000002</v>
      </c>
      <c r="L41" s="71">
        <v>6.6780528620773101</v>
      </c>
      <c r="M41" s="71">
        <v>-0.13128825283380699</v>
      </c>
      <c r="N41" s="70">
        <v>2489148.716</v>
      </c>
      <c r="O41" s="70">
        <v>57769710.500200003</v>
      </c>
      <c r="P41" s="70">
        <v>366</v>
      </c>
      <c r="Q41" s="70">
        <v>326</v>
      </c>
      <c r="R41" s="71">
        <v>12.269938650306701</v>
      </c>
      <c r="S41" s="70">
        <v>976.41399043715796</v>
      </c>
      <c r="T41" s="70">
        <v>805.84394999999995</v>
      </c>
      <c r="U41" s="72">
        <v>17.469028722211501</v>
      </c>
    </row>
    <row r="42" spans="1:21" ht="12" thickBot="1" x14ac:dyDescent="0.2">
      <c r="A42" s="55"/>
      <c r="B42" s="44" t="s">
        <v>34</v>
      </c>
      <c r="C42" s="45"/>
      <c r="D42" s="70">
        <v>699777.56889999995</v>
      </c>
      <c r="E42" s="70">
        <v>465145.26</v>
      </c>
      <c r="F42" s="71">
        <v>150.442803372865</v>
      </c>
      <c r="G42" s="70">
        <v>606368.41090000002</v>
      </c>
      <c r="H42" s="71">
        <v>15.4046873684198</v>
      </c>
      <c r="I42" s="70">
        <v>14604.5216</v>
      </c>
      <c r="J42" s="71">
        <v>2.0870233984432001</v>
      </c>
      <c r="K42" s="70">
        <v>31154.381799999999</v>
      </c>
      <c r="L42" s="71">
        <v>5.1378635891931204</v>
      </c>
      <c r="M42" s="71">
        <v>-0.53122094690384802</v>
      </c>
      <c r="N42" s="70">
        <v>4542666.6688000001</v>
      </c>
      <c r="O42" s="70">
        <v>141919483.4091</v>
      </c>
      <c r="P42" s="70">
        <v>2972</v>
      </c>
      <c r="Q42" s="70">
        <v>2503</v>
      </c>
      <c r="R42" s="71">
        <v>18.737514982021601</v>
      </c>
      <c r="S42" s="70">
        <v>235.45678630551799</v>
      </c>
      <c r="T42" s="70">
        <v>226.69665797043601</v>
      </c>
      <c r="U42" s="72">
        <v>3.7204824174045799</v>
      </c>
    </row>
    <row r="43" spans="1:21" ht="12" thickBot="1" x14ac:dyDescent="0.2">
      <c r="A43" s="55"/>
      <c r="B43" s="44" t="s">
        <v>39</v>
      </c>
      <c r="C43" s="45"/>
      <c r="D43" s="70">
        <v>903001.83</v>
      </c>
      <c r="E43" s="70">
        <v>162267.76569999999</v>
      </c>
      <c r="F43" s="71">
        <v>556.48873089770996</v>
      </c>
      <c r="G43" s="70">
        <v>802270.06</v>
      </c>
      <c r="H43" s="71">
        <v>12.5558431035055</v>
      </c>
      <c r="I43" s="70">
        <v>-150424.74</v>
      </c>
      <c r="J43" s="71">
        <v>-16.6582984665712</v>
      </c>
      <c r="K43" s="70">
        <v>-149292.48000000001</v>
      </c>
      <c r="L43" s="71">
        <v>-18.608756258459898</v>
      </c>
      <c r="M43" s="71">
        <v>7.5841730273350002E-3</v>
      </c>
      <c r="N43" s="70">
        <v>6495175.2300000004</v>
      </c>
      <c r="O43" s="70">
        <v>65645898.189999998</v>
      </c>
      <c r="P43" s="70">
        <v>502</v>
      </c>
      <c r="Q43" s="70">
        <v>342</v>
      </c>
      <c r="R43" s="71">
        <v>46.783625730994103</v>
      </c>
      <c r="S43" s="70">
        <v>1798.80842629482</v>
      </c>
      <c r="T43" s="70">
        <v>1728.12751461988</v>
      </c>
      <c r="U43" s="72">
        <v>3.9293184666988701</v>
      </c>
    </row>
    <row r="44" spans="1:21" ht="12" thickBot="1" x14ac:dyDescent="0.2">
      <c r="A44" s="55"/>
      <c r="B44" s="44" t="s">
        <v>40</v>
      </c>
      <c r="C44" s="45"/>
      <c r="D44" s="70">
        <v>315967.68</v>
      </c>
      <c r="E44" s="70">
        <v>34198.766300000003</v>
      </c>
      <c r="F44" s="71">
        <v>923.91543375645097</v>
      </c>
      <c r="G44" s="70">
        <v>375232.57</v>
      </c>
      <c r="H44" s="71">
        <v>-15.7941753297162</v>
      </c>
      <c r="I44" s="70">
        <v>41000.239999999998</v>
      </c>
      <c r="J44" s="71">
        <v>12.9760866681048</v>
      </c>
      <c r="K44" s="70">
        <v>47480.91</v>
      </c>
      <c r="L44" s="71">
        <v>12.6537283264083</v>
      </c>
      <c r="M44" s="71">
        <v>-0.13649001251239701</v>
      </c>
      <c r="N44" s="70">
        <v>2290699.1800000002</v>
      </c>
      <c r="O44" s="70">
        <v>25721381.57</v>
      </c>
      <c r="P44" s="70">
        <v>207</v>
      </c>
      <c r="Q44" s="70">
        <v>162</v>
      </c>
      <c r="R44" s="71">
        <v>27.7777777777778</v>
      </c>
      <c r="S44" s="70">
        <v>1526.4139130434801</v>
      </c>
      <c r="T44" s="70">
        <v>1414.2085802469101</v>
      </c>
      <c r="U44" s="72">
        <v>7.3509112985508098</v>
      </c>
    </row>
    <row r="45" spans="1:21" ht="12" thickBot="1" x14ac:dyDescent="0.2">
      <c r="A45" s="56"/>
      <c r="B45" s="44" t="s">
        <v>35</v>
      </c>
      <c r="C45" s="45"/>
      <c r="D45" s="75">
        <v>26791.9038</v>
      </c>
      <c r="E45" s="76"/>
      <c r="F45" s="76"/>
      <c r="G45" s="75">
        <v>9098.1465000000007</v>
      </c>
      <c r="H45" s="77">
        <v>194.476504637511</v>
      </c>
      <c r="I45" s="75">
        <v>1443.2449999999999</v>
      </c>
      <c r="J45" s="77">
        <v>5.3868698946283899</v>
      </c>
      <c r="K45" s="75">
        <v>929.28980000000001</v>
      </c>
      <c r="L45" s="77">
        <v>10.2140562366192</v>
      </c>
      <c r="M45" s="77">
        <v>0.553062349333868</v>
      </c>
      <c r="N45" s="75">
        <v>314689.82410000003</v>
      </c>
      <c r="O45" s="75">
        <v>7920194.4155999999</v>
      </c>
      <c r="P45" s="75">
        <v>18</v>
      </c>
      <c r="Q45" s="75">
        <v>23</v>
      </c>
      <c r="R45" s="77">
        <v>-21.739130434782599</v>
      </c>
      <c r="S45" s="75">
        <v>1488.4391000000001</v>
      </c>
      <c r="T45" s="75">
        <v>1272.7988739130401</v>
      </c>
      <c r="U45" s="78">
        <v>14.4876754505412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5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83506</v>
      </c>
      <c r="D2" s="32">
        <v>799427.02162478596</v>
      </c>
      <c r="E2" s="32">
        <v>620858.10808803397</v>
      </c>
      <c r="F2" s="32">
        <v>178568.91353675199</v>
      </c>
      <c r="G2" s="32">
        <v>620858.10808803397</v>
      </c>
      <c r="H2" s="32">
        <v>0.22337112545160401</v>
      </c>
    </row>
    <row r="3" spans="1:8" ht="14.25" x14ac:dyDescent="0.2">
      <c r="A3" s="32">
        <v>2</v>
      </c>
      <c r="B3" s="33">
        <v>13</v>
      </c>
      <c r="C3" s="32">
        <v>12764</v>
      </c>
      <c r="D3" s="32">
        <v>114421.19209876</v>
      </c>
      <c r="E3" s="32">
        <v>89004.608860313107</v>
      </c>
      <c r="F3" s="32">
        <v>25416.583238446401</v>
      </c>
      <c r="G3" s="32">
        <v>89004.608860313107</v>
      </c>
      <c r="H3" s="32">
        <v>0.222131781466748</v>
      </c>
    </row>
    <row r="4" spans="1:8" ht="14.25" x14ac:dyDescent="0.2">
      <c r="A4" s="32">
        <v>3</v>
      </c>
      <c r="B4" s="33">
        <v>14</v>
      </c>
      <c r="C4" s="32">
        <v>127427</v>
      </c>
      <c r="D4" s="32">
        <v>155483.644292663</v>
      </c>
      <c r="E4" s="32">
        <v>113171.916210593</v>
      </c>
      <c r="F4" s="32">
        <v>42311.7280820698</v>
      </c>
      <c r="G4" s="32">
        <v>113171.916210593</v>
      </c>
      <c r="H4" s="32">
        <v>0.27212976821168</v>
      </c>
    </row>
    <row r="5" spans="1:8" ht="14.25" x14ac:dyDescent="0.2">
      <c r="A5" s="32">
        <v>4</v>
      </c>
      <c r="B5" s="33">
        <v>15</v>
      </c>
      <c r="C5" s="32">
        <v>3970</v>
      </c>
      <c r="D5" s="32">
        <v>58445.155149572602</v>
      </c>
      <c r="E5" s="32">
        <v>45731.886446153803</v>
      </c>
      <c r="F5" s="32">
        <v>12713.2687034188</v>
      </c>
      <c r="G5" s="32">
        <v>45731.886446153803</v>
      </c>
      <c r="H5" s="32">
        <v>0.21752476609708801</v>
      </c>
    </row>
    <row r="6" spans="1:8" ht="14.25" x14ac:dyDescent="0.2">
      <c r="A6" s="32">
        <v>5</v>
      </c>
      <c r="B6" s="33">
        <v>16</v>
      </c>
      <c r="C6" s="32">
        <v>5494</v>
      </c>
      <c r="D6" s="32">
        <v>267836.42087863199</v>
      </c>
      <c r="E6" s="32">
        <v>222892.78927179499</v>
      </c>
      <c r="F6" s="32">
        <v>44943.631606837604</v>
      </c>
      <c r="G6" s="32">
        <v>222892.78927179499</v>
      </c>
      <c r="H6" s="32">
        <v>0.167802539547836</v>
      </c>
    </row>
    <row r="7" spans="1:8" ht="14.25" x14ac:dyDescent="0.2">
      <c r="A7" s="32">
        <v>6</v>
      </c>
      <c r="B7" s="33">
        <v>17</v>
      </c>
      <c r="C7" s="32">
        <v>24281</v>
      </c>
      <c r="D7" s="32">
        <v>323397.44053504302</v>
      </c>
      <c r="E7" s="32">
        <v>235796.20957179501</v>
      </c>
      <c r="F7" s="32">
        <v>87601.230963247901</v>
      </c>
      <c r="G7" s="32">
        <v>235796.20957179501</v>
      </c>
      <c r="H7" s="32">
        <v>0.27087793526849402</v>
      </c>
    </row>
    <row r="8" spans="1:8" ht="14.25" x14ac:dyDescent="0.2">
      <c r="A8" s="32">
        <v>7</v>
      </c>
      <c r="B8" s="33">
        <v>18</v>
      </c>
      <c r="C8" s="32">
        <v>91316</v>
      </c>
      <c r="D8" s="32">
        <v>188333.66106239299</v>
      </c>
      <c r="E8" s="32">
        <v>147736.62341453001</v>
      </c>
      <c r="F8" s="32">
        <v>40597.037647863202</v>
      </c>
      <c r="G8" s="32">
        <v>147736.62341453001</v>
      </c>
      <c r="H8" s="32">
        <v>0.21555911682943299</v>
      </c>
    </row>
    <row r="9" spans="1:8" ht="14.25" x14ac:dyDescent="0.2">
      <c r="A9" s="32">
        <v>8</v>
      </c>
      <c r="B9" s="33">
        <v>19</v>
      </c>
      <c r="C9" s="32">
        <v>30705</v>
      </c>
      <c r="D9" s="32">
        <v>131409.41569401699</v>
      </c>
      <c r="E9" s="32">
        <v>122646.90811282099</v>
      </c>
      <c r="F9" s="32">
        <v>8762.5075811965798</v>
      </c>
      <c r="G9" s="32">
        <v>122646.90811282099</v>
      </c>
      <c r="H9" s="32">
        <v>6.6680972097157898E-2</v>
      </c>
    </row>
    <row r="10" spans="1:8" ht="14.25" x14ac:dyDescent="0.2">
      <c r="A10" s="32">
        <v>9</v>
      </c>
      <c r="B10" s="33">
        <v>21</v>
      </c>
      <c r="C10" s="32">
        <v>277882</v>
      </c>
      <c r="D10" s="32">
        <v>1068203.3498307699</v>
      </c>
      <c r="E10" s="32">
        <v>1033532.1648017101</v>
      </c>
      <c r="F10" s="32">
        <v>34671.185029059801</v>
      </c>
      <c r="G10" s="32">
        <v>1033532.1648017101</v>
      </c>
      <c r="H10" s="35">
        <v>3.2457476410790699E-2</v>
      </c>
    </row>
    <row r="11" spans="1:8" ht="14.25" x14ac:dyDescent="0.2">
      <c r="A11" s="32">
        <v>10</v>
      </c>
      <c r="B11" s="33">
        <v>22</v>
      </c>
      <c r="C11" s="32">
        <v>70245.483999999997</v>
      </c>
      <c r="D11" s="32">
        <v>1018348.51567863</v>
      </c>
      <c r="E11" s="32">
        <v>1025323.19632906</v>
      </c>
      <c r="F11" s="32">
        <v>-6974.68065042735</v>
      </c>
      <c r="G11" s="32">
        <v>1025323.19632906</v>
      </c>
      <c r="H11" s="32">
        <v>-6.8490114563376104E-3</v>
      </c>
    </row>
    <row r="12" spans="1:8" ht="14.25" x14ac:dyDescent="0.2">
      <c r="A12" s="32">
        <v>11</v>
      </c>
      <c r="B12" s="33">
        <v>23</v>
      </c>
      <c r="C12" s="32">
        <v>246827.568</v>
      </c>
      <c r="D12" s="32">
        <v>2077311.2213316199</v>
      </c>
      <c r="E12" s="32">
        <v>1790160.23615812</v>
      </c>
      <c r="F12" s="32">
        <v>287150.98517350398</v>
      </c>
      <c r="G12" s="32">
        <v>1790160.23615812</v>
      </c>
      <c r="H12" s="32">
        <v>0.13823204834441299</v>
      </c>
    </row>
    <row r="13" spans="1:8" ht="14.25" x14ac:dyDescent="0.2">
      <c r="A13" s="32">
        <v>12</v>
      </c>
      <c r="B13" s="33">
        <v>24</v>
      </c>
      <c r="C13" s="32">
        <v>35098</v>
      </c>
      <c r="D13" s="32">
        <v>767392.47624102596</v>
      </c>
      <c r="E13" s="32">
        <v>729644.21400170901</v>
      </c>
      <c r="F13" s="32">
        <v>37748.262239316202</v>
      </c>
      <c r="G13" s="32">
        <v>729644.21400170901</v>
      </c>
      <c r="H13" s="32">
        <v>4.9190294937762898E-2</v>
      </c>
    </row>
    <row r="14" spans="1:8" ht="14.25" x14ac:dyDescent="0.2">
      <c r="A14" s="32">
        <v>13</v>
      </c>
      <c r="B14" s="33">
        <v>25</v>
      </c>
      <c r="C14" s="32">
        <v>113686</v>
      </c>
      <c r="D14" s="32">
        <v>1650443.4913999999</v>
      </c>
      <c r="E14" s="32">
        <v>1589810.1939999999</v>
      </c>
      <c r="F14" s="32">
        <v>60633.297400000003</v>
      </c>
      <c r="G14" s="32">
        <v>1589810.1939999999</v>
      </c>
      <c r="H14" s="32">
        <v>3.6737578545368701E-2</v>
      </c>
    </row>
    <row r="15" spans="1:8" ht="14.25" x14ac:dyDescent="0.2">
      <c r="A15" s="32">
        <v>14</v>
      </c>
      <c r="B15" s="33">
        <v>26</v>
      </c>
      <c r="C15" s="32">
        <v>83581</v>
      </c>
      <c r="D15" s="32">
        <v>444599.30840197398</v>
      </c>
      <c r="E15" s="32">
        <v>390560.44292648102</v>
      </c>
      <c r="F15" s="32">
        <v>54038.865475493498</v>
      </c>
      <c r="G15" s="32">
        <v>390560.44292648102</v>
      </c>
      <c r="H15" s="32">
        <v>0.121545095672159</v>
      </c>
    </row>
    <row r="16" spans="1:8" ht="14.25" x14ac:dyDescent="0.2">
      <c r="A16" s="32">
        <v>15</v>
      </c>
      <c r="B16" s="33">
        <v>27</v>
      </c>
      <c r="C16" s="32">
        <v>202810.81400000001</v>
      </c>
      <c r="D16" s="32">
        <v>1505254.1865000001</v>
      </c>
      <c r="E16" s="32">
        <v>1335377.0185</v>
      </c>
      <c r="F16" s="32">
        <v>169877.16800000001</v>
      </c>
      <c r="G16" s="32">
        <v>1335377.0185</v>
      </c>
      <c r="H16" s="32">
        <v>0.11285613388327199</v>
      </c>
    </row>
    <row r="17" spans="1:8" ht="14.25" x14ac:dyDescent="0.2">
      <c r="A17" s="32">
        <v>16</v>
      </c>
      <c r="B17" s="33">
        <v>29</v>
      </c>
      <c r="C17" s="32">
        <v>264553</v>
      </c>
      <c r="D17" s="32">
        <v>3569531.0443547</v>
      </c>
      <c r="E17" s="32">
        <v>3277094.3832495701</v>
      </c>
      <c r="F17" s="32">
        <v>292436.66110512801</v>
      </c>
      <c r="G17" s="32">
        <v>3277094.3832495701</v>
      </c>
      <c r="H17" s="32">
        <v>8.1925792904259498E-2</v>
      </c>
    </row>
    <row r="18" spans="1:8" ht="14.25" x14ac:dyDescent="0.2">
      <c r="A18" s="32">
        <v>17</v>
      </c>
      <c r="B18" s="33">
        <v>31</v>
      </c>
      <c r="C18" s="32">
        <v>31241.3</v>
      </c>
      <c r="D18" s="32">
        <v>297280.58083003602</v>
      </c>
      <c r="E18" s="32">
        <v>254444.47808976599</v>
      </c>
      <c r="F18" s="32">
        <v>42836.102740269504</v>
      </c>
      <c r="G18" s="32">
        <v>254444.47808976599</v>
      </c>
      <c r="H18" s="32">
        <v>0.14409317494155499</v>
      </c>
    </row>
    <row r="19" spans="1:8" ht="14.25" x14ac:dyDescent="0.2">
      <c r="A19" s="32">
        <v>18</v>
      </c>
      <c r="B19" s="33">
        <v>32</v>
      </c>
      <c r="C19" s="32">
        <v>19137.381000000001</v>
      </c>
      <c r="D19" s="32">
        <v>327322.27433577599</v>
      </c>
      <c r="E19" s="32">
        <v>305692.02005671803</v>
      </c>
      <c r="F19" s="32">
        <v>21630.254279058801</v>
      </c>
      <c r="G19" s="32">
        <v>305692.02005671803</v>
      </c>
      <c r="H19" s="32">
        <v>6.6082439158631295E-2</v>
      </c>
    </row>
    <row r="20" spans="1:8" ht="14.25" x14ac:dyDescent="0.2">
      <c r="A20" s="32">
        <v>19</v>
      </c>
      <c r="B20" s="33">
        <v>33</v>
      </c>
      <c r="C20" s="32">
        <v>68384.661999999997</v>
      </c>
      <c r="D20" s="32">
        <v>752145.41575465503</v>
      </c>
      <c r="E20" s="32">
        <v>635224.51351776498</v>
      </c>
      <c r="F20" s="32">
        <v>116920.90223689</v>
      </c>
      <c r="G20" s="32">
        <v>635224.51351776498</v>
      </c>
      <c r="H20" s="32">
        <v>0.15544986353414</v>
      </c>
    </row>
    <row r="21" spans="1:8" ht="14.25" x14ac:dyDescent="0.2">
      <c r="A21" s="32">
        <v>20</v>
      </c>
      <c r="B21" s="33">
        <v>34</v>
      </c>
      <c r="C21" s="32">
        <v>47843.25</v>
      </c>
      <c r="D21" s="32">
        <v>247291.090222464</v>
      </c>
      <c r="E21" s="32">
        <v>186056.26207066301</v>
      </c>
      <c r="F21" s="32">
        <v>61234.828151801099</v>
      </c>
      <c r="G21" s="32">
        <v>186056.26207066301</v>
      </c>
      <c r="H21" s="32">
        <v>0.24762246022173301</v>
      </c>
    </row>
    <row r="22" spans="1:8" ht="14.25" x14ac:dyDescent="0.2">
      <c r="A22" s="32">
        <v>21</v>
      </c>
      <c r="B22" s="33">
        <v>35</v>
      </c>
      <c r="C22" s="32">
        <v>36207.603999999999</v>
      </c>
      <c r="D22" s="32">
        <v>1050092.56290354</v>
      </c>
      <c r="E22" s="32">
        <v>987867.02186106204</v>
      </c>
      <c r="F22" s="32">
        <v>62225.541042477897</v>
      </c>
      <c r="G22" s="32">
        <v>987867.02186106204</v>
      </c>
      <c r="H22" s="32">
        <v>5.9257196213657798E-2</v>
      </c>
    </row>
    <row r="23" spans="1:8" ht="14.25" x14ac:dyDescent="0.2">
      <c r="A23" s="32">
        <v>22</v>
      </c>
      <c r="B23" s="33">
        <v>36</v>
      </c>
      <c r="C23" s="32">
        <v>158418.261</v>
      </c>
      <c r="D23" s="32">
        <v>791517.491861947</v>
      </c>
      <c r="E23" s="32">
        <v>682793.90014960803</v>
      </c>
      <c r="F23" s="32">
        <v>108723.59171233801</v>
      </c>
      <c r="G23" s="32">
        <v>682793.90014960803</v>
      </c>
      <c r="H23" s="32">
        <v>0.13736094632170401</v>
      </c>
    </row>
    <row r="24" spans="1:8" ht="14.25" x14ac:dyDescent="0.2">
      <c r="A24" s="32">
        <v>23</v>
      </c>
      <c r="B24" s="33">
        <v>37</v>
      </c>
      <c r="C24" s="32">
        <v>143625.40400000001</v>
      </c>
      <c r="D24" s="32">
        <v>1167155.01689646</v>
      </c>
      <c r="E24" s="32">
        <v>1046135.48992619</v>
      </c>
      <c r="F24" s="32">
        <v>121019.526970272</v>
      </c>
      <c r="G24" s="32">
        <v>1046135.48992619</v>
      </c>
      <c r="H24" s="32">
        <v>0.10368762094007999</v>
      </c>
    </row>
    <row r="25" spans="1:8" ht="14.25" x14ac:dyDescent="0.2">
      <c r="A25" s="32">
        <v>24</v>
      </c>
      <c r="B25" s="33">
        <v>38</v>
      </c>
      <c r="C25" s="32">
        <v>461364.29399999999</v>
      </c>
      <c r="D25" s="32">
        <v>1983021.0005787599</v>
      </c>
      <c r="E25" s="32">
        <v>2036544.39550088</v>
      </c>
      <c r="F25" s="32">
        <v>-53523.394922123902</v>
      </c>
      <c r="G25" s="32">
        <v>2036544.39550088</v>
      </c>
      <c r="H25" s="32">
        <v>-2.6990836156804501E-2</v>
      </c>
    </row>
    <row r="26" spans="1:8" ht="14.25" x14ac:dyDescent="0.2">
      <c r="A26" s="32">
        <v>25</v>
      </c>
      <c r="B26" s="33">
        <v>39</v>
      </c>
      <c r="C26" s="32">
        <v>68269.099000000002</v>
      </c>
      <c r="D26" s="32">
        <v>114226.90641223099</v>
      </c>
      <c r="E26" s="32">
        <v>87064.657418341099</v>
      </c>
      <c r="F26" s="32">
        <v>27162.2489938894</v>
      </c>
      <c r="G26" s="32">
        <v>87064.657418341099</v>
      </c>
      <c r="H26" s="32">
        <v>0.23779203908284399</v>
      </c>
    </row>
    <row r="27" spans="1:8" ht="14.25" x14ac:dyDescent="0.2">
      <c r="A27" s="32">
        <v>26</v>
      </c>
      <c r="B27" s="33">
        <v>42</v>
      </c>
      <c r="C27" s="32">
        <v>12000.627</v>
      </c>
      <c r="D27" s="32">
        <v>207631.0564</v>
      </c>
      <c r="E27" s="32">
        <v>191263.7868</v>
      </c>
      <c r="F27" s="32">
        <v>16367.2696</v>
      </c>
      <c r="G27" s="32">
        <v>191263.7868</v>
      </c>
      <c r="H27" s="32">
        <v>7.8828619782526907E-2</v>
      </c>
    </row>
    <row r="28" spans="1:8" ht="14.25" x14ac:dyDescent="0.2">
      <c r="A28" s="32">
        <v>27</v>
      </c>
      <c r="B28" s="33">
        <v>75</v>
      </c>
      <c r="C28" s="32">
        <v>367</v>
      </c>
      <c r="D28" s="32">
        <v>357367.52136752103</v>
      </c>
      <c r="E28" s="32">
        <v>337731.74786324799</v>
      </c>
      <c r="F28" s="32">
        <v>19635.7735042735</v>
      </c>
      <c r="G28" s="32">
        <v>337731.74786324799</v>
      </c>
      <c r="H28" s="32">
        <v>5.49456017411269E-2</v>
      </c>
    </row>
    <row r="29" spans="1:8" ht="14.25" x14ac:dyDescent="0.2">
      <c r="A29" s="32">
        <v>28</v>
      </c>
      <c r="B29" s="33">
        <v>76</v>
      </c>
      <c r="C29" s="32">
        <v>3242</v>
      </c>
      <c r="D29" s="32">
        <v>699777.55737948697</v>
      </c>
      <c r="E29" s="32">
        <v>685173.04831538501</v>
      </c>
      <c r="F29" s="32">
        <v>14604.5090641026</v>
      </c>
      <c r="G29" s="32">
        <v>685173.04831538501</v>
      </c>
      <c r="H29" s="32">
        <v>2.0870216413903301E-2</v>
      </c>
    </row>
    <row r="30" spans="1:8" ht="14.25" x14ac:dyDescent="0.2">
      <c r="A30" s="32">
        <v>29</v>
      </c>
      <c r="B30" s="33">
        <v>99</v>
      </c>
      <c r="C30" s="32">
        <v>16</v>
      </c>
      <c r="D30" s="32">
        <v>26791.903789425902</v>
      </c>
      <c r="E30" s="32">
        <v>25348.658543226698</v>
      </c>
      <c r="F30" s="32">
        <v>1443.24524619923</v>
      </c>
      <c r="G30" s="32">
        <v>25348.658543226698</v>
      </c>
      <c r="H30" s="32">
        <v>5.3868708156858999E-2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79</v>
      </c>
      <c r="D32" s="37">
        <v>178311.95</v>
      </c>
      <c r="E32" s="37">
        <v>172534.27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525</v>
      </c>
      <c r="D33" s="37">
        <v>1694919.07</v>
      </c>
      <c r="E33" s="37">
        <v>1976421.29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300</v>
      </c>
      <c r="D34" s="37">
        <v>1007859.01</v>
      </c>
      <c r="E34" s="37">
        <v>1112654.8500000001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348</v>
      </c>
      <c r="D35" s="37">
        <v>1025478.02</v>
      </c>
      <c r="E35" s="37">
        <v>1243439.68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2</v>
      </c>
      <c r="D36" s="37">
        <v>0.18</v>
      </c>
      <c r="E36" s="37">
        <v>0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482</v>
      </c>
      <c r="D37" s="37">
        <v>903001.83</v>
      </c>
      <c r="E37" s="37">
        <v>1053426.57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201</v>
      </c>
      <c r="D38" s="37">
        <v>315967.68</v>
      </c>
      <c r="E38" s="37">
        <v>274967.44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2015-10-08T00:58:42Z</dcterms:modified>
</cp:coreProperties>
</file>