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<sst xmlns="http://schemas.openxmlformats.org/spreadsheetml/2006/main" count="119" uniqueCount="79">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</sst>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17467467.126099996</v>
      </c>
      <c r="F3" s="25">
        <f>RA!I7</f>
        <v>1536231.9262000001</v>
      </c>
      <c r="G3" s="16">
        <f>SUM(G4:G42)</f>
        <v>15931235.199899999</v>
      </c>
      <c r="H3" s="27">
        <f>RA!J7</f>
        <v>8.7948179041055798</v>
      </c>
      <c r="I3" s="20">
        <f>SUM(I4:I42)</f>
        <v>17467472.798174512</v>
      </c>
      <c r="J3" s="21">
        <f>SUM(J4:J42)</f>
        <v>15931235.193773616</v>
      </c>
      <c r="K3" s="22">
        <f>E3-I3</f>
        <v>-5.6720745153725147</v>
      </c>
      <c r="L3" s="22">
        <f>G3-J3</f>
        <v>6.1263833194971085E-3</v>
      </c>
    </row>
    <row r="4" spans="1:13">
      <c r="A4" s="73">
        <f>RA!A8</f>
        <v>42732</v>
      </c>
      <c r="B4" s="12">
        <v>12</v>
      </c>
      <c r="C4" s="68" t="s">
        <v>6</v>
      </c>
      <c r="D4" s="68"/>
      <c r="E4" s="15">
        <f>IFERROR(VLOOKUP(C4,RA!B8:D35,3,0),0)</f>
        <v>638682.30889999995</v>
      </c>
      <c r="F4" s="25">
        <f>VLOOKUP(C4,RA!B8:I38,8,0)</f>
        <v>167979.58929999999</v>
      </c>
      <c r="G4" s="16">
        <f t="shared" ref="G4:G42" si="0">E4-F4</f>
        <v>470702.71959999995</v>
      </c>
      <c r="H4" s="27">
        <f>RA!J8</f>
        <v>26.3009616767545</v>
      </c>
      <c r="I4" s="20">
        <f>IFERROR(VLOOKUP(B4,RMS!C:E,3,FALSE),0)</f>
        <v>638683.06737692305</v>
      </c>
      <c r="J4" s="21">
        <f>IFERROR(VLOOKUP(B4,RMS!C:F,4,FALSE),0)</f>
        <v>470702.73539059801</v>
      </c>
      <c r="K4" s="22">
        <f t="shared" ref="K4:K42" si="1">E4-I4</f>
        <v>-0.75847692310344428</v>
      </c>
      <c r="L4" s="22">
        <f t="shared" ref="L4:L42" si="2">G4-J4</f>
        <v>-1.5790598059538752E-2</v>
      </c>
    </row>
    <row r="5" spans="1:13">
      <c r="A5" s="73"/>
      <c r="B5" s="12">
        <v>13</v>
      </c>
      <c r="C5" s="68" t="s">
        <v>7</v>
      </c>
      <c r="D5" s="68"/>
      <c r="E5" s="15">
        <f>IFERROR(VLOOKUP(C5,RA!B9:D36,3,0),0)</f>
        <v>58367.467799999999</v>
      </c>
      <c r="F5" s="25">
        <f>VLOOKUP(C5,RA!B9:I39,8,0)</f>
        <v>14936.0203</v>
      </c>
      <c r="G5" s="16">
        <f t="shared" si="0"/>
        <v>43431.447499999995</v>
      </c>
      <c r="H5" s="27">
        <f>RA!J9</f>
        <v>25.589632140937201</v>
      </c>
      <c r="I5" s="20">
        <f>IFERROR(VLOOKUP(B5,RMS!C:E,3,FALSE),0)</f>
        <v>58367.516790598303</v>
      </c>
      <c r="J5" s="21">
        <f>IFERROR(VLOOKUP(B5,RMS!C:F,4,FALSE),0)</f>
        <v>43431.437870085501</v>
      </c>
      <c r="K5" s="22">
        <f t="shared" si="1"/>
        <v>-4.8990598304953892E-2</v>
      </c>
      <c r="L5" s="22">
        <f t="shared" si="2"/>
        <v>9.629914493416436E-3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IFERROR(VLOOKUP(C6,RA!B10:D37,3,0),0)</f>
        <v>79856.902499999997</v>
      </c>
      <c r="F6" s="25">
        <f>VLOOKUP(C6,RA!B10:I40,8,0)</f>
        <v>23556.3524</v>
      </c>
      <c r="G6" s="16">
        <f t="shared" si="0"/>
        <v>56300.550099999993</v>
      </c>
      <c r="H6" s="27">
        <f>RA!J10</f>
        <v>29.498204491465199</v>
      </c>
      <c r="I6" s="20">
        <f>IFERROR(VLOOKUP(B6,RMS!C:E,3,FALSE),0)</f>
        <v>79858.720269669502</v>
      </c>
      <c r="J6" s="21">
        <f>IFERROR(VLOOKUP(B6,RMS!C:F,4,FALSE),0)</f>
        <v>56300.549705949401</v>
      </c>
      <c r="K6" s="22">
        <f>E6-I6</f>
        <v>-1.8177696695056511</v>
      </c>
      <c r="L6" s="22">
        <f t="shared" si="2"/>
        <v>3.9405059214914218E-4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IFERROR(VLOOKUP(C7,RA!B11:D38,3,0),0)</f>
        <v>55401.2592</v>
      </c>
      <c r="F7" s="25">
        <f>VLOOKUP(C7,RA!B11:I41,8,0)</f>
        <v>11948.969800000001</v>
      </c>
      <c r="G7" s="16">
        <f t="shared" si="0"/>
        <v>43452.289400000001</v>
      </c>
      <c r="H7" s="27">
        <f>RA!J11</f>
        <v>21.568047319762002</v>
      </c>
      <c r="I7" s="20">
        <f>IFERROR(VLOOKUP(B7,RMS!C:E,3,FALSE),0)</f>
        <v>55401.283265153899</v>
      </c>
      <c r="J7" s="21">
        <f>IFERROR(VLOOKUP(B7,RMS!C:F,4,FALSE),0)</f>
        <v>43452.290104772699</v>
      </c>
      <c r="K7" s="22">
        <f t="shared" si="1"/>
        <v>-2.4065153898845892E-2</v>
      </c>
      <c r="L7" s="22">
        <f t="shared" si="2"/>
        <v>-7.0477269764523953E-4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IFERROR(VLOOKUP(C8,RA!B12:D39,3,0),0)</f>
        <v>197230.04639999999</v>
      </c>
      <c r="F8" s="25">
        <f>VLOOKUP(C8,RA!B12:I42,8,0)</f>
        <v>26338.634999999998</v>
      </c>
      <c r="G8" s="16">
        <f t="shared" si="0"/>
        <v>170891.41139999998</v>
      </c>
      <c r="H8" s="27">
        <f>RA!J12</f>
        <v>13.3542710559338</v>
      </c>
      <c r="I8" s="20">
        <f>IFERROR(VLOOKUP(B8,RMS!C:E,3,FALSE),0)</f>
        <v>197230.049429915</v>
      </c>
      <c r="J8" s="21">
        <f>IFERROR(VLOOKUP(B8,RMS!C:F,4,FALSE),0)</f>
        <v>170891.40532564101</v>
      </c>
      <c r="K8" s="22">
        <f t="shared" si="1"/>
        <v>-3.0299150093924254E-3</v>
      </c>
      <c r="L8" s="22">
        <f t="shared" si="2"/>
        <v>6.0743589710909873E-3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IFERROR(VLOOKUP(C9,RA!B13:D40,3,0),0)</f>
        <v>201668.31</v>
      </c>
      <c r="F9" s="25">
        <f>VLOOKUP(C9,RA!B13:I43,8,0)</f>
        <v>62259.484400000001</v>
      </c>
      <c r="G9" s="16">
        <f t="shared" si="0"/>
        <v>139408.82559999998</v>
      </c>
      <c r="H9" s="27">
        <f>RA!J13</f>
        <v>30.8722200329839</v>
      </c>
      <c r="I9" s="20">
        <f>IFERROR(VLOOKUP(B9,RMS!C:E,3,FALSE),0)</f>
        <v>201668.43034871799</v>
      </c>
      <c r="J9" s="21">
        <f>IFERROR(VLOOKUP(B9,RMS!C:F,4,FALSE),0)</f>
        <v>139408.82636324799</v>
      </c>
      <c r="K9" s="22">
        <f t="shared" si="1"/>
        <v>-0.12034871798823588</v>
      </c>
      <c r="L9" s="22">
        <f t="shared" si="2"/>
        <v>-7.6324801193550229E-4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IFERROR(VLOOKUP(C10,RA!B14:D41,3,0),0)</f>
        <v>88873.244900000005</v>
      </c>
      <c r="F10" s="25">
        <f>VLOOKUP(C10,RA!B14:I43,8,0)</f>
        <v>17452.2736</v>
      </c>
      <c r="G10" s="16">
        <f t="shared" si="0"/>
        <v>71420.971300000005</v>
      </c>
      <c r="H10" s="27">
        <f>RA!J14</f>
        <v>19.637263857798001</v>
      </c>
      <c r="I10" s="20">
        <f>IFERROR(VLOOKUP(B10,RMS!C:E,3,FALSE),0)</f>
        <v>88873.251205128196</v>
      </c>
      <c r="J10" s="21">
        <f>IFERROR(VLOOKUP(B10,RMS!C:F,4,FALSE),0)</f>
        <v>71420.971140170906</v>
      </c>
      <c r="K10" s="22">
        <f t="shared" si="1"/>
        <v>-6.3051281904336065E-3</v>
      </c>
      <c r="L10" s="22">
        <f t="shared" si="2"/>
        <v>1.5982909826561809E-4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IFERROR(VLOOKUP(C11,RA!B15:D42,3,0),0)</f>
        <v>112124.8841</v>
      </c>
      <c r="F11" s="25">
        <f>VLOOKUP(C11,RA!B15:I44,8,0)</f>
        <v>-1914.2203999999999</v>
      </c>
      <c r="G11" s="16">
        <f t="shared" si="0"/>
        <v>114039.1045</v>
      </c>
      <c r="H11" s="27">
        <f>RA!J15</f>
        <v>-1.7072217424035701</v>
      </c>
      <c r="I11" s="20">
        <f>IFERROR(VLOOKUP(B11,RMS!C:E,3,FALSE),0)</f>
        <v>112125.01883162399</v>
      </c>
      <c r="J11" s="21">
        <f>IFERROR(VLOOKUP(B11,RMS!C:F,4,FALSE),0)</f>
        <v>114039.10637008501</v>
      </c>
      <c r="K11" s="22">
        <f t="shared" si="1"/>
        <v>-0.13473162399895955</v>
      </c>
      <c r="L11" s="22">
        <f t="shared" si="2"/>
        <v>-1.8700850050663576E-3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IFERROR(VLOOKUP(C12,RA!B16:D43,3,0),0)</f>
        <v>549081.88840000005</v>
      </c>
      <c r="F12" s="25">
        <f>VLOOKUP(C12,RA!B16:I45,8,0)</f>
        <v>-16116.950800000001</v>
      </c>
      <c r="G12" s="16">
        <f t="shared" si="0"/>
        <v>565198.83920000005</v>
      </c>
      <c r="H12" s="27">
        <f>RA!J16</f>
        <v>-2.9352544930892002</v>
      </c>
      <c r="I12" s="20">
        <f>IFERROR(VLOOKUP(B12,RMS!C:E,3,FALSE),0)</f>
        <v>549081.65241805499</v>
      </c>
      <c r="J12" s="21">
        <f>IFERROR(VLOOKUP(B12,RMS!C:F,4,FALSE),0)</f>
        <v>565198.83920000005</v>
      </c>
      <c r="K12" s="22">
        <f t="shared" si="1"/>
        <v>0.23598194506485015</v>
      </c>
      <c r="L12" s="22">
        <f t="shared" si="2"/>
        <v>0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IFERROR(VLOOKUP(C13,RA!B17:D44,3,0),0)</f>
        <v>626942.15480000002</v>
      </c>
      <c r="F13" s="25">
        <f>VLOOKUP(C13,RA!B17:I46,8,0)</f>
        <v>87003.234200000006</v>
      </c>
      <c r="G13" s="16">
        <f t="shared" si="0"/>
        <v>539938.92060000007</v>
      </c>
      <c r="H13" s="27">
        <f>RA!J17</f>
        <v>13.877394195602401</v>
      </c>
      <c r="I13" s="20">
        <f>IFERROR(VLOOKUP(B13,RMS!C:E,3,FALSE),0)</f>
        <v>626942.13304102595</v>
      </c>
      <c r="J13" s="21">
        <f>IFERROR(VLOOKUP(B13,RMS!C:F,4,FALSE),0)</f>
        <v>539938.922648718</v>
      </c>
      <c r="K13" s="22">
        <f t="shared" si="1"/>
        <v>2.1758974064141512E-2</v>
      </c>
      <c r="L13" s="22">
        <f t="shared" si="2"/>
        <v>-2.0487179281190038E-3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IFERROR(VLOOKUP(C14,RA!B18:D45,3,0),0)</f>
        <v>1400206.3916</v>
      </c>
      <c r="F14" s="25">
        <f>VLOOKUP(C14,RA!B18:I47,8,0)</f>
        <v>229187.67610000001</v>
      </c>
      <c r="G14" s="16">
        <f t="shared" si="0"/>
        <v>1171018.7154999999</v>
      </c>
      <c r="H14" s="27">
        <f>RA!J18</f>
        <v>16.3681352602676</v>
      </c>
      <c r="I14" s="20">
        <f>IFERROR(VLOOKUP(B14,RMS!C:E,3,FALSE),0)</f>
        <v>1400206.6418453001</v>
      </c>
      <c r="J14" s="21">
        <f>IFERROR(VLOOKUP(B14,RMS!C:F,4,FALSE),0)</f>
        <v>1171018.6935948699</v>
      </c>
      <c r="K14" s="22">
        <f t="shared" si="1"/>
        <v>-0.2502453001216054</v>
      </c>
      <c r="L14" s="22">
        <f t="shared" si="2"/>
        <v>2.1905130008235574E-2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IFERROR(VLOOKUP(C15,RA!B19:D46,3,0),0)</f>
        <v>551374.18929999997</v>
      </c>
      <c r="F15" s="25">
        <f>VLOOKUP(C15,RA!B19:I48,8,0)</f>
        <v>39483.4061</v>
      </c>
      <c r="G15" s="16">
        <f t="shared" si="0"/>
        <v>511890.78319999995</v>
      </c>
      <c r="H15" s="27">
        <f>RA!J19</f>
        <v>7.1609093907943704</v>
      </c>
      <c r="I15" s="20">
        <f>IFERROR(VLOOKUP(B15,RMS!C:E,3,FALSE),0)</f>
        <v>551374.15332905995</v>
      </c>
      <c r="J15" s="21">
        <f>IFERROR(VLOOKUP(B15,RMS!C:F,4,FALSE),0)</f>
        <v>511890.78486837598</v>
      </c>
      <c r="K15" s="22">
        <f t="shared" si="1"/>
        <v>3.5970940021798015E-2</v>
      </c>
      <c r="L15" s="22">
        <f t="shared" si="2"/>
        <v>-1.6683760331943631E-3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IFERROR(VLOOKUP(C16,RA!B20:D47,3,0),0)</f>
        <v>1194605.7017000001</v>
      </c>
      <c r="F16" s="25">
        <f>VLOOKUP(C16,RA!B20:I49,8,0)</f>
        <v>102591.5572</v>
      </c>
      <c r="G16" s="16">
        <f t="shared" si="0"/>
        <v>1092014.1445000002</v>
      </c>
      <c r="H16" s="27">
        <f>RA!J20</f>
        <v>8.58790118396435</v>
      </c>
      <c r="I16" s="20">
        <f>IFERROR(VLOOKUP(B16,RMS!C:E,3,FALSE),0)</f>
        <v>1194605.97586822</v>
      </c>
      <c r="J16" s="21">
        <f>IFERROR(VLOOKUP(B16,RMS!C:F,4,FALSE),0)</f>
        <v>1092014.1444999999</v>
      </c>
      <c r="K16" s="22">
        <f t="shared" si="1"/>
        <v>-0.27416821988299489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IFERROR(VLOOKUP(C17,RA!B21:D48,3,0),0)</f>
        <v>298458.41940000001</v>
      </c>
      <c r="F17" s="25">
        <f>VLOOKUP(C17,RA!B21:I50,8,0)</f>
        <v>46158.337299999999</v>
      </c>
      <c r="G17" s="16">
        <f t="shared" si="0"/>
        <v>252300.0821</v>
      </c>
      <c r="H17" s="27">
        <f>RA!J21</f>
        <v>15.465583913763799</v>
      </c>
      <c r="I17" s="20">
        <f>IFERROR(VLOOKUP(B17,RMS!C:E,3,FALSE),0)</f>
        <v>298458.220624968</v>
      </c>
      <c r="J17" s="21">
        <f>IFERROR(VLOOKUP(B17,RMS!C:F,4,FALSE),0)</f>
        <v>252300.08203344699</v>
      </c>
      <c r="K17" s="22">
        <f t="shared" si="1"/>
        <v>0.1987750320113264</v>
      </c>
      <c r="L17" s="22">
        <f t="shared" si="2"/>
        <v>6.6553009673953056E-5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IFERROR(VLOOKUP(C18,RA!B22:D49,3,0),0)</f>
        <v>966866.5797</v>
      </c>
      <c r="F18" s="25">
        <f>VLOOKUP(C18,RA!B22:I51,8,0)</f>
        <v>54929.254300000001</v>
      </c>
      <c r="G18" s="16">
        <f t="shared" si="0"/>
        <v>911937.32539999997</v>
      </c>
      <c r="H18" s="27">
        <f>RA!J22</f>
        <v>5.68116175005692</v>
      </c>
      <c r="I18" s="20">
        <f>IFERROR(VLOOKUP(B18,RMS!C:E,3,FALSE),0)</f>
        <v>966867.68645570695</v>
      </c>
      <c r="J18" s="21">
        <f>IFERROR(VLOOKUP(B18,RMS!C:F,4,FALSE),0)</f>
        <v>911937.32072219194</v>
      </c>
      <c r="K18" s="22">
        <f t="shared" si="1"/>
        <v>-1.1067557069472969</v>
      </c>
      <c r="L18" s="22">
        <f t="shared" si="2"/>
        <v>4.6778080286458135E-3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IFERROR(VLOOKUP(C19,RA!B23:D50,3,0),0)</f>
        <v>2060455.9756</v>
      </c>
      <c r="F19" s="25">
        <f>VLOOKUP(C19,RA!B23:I52,8,0)</f>
        <v>158188.3285</v>
      </c>
      <c r="G19" s="16">
        <f t="shared" si="0"/>
        <v>1902267.6470999999</v>
      </c>
      <c r="H19" s="27">
        <f>RA!J23</f>
        <v>7.6773457124671598</v>
      </c>
      <c r="I19" s="20">
        <f>IFERROR(VLOOKUP(B19,RMS!C:E,3,FALSE),0)</f>
        <v>2060457.1771641001</v>
      </c>
      <c r="J19" s="21">
        <f>IFERROR(VLOOKUP(B19,RMS!C:F,4,FALSE),0)</f>
        <v>1902267.67047778</v>
      </c>
      <c r="K19" s="22">
        <f t="shared" si="1"/>
        <v>-1.2015641001053154</v>
      </c>
      <c r="L19" s="22">
        <f t="shared" si="2"/>
        <v>-2.3377780104056001E-2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IFERROR(VLOOKUP(C20,RA!B24:D51,3,0),0)</f>
        <v>259438.78810000001</v>
      </c>
      <c r="F20" s="25">
        <f>VLOOKUP(C20,RA!B24:I53,8,0)</f>
        <v>40965.021999999997</v>
      </c>
      <c r="G20" s="16">
        <f t="shared" si="0"/>
        <v>218473.76610000001</v>
      </c>
      <c r="H20" s="27">
        <f>RA!J24</f>
        <v>15.789860220982099</v>
      </c>
      <c r="I20" s="20">
        <f>IFERROR(VLOOKUP(B20,RMS!C:E,3,FALSE),0)</f>
        <v>259438.79800734401</v>
      </c>
      <c r="J20" s="21">
        <f>IFERROR(VLOOKUP(B20,RMS!C:F,4,FALSE),0)</f>
        <v>218473.77242942699</v>
      </c>
      <c r="K20" s="22">
        <f t="shared" si="1"/>
        <v>-9.9073440069332719E-3</v>
      </c>
      <c r="L20" s="22">
        <f t="shared" si="2"/>
        <v>-6.3294269784819335E-3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IFERROR(VLOOKUP(C21,RA!B25:D52,3,0),0)</f>
        <v>326145.86790000001</v>
      </c>
      <c r="F21" s="25">
        <f>VLOOKUP(C21,RA!B25:I54,8,0)</f>
        <v>24115.243200000001</v>
      </c>
      <c r="G21" s="16">
        <f t="shared" si="0"/>
        <v>302030.62469999999</v>
      </c>
      <c r="H21" s="27">
        <f>RA!J25</f>
        <v>7.3940054354433897</v>
      </c>
      <c r="I21" s="20">
        <f>IFERROR(VLOOKUP(B21,RMS!C:E,3,FALSE),0)</f>
        <v>326145.84822193498</v>
      </c>
      <c r="J21" s="21">
        <f>IFERROR(VLOOKUP(B21,RMS!C:F,4,FALSE),0)</f>
        <v>302030.63207637199</v>
      </c>
      <c r="K21" s="22">
        <f t="shared" si="1"/>
        <v>1.9678065029438585E-2</v>
      </c>
      <c r="L21" s="22">
        <f t="shared" si="2"/>
        <v>-7.376371999271214E-3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IFERROR(VLOOKUP(C22,RA!B26:D53,3,0),0)</f>
        <v>602099.37009999994</v>
      </c>
      <c r="F22" s="25">
        <f>VLOOKUP(C22,RA!B26:I55,8,0)</f>
        <v>146118.8609</v>
      </c>
      <c r="G22" s="16">
        <f t="shared" si="0"/>
        <v>455980.50919999997</v>
      </c>
      <c r="H22" s="27">
        <f>RA!J26</f>
        <v>24.268230155386401</v>
      </c>
      <c r="I22" s="20">
        <f>IFERROR(VLOOKUP(B22,RMS!C:E,3,FALSE),0)</f>
        <v>602099.35979578702</v>
      </c>
      <c r="J22" s="21">
        <f>IFERROR(VLOOKUP(B22,RMS!C:F,4,FALSE),0)</f>
        <v>455980.46291333402</v>
      </c>
      <c r="K22" s="22">
        <f t="shared" si="1"/>
        <v>1.0304212919436395E-2</v>
      </c>
      <c r="L22" s="22">
        <f t="shared" si="2"/>
        <v>4.6286665950901806E-2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IFERROR(VLOOKUP(C23,RA!B27:D54,3,0),0)</f>
        <v>222965.67480000001</v>
      </c>
      <c r="F23" s="25">
        <f>VLOOKUP(C23,RA!B27:I56,8,0)</f>
        <v>56366.161899999999</v>
      </c>
      <c r="G23" s="16">
        <f t="shared" si="0"/>
        <v>166599.5129</v>
      </c>
      <c r="H23" s="27">
        <f>RA!J27</f>
        <v>25.280197030579</v>
      </c>
      <c r="I23" s="20">
        <f>IFERROR(VLOOKUP(B23,RMS!C:E,3,FALSE),0)</f>
        <v>222965.60672467999</v>
      </c>
      <c r="J23" s="21">
        <f>IFERROR(VLOOKUP(B23,RMS!C:F,4,FALSE),0)</f>
        <v>166599.522269849</v>
      </c>
      <c r="K23" s="22">
        <f t="shared" si="1"/>
        <v>6.8075320014031604E-2</v>
      </c>
      <c r="L23" s="22">
        <f t="shared" si="2"/>
        <v>-9.369848994538188E-3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IFERROR(VLOOKUP(C24,RA!B28:D55,3,0),0)</f>
        <v>1085573.4332999999</v>
      </c>
      <c r="F24" s="25">
        <f>VLOOKUP(C24,RA!B28:I57,8,0)</f>
        <v>26009.379099999998</v>
      </c>
      <c r="G24" s="16">
        <f t="shared" si="0"/>
        <v>1059564.0541999999</v>
      </c>
      <c r="H24" s="27">
        <f>RA!J28</f>
        <v>2.3959115341405299</v>
      </c>
      <c r="I24" s="20">
        <f>IFERROR(VLOOKUP(B24,RMS!C:E,3,FALSE),0)</f>
        <v>1085573.8960354</v>
      </c>
      <c r="J24" s="21">
        <f>IFERROR(VLOOKUP(B24,RMS!C:F,4,FALSE),0)</f>
        <v>1059564.0517380501</v>
      </c>
      <c r="K24" s="22">
        <f t="shared" si="1"/>
        <v>-0.46273540006950498</v>
      </c>
      <c r="L24" s="22">
        <f t="shared" si="2"/>
        <v>2.4619498290121555E-3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IFERROR(VLOOKUP(C25,RA!B29:D56,3,0),0)</f>
        <v>684582.22069999995</v>
      </c>
      <c r="F25" s="25">
        <f>VLOOKUP(C25,RA!B29:I58,8,0)</f>
        <v>96499.147599999997</v>
      </c>
      <c r="G25" s="16">
        <f t="shared" si="0"/>
        <v>588083.07309999992</v>
      </c>
      <c r="H25" s="27">
        <f>RA!J29</f>
        <v>14.096063947049</v>
      </c>
      <c r="I25" s="20">
        <f>IFERROR(VLOOKUP(B25,RMS!C:E,3,FALSE),0)</f>
        <v>684582.37924867298</v>
      </c>
      <c r="J25" s="21">
        <f>IFERROR(VLOOKUP(B25,RMS!C:F,4,FALSE),0)</f>
        <v>588083.03318667097</v>
      </c>
      <c r="K25" s="22">
        <f t="shared" si="1"/>
        <v>-0.15854867303278297</v>
      </c>
      <c r="L25" s="22">
        <f t="shared" si="2"/>
        <v>3.9913328946568072E-2</v>
      </c>
      <c r="M25" s="32"/>
    </row>
    <row r="26" spans="1:13">
      <c r="A26" s="73"/>
      <c r="B26" s="12">
        <v>37</v>
      </c>
      <c r="C26" s="68" t="s">
        <v>64</v>
      </c>
      <c r="D26" s="68"/>
      <c r="E26" s="15">
        <f>IFERROR(VLOOKUP(C26,RA!B30:D57,3,0),0)</f>
        <v>796085.7389</v>
      </c>
      <c r="F26" s="25">
        <f>VLOOKUP(C26,RA!B30:I59,8,0)</f>
        <v>93064.713399999993</v>
      </c>
      <c r="G26" s="16">
        <f t="shared" si="0"/>
        <v>703021.02549999999</v>
      </c>
      <c r="H26" s="27">
        <f>RA!J30</f>
        <v>11.6902877231029</v>
      </c>
      <c r="I26" s="20">
        <f>IFERROR(VLOOKUP(B26,RMS!C:E,3,FALSE),0)</f>
        <v>796085.75253870303</v>
      </c>
      <c r="J26" s="21">
        <f>IFERROR(VLOOKUP(B26,RMS!C:F,4,FALSE),0)</f>
        <v>703021.03262840502</v>
      </c>
      <c r="K26" s="22">
        <f t="shared" si="1"/>
        <v>-1.3638703036122024E-2</v>
      </c>
      <c r="L26" s="22">
        <f t="shared" si="2"/>
        <v>-7.1284050354734063E-3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IFERROR(VLOOKUP(C27,RA!B31:D58,3,0),0)</f>
        <v>602753.67839999998</v>
      </c>
      <c r="F27" s="25">
        <f>VLOOKUP(C27,RA!B31:I60,8,0)</f>
        <v>40848.427799999998</v>
      </c>
      <c r="G27" s="16">
        <f t="shared" si="0"/>
        <v>561905.25060000003</v>
      </c>
      <c r="H27" s="27">
        <f>RA!J31</f>
        <v>6.7769686463683598</v>
      </c>
      <c r="I27" s="20">
        <f>IFERROR(VLOOKUP(B27,RMS!C:E,3,FALSE),0)</f>
        <v>602753.63658761105</v>
      </c>
      <c r="J27" s="21">
        <f>IFERROR(VLOOKUP(B27,RMS!C:F,4,FALSE),0)</f>
        <v>561905.26042212395</v>
      </c>
      <c r="K27" s="22">
        <f t="shared" si="1"/>
        <v>4.1812388924881816E-2</v>
      </c>
      <c r="L27" s="22">
        <f t="shared" si="2"/>
        <v>-9.8221239168196917E-3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IFERROR(VLOOKUP(C28,RA!B32:D59,3,0),0)</f>
        <v>124919.6715</v>
      </c>
      <c r="F28" s="25">
        <f>VLOOKUP(C28,RA!B32:I61,8,0)</f>
        <v>28640.8112</v>
      </c>
      <c r="G28" s="16">
        <f t="shared" si="0"/>
        <v>96278.8603</v>
      </c>
      <c r="H28" s="27">
        <f>RA!J32</f>
        <v>22.927382738114201</v>
      </c>
      <c r="I28" s="20">
        <f>IFERROR(VLOOKUP(B28,RMS!C:E,3,FALSE),0)</f>
        <v>124919.590283292</v>
      </c>
      <c r="J28" s="21">
        <f>IFERROR(VLOOKUP(B28,RMS!C:F,4,FALSE),0)</f>
        <v>96278.891257994401</v>
      </c>
      <c r="K28" s="22">
        <f t="shared" si="1"/>
        <v>8.1216708000283688E-2</v>
      </c>
      <c r="L28" s="22">
        <f t="shared" si="2"/>
        <v>-3.0957994400523603E-2</v>
      </c>
      <c r="M28" s="32"/>
    </row>
    <row r="29" spans="1:13">
      <c r="A29" s="73"/>
      <c r="B29" s="12">
        <v>40</v>
      </c>
      <c r="C29" s="68" t="s">
        <v>65</v>
      </c>
      <c r="D29" s="68"/>
      <c r="E29" s="15">
        <f>IFERROR(VLOOKUP(C29,RA!B33:D60,3,0),0)</f>
        <v>4.1879999999999997</v>
      </c>
      <c r="F29" s="25">
        <f>VLOOKUP(C29,RA!B33:I62,8,0)</f>
        <v>-0.51290000000000002</v>
      </c>
      <c r="G29" s="16">
        <f t="shared" si="0"/>
        <v>4.7008999999999999</v>
      </c>
      <c r="H29" s="27">
        <f>RA!J33</f>
        <v>-12.2468958930277</v>
      </c>
      <c r="I29" s="20">
        <f>IFERROR(VLOOKUP(B29,RMS!C:E,3,FALSE),0)</f>
        <v>4.1879999999999997</v>
      </c>
      <c r="J29" s="21">
        <f>IFERROR(VLOOKUP(B29,RMS!C:F,4,FALSE),0)</f>
        <v>4.7008999999999999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IFERROR(VLOOKUP(C30,RA!B34:D61,3,0),0)</f>
        <v>235952.81039999999</v>
      </c>
      <c r="F30" s="25">
        <f>VLOOKUP(C30,RA!B34:I64,8,0)</f>
        <v>31851.991300000002</v>
      </c>
      <c r="G30" s="16">
        <f t="shared" si="0"/>
        <v>204100.81909999999</v>
      </c>
      <c r="H30" s="27">
        <f>RA!J34</f>
        <v>0</v>
      </c>
      <c r="I30" s="20">
        <f>IFERROR(VLOOKUP(B30,RMS!C:E,3,FALSE),0)</f>
        <v>235952.8101</v>
      </c>
      <c r="J30" s="21">
        <f>IFERROR(VLOOKUP(B30,RMS!C:F,4,FALSE),0)</f>
        <v>204100.8279</v>
      </c>
      <c r="K30" s="22">
        <f t="shared" si="1"/>
        <v>2.9999998514540493E-4</v>
      </c>
      <c r="L30" s="22">
        <f t="shared" si="2"/>
        <v>-8.8000000105239451E-3</v>
      </c>
      <c r="M30" s="32"/>
    </row>
    <row r="31" spans="1:13" s="36" customFormat="1" ht="12" thickBot="1">
      <c r="A31" s="73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13.4993057493161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IFERROR(VLOOKUP(C32,RA!B36:D63,3,0),0)</f>
        <v>2041324.19</v>
      </c>
      <c r="F32" s="25">
        <f>VLOOKUP(C32,RA!B34:I65,8,0)</f>
        <v>-5326.09</v>
      </c>
      <c r="G32" s="16">
        <f t="shared" si="0"/>
        <v>2046650.28</v>
      </c>
      <c r="H32" s="27">
        <f>RA!J34</f>
        <v>0</v>
      </c>
      <c r="I32" s="20">
        <f>IFERROR(VLOOKUP(B32,RMS!C:E,3,FALSE),0)</f>
        <v>2041324.19</v>
      </c>
      <c r="J32" s="21">
        <f>IFERROR(VLOOKUP(B32,RMS!C:F,4,FALSE),0)</f>
        <v>2046650.28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IFERROR(VLOOKUP(C33,RA!B37:D64,3,0),0)</f>
        <v>360687.1</v>
      </c>
      <c r="F33" s="25">
        <f>VLOOKUP(C33,RA!B34:I65,8,0)</f>
        <v>-47705.65</v>
      </c>
      <c r="G33" s="16">
        <f t="shared" si="0"/>
        <v>408392.75</v>
      </c>
      <c r="H33" s="27">
        <f>RA!J34</f>
        <v>0</v>
      </c>
      <c r="I33" s="20">
        <f>IFERROR(VLOOKUP(B33,RMS!C:E,3,FALSE),0)</f>
        <v>360687.1</v>
      </c>
      <c r="J33" s="21">
        <f>IFERROR(VLOOKUP(B33,RMS!C:F,4,FALSE),0)</f>
        <v>408392.75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IFERROR(VLOOKUP(C34,RA!B38:D65,3,0),0)</f>
        <v>166709.47</v>
      </c>
      <c r="F34" s="25">
        <f>VLOOKUP(C34,RA!B34:I66,8,0)</f>
        <v>-1383.71</v>
      </c>
      <c r="G34" s="16">
        <f t="shared" si="0"/>
        <v>168093.18</v>
      </c>
      <c r="H34" s="27">
        <f>RA!J35</f>
        <v>13.4993057493161</v>
      </c>
      <c r="I34" s="20">
        <f>IFERROR(VLOOKUP(B34,RMS!C:E,3,FALSE),0)</f>
        <v>166709.47</v>
      </c>
      <c r="J34" s="21">
        <f>IFERROR(VLOOKUP(B34,RMS!C:F,4,FALSE),0)</f>
        <v>168093.18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IFERROR(VLOOKUP(C35,RA!B39:D66,3,0),0)</f>
        <v>223377.08</v>
      </c>
      <c r="F35" s="25">
        <f>VLOOKUP(C35,RA!B34:I67,8,0)</f>
        <v>-34151.07</v>
      </c>
      <c r="G35" s="16">
        <f t="shared" si="0"/>
        <v>257528.15</v>
      </c>
      <c r="H35" s="27">
        <f>RA!J34</f>
        <v>0</v>
      </c>
      <c r="I35" s="20">
        <f>IFERROR(VLOOKUP(B35,RMS!C:E,3,FALSE),0)</f>
        <v>223377.08</v>
      </c>
      <c r="J35" s="21">
        <f>IFERROR(VLOOKUP(B35,RMS!C:F,4,FALSE),0)</f>
        <v>257528.15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13.4993057493161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IFERROR(VLOOKUP(C37,RA!B41:D68,3,0),0)</f>
        <v>9745.2988999999998</v>
      </c>
      <c r="F37" s="25">
        <f>VLOOKUP(C37,RA!B8:I68,8,0)</f>
        <v>884.70849999999996</v>
      </c>
      <c r="G37" s="16">
        <f t="shared" si="0"/>
        <v>8860.5903999999991</v>
      </c>
      <c r="H37" s="27">
        <f>RA!J35</f>
        <v>13.4993057493161</v>
      </c>
      <c r="I37" s="20">
        <f>IFERROR(VLOOKUP(B37,RMS!C:E,3,FALSE),0)</f>
        <v>9745.2991452991391</v>
      </c>
      <c r="J37" s="21">
        <f>IFERROR(VLOOKUP(B37,RMS!C:F,4,FALSE),0)</f>
        <v>8860.5897435897405</v>
      </c>
      <c r="K37" s="22">
        <f t="shared" si="1"/>
        <v>-2.4529913935111836E-4</v>
      </c>
      <c r="L37" s="22">
        <f t="shared" si="2"/>
        <v>6.5641025867080316E-4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IFERROR(VLOOKUP(C38,RA!B42:D69,3,0),0)</f>
        <v>402116.03730000003</v>
      </c>
      <c r="F38" s="25">
        <f>VLOOKUP(C38,RA!B8:I69,8,0)</f>
        <v>15005.066000000001</v>
      </c>
      <c r="G38" s="16">
        <f t="shared" si="0"/>
        <v>387110.97130000003</v>
      </c>
      <c r="H38" s="27">
        <f>RA!J36</f>
        <v>0</v>
      </c>
      <c r="I38" s="20">
        <f>IFERROR(VLOOKUP(B38,RMS!C:E,3,FALSE),0)</f>
        <v>402116.03181794903</v>
      </c>
      <c r="J38" s="21">
        <f>IFERROR(VLOOKUP(B38,RMS!C:F,4,FALSE),0)</f>
        <v>387110.97149145301</v>
      </c>
      <c r="K38" s="22">
        <f t="shared" si="1"/>
        <v>5.4820509976707399E-3</v>
      </c>
      <c r="L38" s="22">
        <f t="shared" si="2"/>
        <v>-1.9145297119393945E-4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IFERROR(VLOOKUP(C39,RA!B43:D70,3,0),0)</f>
        <v>161331.74</v>
      </c>
      <c r="F39" s="25">
        <f>VLOOKUP(C39,RA!B9:I70,8,0)</f>
        <v>-10011.5</v>
      </c>
      <c r="G39" s="16">
        <f t="shared" si="0"/>
        <v>171343.24</v>
      </c>
      <c r="H39" s="27">
        <f>RA!J37</f>
        <v>-0.260913480871453</v>
      </c>
      <c r="I39" s="20">
        <f>IFERROR(VLOOKUP(B39,RMS!C:E,3,FALSE),0)</f>
        <v>161331.74</v>
      </c>
      <c r="J39" s="21">
        <f>IFERROR(VLOOKUP(B39,RMS!C:F,4,FALSE),0)</f>
        <v>171343.24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IFERROR(VLOOKUP(C40,RA!B44:D71,3,0),0)</f>
        <v>79004.039999999994</v>
      </c>
      <c r="F40" s="25">
        <f>VLOOKUP(C40,RA!B10:I71,8,0)</f>
        <v>10244.48</v>
      </c>
      <c r="G40" s="16">
        <f t="shared" si="0"/>
        <v>68759.56</v>
      </c>
      <c r="H40" s="27">
        <f>RA!J38</f>
        <v>-13.226325532573799</v>
      </c>
      <c r="I40" s="20">
        <f>IFERROR(VLOOKUP(B40,RMS!C:E,3,FALSE),0)</f>
        <v>79004.039999999994</v>
      </c>
      <c r="J40" s="21">
        <f>IFERROR(VLOOKUP(B40,RMS!C:F,4,FALSE),0)</f>
        <v>68759.56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67</v>
      </c>
      <c r="D41" s="70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-0.83001283610343202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IFERROR(VLOOKUP(C42,RA!B46:D73,3,0),0)</f>
        <v>2455.0034999999998</v>
      </c>
      <c r="F42" s="25">
        <f>VLOOKUP(C42,RA!B8:I72,8,0)</f>
        <v>214.49889999999999</v>
      </c>
      <c r="G42" s="16">
        <f t="shared" si="0"/>
        <v>2240.5045999999998</v>
      </c>
      <c r="H42" s="27">
        <f>RA!J39</f>
        <v>-0.83001283610343202</v>
      </c>
      <c r="I42" s="20">
        <f>VLOOKUP(B42,RMS!C:E,3,FALSE)</f>
        <v>2455.0034036759698</v>
      </c>
      <c r="J42" s="21">
        <f>IFERROR(VLOOKUP(B42,RMS!C:F,4,FALSE),0)</f>
        <v>2240.5045004160002</v>
      </c>
      <c r="K42" s="22">
        <f t="shared" si="1"/>
        <v>9.632402998249745E-5</v>
      </c>
      <c r="L42" s="22">
        <f t="shared" si="2"/>
        <v>9.9583999599417439E-5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17467467.1261</v>
      </c>
      <c r="E7" s="64"/>
      <c r="F7" s="64"/>
      <c r="G7" s="52">
        <v>13880630.7739</v>
      </c>
      <c r="H7" s="53">
        <v>25.840586142125499</v>
      </c>
      <c r="I7" s="52">
        <v>1536231.9262000001</v>
      </c>
      <c r="J7" s="53">
        <v>8.7948179041055798</v>
      </c>
      <c r="K7" s="52">
        <v>1388796.9896</v>
      </c>
      <c r="L7" s="53">
        <v>10.0052873116644</v>
      </c>
      <c r="M7" s="53">
        <v>0.106160178704351</v>
      </c>
      <c r="N7" s="52">
        <v>515750277.22100002</v>
      </c>
      <c r="O7" s="52">
        <v>7938894094.3122997</v>
      </c>
      <c r="P7" s="52">
        <v>776390</v>
      </c>
      <c r="Q7" s="52">
        <v>815327</v>
      </c>
      <c r="R7" s="53">
        <v>-4.7756299006410901</v>
      </c>
      <c r="S7" s="52">
        <v>22.4983154421103</v>
      </c>
      <c r="T7" s="52">
        <v>19.528493312744502</v>
      </c>
      <c r="U7" s="54">
        <v>13.200197752615701</v>
      </c>
    </row>
    <row r="8" spans="1:23" ht="12" thickBot="1">
      <c r="A8" s="76">
        <v>42732</v>
      </c>
      <c r="B8" s="74" t="s">
        <v>6</v>
      </c>
      <c r="C8" s="75"/>
      <c r="D8" s="55">
        <v>638682.30889999995</v>
      </c>
      <c r="E8" s="58"/>
      <c r="F8" s="58"/>
      <c r="G8" s="55">
        <v>527943.59809999994</v>
      </c>
      <c r="H8" s="56">
        <v>20.975481320075499</v>
      </c>
      <c r="I8" s="55">
        <v>167979.58929999999</v>
      </c>
      <c r="J8" s="56">
        <v>26.3009616767545</v>
      </c>
      <c r="K8" s="55">
        <v>136768.1869</v>
      </c>
      <c r="L8" s="56">
        <v>25.9058330079597</v>
      </c>
      <c r="M8" s="56">
        <v>0.22820659619346001</v>
      </c>
      <c r="N8" s="55">
        <v>18213127.544100001</v>
      </c>
      <c r="O8" s="55">
        <v>295508217.98699999</v>
      </c>
      <c r="P8" s="55">
        <v>21545</v>
      </c>
      <c r="Q8" s="55">
        <v>22448</v>
      </c>
      <c r="R8" s="56">
        <v>-4.0226300784034201</v>
      </c>
      <c r="S8" s="55">
        <v>29.6441080946855</v>
      </c>
      <c r="T8" s="55">
        <v>30.255152218460399</v>
      </c>
      <c r="U8" s="57">
        <v>-2.0612666834946598</v>
      </c>
    </row>
    <row r="9" spans="1:23" ht="12" thickBot="1">
      <c r="A9" s="77"/>
      <c r="B9" s="74" t="s">
        <v>7</v>
      </c>
      <c r="C9" s="75"/>
      <c r="D9" s="55">
        <v>58367.467799999999</v>
      </c>
      <c r="E9" s="58"/>
      <c r="F9" s="58"/>
      <c r="G9" s="55">
        <v>51818.8442</v>
      </c>
      <c r="H9" s="56">
        <v>12.637533123519599</v>
      </c>
      <c r="I9" s="55">
        <v>14936.0203</v>
      </c>
      <c r="J9" s="56">
        <v>25.589632140937201</v>
      </c>
      <c r="K9" s="55">
        <v>12650.6381</v>
      </c>
      <c r="L9" s="56">
        <v>24.413200053582099</v>
      </c>
      <c r="M9" s="56">
        <v>0.18065351185723999</v>
      </c>
      <c r="N9" s="55">
        <v>2805255.9972000001</v>
      </c>
      <c r="O9" s="55">
        <v>40550446.3517</v>
      </c>
      <c r="P9" s="55">
        <v>3538</v>
      </c>
      <c r="Q9" s="55">
        <v>3597</v>
      </c>
      <c r="R9" s="56">
        <v>-1.6402557686961301</v>
      </c>
      <c r="S9" s="55">
        <v>16.4973057659695</v>
      </c>
      <c r="T9" s="55">
        <v>16.4541780372533</v>
      </c>
      <c r="U9" s="57">
        <v>0.26142286096905998</v>
      </c>
    </row>
    <row r="10" spans="1:23" ht="12" thickBot="1">
      <c r="A10" s="77"/>
      <c r="B10" s="74" t="s">
        <v>8</v>
      </c>
      <c r="C10" s="75"/>
      <c r="D10" s="55">
        <v>79856.902499999997</v>
      </c>
      <c r="E10" s="58"/>
      <c r="F10" s="58"/>
      <c r="G10" s="55">
        <v>82391.915599999993</v>
      </c>
      <c r="H10" s="56">
        <v>-3.0767740761206399</v>
      </c>
      <c r="I10" s="55">
        <v>23556.3524</v>
      </c>
      <c r="J10" s="56">
        <v>29.498204491465199</v>
      </c>
      <c r="K10" s="55">
        <v>23596.408800000001</v>
      </c>
      <c r="L10" s="56">
        <v>28.639228288558002</v>
      </c>
      <c r="M10" s="56">
        <v>-1.697563402106E-3</v>
      </c>
      <c r="N10" s="55">
        <v>3483657.3481000001</v>
      </c>
      <c r="O10" s="55">
        <v>64124767.991800003</v>
      </c>
      <c r="P10" s="55">
        <v>78420</v>
      </c>
      <c r="Q10" s="55">
        <v>82556</v>
      </c>
      <c r="R10" s="56">
        <v>-5.0099326517757596</v>
      </c>
      <c r="S10" s="55">
        <v>1.01832316373374</v>
      </c>
      <c r="T10" s="55">
        <v>1.0004821563544699</v>
      </c>
      <c r="U10" s="57">
        <v>1.75199858106457</v>
      </c>
    </row>
    <row r="11" spans="1:23" ht="12" thickBot="1">
      <c r="A11" s="77"/>
      <c r="B11" s="74" t="s">
        <v>9</v>
      </c>
      <c r="C11" s="75"/>
      <c r="D11" s="55">
        <v>55401.2592</v>
      </c>
      <c r="E11" s="58"/>
      <c r="F11" s="58"/>
      <c r="G11" s="55">
        <v>59380.064299999998</v>
      </c>
      <c r="H11" s="56">
        <v>-6.7005739163539397</v>
      </c>
      <c r="I11" s="55">
        <v>11948.969800000001</v>
      </c>
      <c r="J11" s="56">
        <v>21.568047319762002</v>
      </c>
      <c r="K11" s="55">
        <v>12783.540199999999</v>
      </c>
      <c r="L11" s="56">
        <v>21.528336741797698</v>
      </c>
      <c r="M11" s="56">
        <v>-6.5284763605625004E-2</v>
      </c>
      <c r="N11" s="55">
        <v>1702553.8949</v>
      </c>
      <c r="O11" s="55">
        <v>24213246.415399998</v>
      </c>
      <c r="P11" s="55">
        <v>2400</v>
      </c>
      <c r="Q11" s="55">
        <v>2493</v>
      </c>
      <c r="R11" s="56">
        <v>-3.7304452466907398</v>
      </c>
      <c r="S11" s="55">
        <v>23.083857999999999</v>
      </c>
      <c r="T11" s="55">
        <v>23.070465503409501</v>
      </c>
      <c r="U11" s="57">
        <v>5.8016717094915002E-2</v>
      </c>
    </row>
    <row r="12" spans="1:23" ht="12" thickBot="1">
      <c r="A12" s="77"/>
      <c r="B12" s="74" t="s">
        <v>10</v>
      </c>
      <c r="C12" s="75"/>
      <c r="D12" s="55">
        <v>197230.04639999999</v>
      </c>
      <c r="E12" s="58"/>
      <c r="F12" s="58"/>
      <c r="G12" s="55">
        <v>171230.5092</v>
      </c>
      <c r="H12" s="56">
        <v>15.1839396620798</v>
      </c>
      <c r="I12" s="55">
        <v>26338.634999999998</v>
      </c>
      <c r="J12" s="56">
        <v>13.3542710559338</v>
      </c>
      <c r="K12" s="55">
        <v>25009.817599999998</v>
      </c>
      <c r="L12" s="56">
        <v>14.605935424036</v>
      </c>
      <c r="M12" s="56">
        <v>5.3131830917471E-2</v>
      </c>
      <c r="N12" s="55">
        <v>6546627.4060000004</v>
      </c>
      <c r="O12" s="55">
        <v>93627282.090900004</v>
      </c>
      <c r="P12" s="55">
        <v>1633</v>
      </c>
      <c r="Q12" s="55">
        <v>1619</v>
      </c>
      <c r="R12" s="56">
        <v>0.86473131562692096</v>
      </c>
      <c r="S12" s="55">
        <v>120.777738150643</v>
      </c>
      <c r="T12" s="55">
        <v>122.030614453366</v>
      </c>
      <c r="U12" s="57">
        <v>-1.0373404254024099</v>
      </c>
    </row>
    <row r="13" spans="1:23" ht="12" thickBot="1">
      <c r="A13" s="77"/>
      <c r="B13" s="74" t="s">
        <v>11</v>
      </c>
      <c r="C13" s="75"/>
      <c r="D13" s="55">
        <v>201668.31</v>
      </c>
      <c r="E13" s="58"/>
      <c r="F13" s="58"/>
      <c r="G13" s="55">
        <v>239597.90609999999</v>
      </c>
      <c r="H13" s="56">
        <v>-15.830520690848401</v>
      </c>
      <c r="I13" s="55">
        <v>62259.484400000001</v>
      </c>
      <c r="J13" s="56">
        <v>30.8722200329839</v>
      </c>
      <c r="K13" s="55">
        <v>58913.6806</v>
      </c>
      <c r="L13" s="56">
        <v>24.588562378926401</v>
      </c>
      <c r="M13" s="56">
        <v>5.6791627444169997E-2</v>
      </c>
      <c r="N13" s="55">
        <v>7209864.5368999997</v>
      </c>
      <c r="O13" s="55">
        <v>126933093.9972</v>
      </c>
      <c r="P13" s="55">
        <v>6245</v>
      </c>
      <c r="Q13" s="55">
        <v>6548</v>
      </c>
      <c r="R13" s="56">
        <v>-4.6273671350030599</v>
      </c>
      <c r="S13" s="55">
        <v>32.2927638110488</v>
      </c>
      <c r="T13" s="55">
        <v>33.441896624923601</v>
      </c>
      <c r="U13" s="57">
        <v>-3.5584839396175698</v>
      </c>
    </row>
    <row r="14" spans="1:23" ht="12" thickBot="1">
      <c r="A14" s="77"/>
      <c r="B14" s="74" t="s">
        <v>12</v>
      </c>
      <c r="C14" s="75"/>
      <c r="D14" s="55">
        <v>88873.244900000005</v>
      </c>
      <c r="E14" s="58"/>
      <c r="F14" s="58"/>
      <c r="G14" s="55">
        <v>152985.59020000001</v>
      </c>
      <c r="H14" s="56">
        <v>-41.907440574099198</v>
      </c>
      <c r="I14" s="55">
        <v>17452.2736</v>
      </c>
      <c r="J14" s="56">
        <v>19.637263857798001</v>
      </c>
      <c r="K14" s="55">
        <v>28776.289100000002</v>
      </c>
      <c r="L14" s="56">
        <v>18.809803630773601</v>
      </c>
      <c r="M14" s="56">
        <v>-0.39351896488974297</v>
      </c>
      <c r="N14" s="55">
        <v>3093271.8250000002</v>
      </c>
      <c r="O14" s="55">
        <v>51519294.823899999</v>
      </c>
      <c r="P14" s="55">
        <v>1465</v>
      </c>
      <c r="Q14" s="55">
        <v>1432</v>
      </c>
      <c r="R14" s="56">
        <v>2.3044692737430199</v>
      </c>
      <c r="S14" s="55">
        <v>60.664330989761098</v>
      </c>
      <c r="T14" s="55">
        <v>67.706893924580996</v>
      </c>
      <c r="U14" s="57">
        <v>-11.609067173276101</v>
      </c>
    </row>
    <row r="15" spans="1:23" ht="12" thickBot="1">
      <c r="A15" s="77"/>
      <c r="B15" s="74" t="s">
        <v>13</v>
      </c>
      <c r="C15" s="75"/>
      <c r="D15" s="55">
        <v>112124.8841</v>
      </c>
      <c r="E15" s="58"/>
      <c r="F15" s="58"/>
      <c r="G15" s="55">
        <v>81176.315300000002</v>
      </c>
      <c r="H15" s="56">
        <v>38.125121453991397</v>
      </c>
      <c r="I15" s="55">
        <v>-1914.2203999999999</v>
      </c>
      <c r="J15" s="56">
        <v>-1.7072217424035701</v>
      </c>
      <c r="K15" s="55">
        <v>18465.128499999999</v>
      </c>
      <c r="L15" s="56">
        <v>22.746940941774898</v>
      </c>
      <c r="M15" s="56">
        <v>-1.10366677924825</v>
      </c>
      <c r="N15" s="55">
        <v>2483964.2072000001</v>
      </c>
      <c r="O15" s="55">
        <v>46663722.828100003</v>
      </c>
      <c r="P15" s="55">
        <v>2934</v>
      </c>
      <c r="Q15" s="55">
        <v>3106</v>
      </c>
      <c r="R15" s="56">
        <v>-5.5376690276883398</v>
      </c>
      <c r="S15" s="55">
        <v>38.215706918882098</v>
      </c>
      <c r="T15" s="55">
        <v>29.124665099806801</v>
      </c>
      <c r="U15" s="57">
        <v>23.7887574299546</v>
      </c>
    </row>
    <row r="16" spans="1:23" ht="12" thickBot="1">
      <c r="A16" s="77"/>
      <c r="B16" s="74" t="s">
        <v>14</v>
      </c>
      <c r="C16" s="75"/>
      <c r="D16" s="55">
        <v>549081.88840000005</v>
      </c>
      <c r="E16" s="58"/>
      <c r="F16" s="58"/>
      <c r="G16" s="55">
        <v>411104.25079999998</v>
      </c>
      <c r="H16" s="56">
        <v>33.562688133605597</v>
      </c>
      <c r="I16" s="55">
        <v>-16116.950800000001</v>
      </c>
      <c r="J16" s="56">
        <v>-2.9352544930892002</v>
      </c>
      <c r="K16" s="55">
        <v>22063.639299999999</v>
      </c>
      <c r="L16" s="56">
        <v>5.3669207401929402</v>
      </c>
      <c r="M16" s="56">
        <v>-1.7304756291950401</v>
      </c>
      <c r="N16" s="55">
        <v>21194173.3873</v>
      </c>
      <c r="O16" s="55">
        <v>400100933.13</v>
      </c>
      <c r="P16" s="55">
        <v>25129</v>
      </c>
      <c r="Q16" s="55">
        <v>26595</v>
      </c>
      <c r="R16" s="56">
        <v>-5.5123143448016503</v>
      </c>
      <c r="S16" s="55">
        <v>21.850526817621098</v>
      </c>
      <c r="T16" s="55">
        <v>21.1071004888137</v>
      </c>
      <c r="U16" s="57">
        <v>3.4023267951958802</v>
      </c>
    </row>
    <row r="17" spans="1:21" ht="12" thickBot="1">
      <c r="A17" s="77"/>
      <c r="B17" s="74" t="s">
        <v>15</v>
      </c>
      <c r="C17" s="75"/>
      <c r="D17" s="55">
        <v>626942.15480000002</v>
      </c>
      <c r="E17" s="58"/>
      <c r="F17" s="58"/>
      <c r="G17" s="55">
        <v>396034.10350000003</v>
      </c>
      <c r="H17" s="56">
        <v>58.305092733004997</v>
      </c>
      <c r="I17" s="55">
        <v>87003.234200000006</v>
      </c>
      <c r="J17" s="56">
        <v>13.877394195602401</v>
      </c>
      <c r="K17" s="55">
        <v>47562.752399999998</v>
      </c>
      <c r="L17" s="56">
        <v>12.0097617805281</v>
      </c>
      <c r="M17" s="56">
        <v>0.82923043368701299</v>
      </c>
      <c r="N17" s="55">
        <v>16780363.8222</v>
      </c>
      <c r="O17" s="55">
        <v>392050617.04350001</v>
      </c>
      <c r="P17" s="55">
        <v>8931</v>
      </c>
      <c r="Q17" s="55">
        <v>9130</v>
      </c>
      <c r="R17" s="56">
        <v>-2.1796276013143498</v>
      </c>
      <c r="S17" s="55">
        <v>70.198427365356594</v>
      </c>
      <c r="T17" s="55">
        <v>72.998553099671398</v>
      </c>
      <c r="U17" s="57">
        <v>-3.9888724568446201</v>
      </c>
    </row>
    <row r="18" spans="1:21" ht="12" customHeight="1" thickBot="1">
      <c r="A18" s="77"/>
      <c r="B18" s="74" t="s">
        <v>16</v>
      </c>
      <c r="C18" s="75"/>
      <c r="D18" s="55">
        <v>1400206.3916</v>
      </c>
      <c r="E18" s="58"/>
      <c r="F18" s="58"/>
      <c r="G18" s="55">
        <v>1132440.024</v>
      </c>
      <c r="H18" s="56">
        <v>23.6450815871199</v>
      </c>
      <c r="I18" s="55">
        <v>229187.67610000001</v>
      </c>
      <c r="J18" s="56">
        <v>16.3681352602676</v>
      </c>
      <c r="K18" s="55">
        <v>176858.4853</v>
      </c>
      <c r="L18" s="56">
        <v>15.617470378281199</v>
      </c>
      <c r="M18" s="56">
        <v>0.29588170853796197</v>
      </c>
      <c r="N18" s="55">
        <v>47928118.090899996</v>
      </c>
      <c r="O18" s="55">
        <v>768634043.91030002</v>
      </c>
      <c r="P18" s="55">
        <v>57379</v>
      </c>
      <c r="Q18" s="55">
        <v>59974</v>
      </c>
      <c r="R18" s="56">
        <v>-4.3268749791576404</v>
      </c>
      <c r="S18" s="55">
        <v>24.4027674166507</v>
      </c>
      <c r="T18" s="55">
        <v>23.812335236936001</v>
      </c>
      <c r="U18" s="57">
        <v>2.4195295952860398</v>
      </c>
    </row>
    <row r="19" spans="1:21" ht="12" customHeight="1" thickBot="1">
      <c r="A19" s="77"/>
      <c r="B19" s="74" t="s">
        <v>17</v>
      </c>
      <c r="C19" s="75"/>
      <c r="D19" s="55">
        <v>551374.18929999997</v>
      </c>
      <c r="E19" s="58"/>
      <c r="F19" s="58"/>
      <c r="G19" s="55">
        <v>407929.21110000001</v>
      </c>
      <c r="H19" s="56">
        <v>35.164183955641199</v>
      </c>
      <c r="I19" s="55">
        <v>39483.4061</v>
      </c>
      <c r="J19" s="56">
        <v>7.1609093907943704</v>
      </c>
      <c r="K19" s="55">
        <v>41063.0141</v>
      </c>
      <c r="L19" s="56">
        <v>10.0662107499661</v>
      </c>
      <c r="M19" s="56">
        <v>-3.8467901945852999E-2</v>
      </c>
      <c r="N19" s="55">
        <v>16245366.181299999</v>
      </c>
      <c r="O19" s="55">
        <v>238037180.4691</v>
      </c>
      <c r="P19" s="55">
        <v>10514</v>
      </c>
      <c r="Q19" s="55">
        <v>10860</v>
      </c>
      <c r="R19" s="56">
        <v>-3.1860036832412599</v>
      </c>
      <c r="S19" s="55">
        <v>52.441905012364501</v>
      </c>
      <c r="T19" s="55">
        <v>44.449465294659298</v>
      </c>
      <c r="U19" s="57">
        <v>15.240559464460199</v>
      </c>
    </row>
    <row r="20" spans="1:21" ht="12" thickBot="1">
      <c r="A20" s="77"/>
      <c r="B20" s="74" t="s">
        <v>18</v>
      </c>
      <c r="C20" s="75"/>
      <c r="D20" s="55">
        <v>1194605.7017000001</v>
      </c>
      <c r="E20" s="58"/>
      <c r="F20" s="58"/>
      <c r="G20" s="55">
        <v>874578.3824</v>
      </c>
      <c r="H20" s="56">
        <v>36.592182672270901</v>
      </c>
      <c r="I20" s="55">
        <v>102591.5572</v>
      </c>
      <c r="J20" s="56">
        <v>8.58790118396435</v>
      </c>
      <c r="K20" s="55">
        <v>75871.493600000002</v>
      </c>
      <c r="L20" s="56">
        <v>8.6752079775622892</v>
      </c>
      <c r="M20" s="56">
        <v>0.35217526810359201</v>
      </c>
      <c r="N20" s="55">
        <v>35227989.905400001</v>
      </c>
      <c r="O20" s="55">
        <v>481353618.8355</v>
      </c>
      <c r="P20" s="55">
        <v>41130</v>
      </c>
      <c r="Q20" s="55">
        <v>43891</v>
      </c>
      <c r="R20" s="56">
        <v>-6.2905834909206897</v>
      </c>
      <c r="S20" s="55">
        <v>29.044631697058101</v>
      </c>
      <c r="T20" s="55">
        <v>27.911541072201601</v>
      </c>
      <c r="U20" s="57">
        <v>3.9012050029585601</v>
      </c>
    </row>
    <row r="21" spans="1:21" ht="12" customHeight="1" thickBot="1">
      <c r="A21" s="77"/>
      <c r="B21" s="74" t="s">
        <v>19</v>
      </c>
      <c r="C21" s="75"/>
      <c r="D21" s="55">
        <v>298458.41940000001</v>
      </c>
      <c r="E21" s="58"/>
      <c r="F21" s="58"/>
      <c r="G21" s="55">
        <v>268342.20409999997</v>
      </c>
      <c r="H21" s="56">
        <v>11.2230632527625</v>
      </c>
      <c r="I21" s="55">
        <v>46158.337299999999</v>
      </c>
      <c r="J21" s="56">
        <v>15.465583913763799</v>
      </c>
      <c r="K21" s="55">
        <v>41010.350899999998</v>
      </c>
      <c r="L21" s="56">
        <v>15.282855351637901</v>
      </c>
      <c r="M21" s="56">
        <v>0.125528952740563</v>
      </c>
      <c r="N21" s="55">
        <v>10083110.4835</v>
      </c>
      <c r="O21" s="55">
        <v>149326002.46419999</v>
      </c>
      <c r="P21" s="55">
        <v>24339</v>
      </c>
      <c r="Q21" s="55">
        <v>26259</v>
      </c>
      <c r="R21" s="56">
        <v>-7.3117788186907404</v>
      </c>
      <c r="S21" s="55">
        <v>12.262558831505</v>
      </c>
      <c r="T21" s="55">
        <v>12.3026506911916</v>
      </c>
      <c r="U21" s="57">
        <v>-0.326945299406805</v>
      </c>
    </row>
    <row r="22" spans="1:21" ht="12" customHeight="1" thickBot="1">
      <c r="A22" s="77"/>
      <c r="B22" s="74" t="s">
        <v>20</v>
      </c>
      <c r="C22" s="75"/>
      <c r="D22" s="55">
        <v>966866.5797</v>
      </c>
      <c r="E22" s="58"/>
      <c r="F22" s="58"/>
      <c r="G22" s="55">
        <v>806324.19660000002</v>
      </c>
      <c r="H22" s="56">
        <v>19.910401272460099</v>
      </c>
      <c r="I22" s="55">
        <v>54929.254300000001</v>
      </c>
      <c r="J22" s="56">
        <v>5.68116175005692</v>
      </c>
      <c r="K22" s="55">
        <v>92284.627299999993</v>
      </c>
      <c r="L22" s="56">
        <v>11.4451020680185</v>
      </c>
      <c r="M22" s="56">
        <v>-0.40478435133692098</v>
      </c>
      <c r="N22" s="55">
        <v>32699094.176199999</v>
      </c>
      <c r="O22" s="55">
        <v>514851445.29519999</v>
      </c>
      <c r="P22" s="55">
        <v>55141</v>
      </c>
      <c r="Q22" s="55">
        <v>58986</v>
      </c>
      <c r="R22" s="56">
        <v>-6.5184959142847498</v>
      </c>
      <c r="S22" s="55">
        <v>17.534440429081801</v>
      </c>
      <c r="T22" s="55">
        <v>17.494106698199602</v>
      </c>
      <c r="U22" s="57">
        <v>0.230025765837021</v>
      </c>
    </row>
    <row r="23" spans="1:21" ht="12" thickBot="1">
      <c r="A23" s="77"/>
      <c r="B23" s="74" t="s">
        <v>21</v>
      </c>
      <c r="C23" s="75"/>
      <c r="D23" s="55">
        <v>2060455.9756</v>
      </c>
      <c r="E23" s="58"/>
      <c r="F23" s="58"/>
      <c r="G23" s="55">
        <v>1817772.2453000001</v>
      </c>
      <c r="H23" s="56">
        <v>13.350612593380699</v>
      </c>
      <c r="I23" s="55">
        <v>158188.3285</v>
      </c>
      <c r="J23" s="56">
        <v>7.6773457124671598</v>
      </c>
      <c r="K23" s="55">
        <v>199262.02739999999</v>
      </c>
      <c r="L23" s="56">
        <v>10.961880836018301</v>
      </c>
      <c r="M23" s="56">
        <v>-0.206129082575018</v>
      </c>
      <c r="N23" s="55">
        <v>62296014.416299999</v>
      </c>
      <c r="O23" s="55">
        <v>1149735081.5748</v>
      </c>
      <c r="P23" s="55">
        <v>63900</v>
      </c>
      <c r="Q23" s="55">
        <v>67697</v>
      </c>
      <c r="R23" s="56">
        <v>-5.6088157525444302</v>
      </c>
      <c r="S23" s="55">
        <v>32.245007442879498</v>
      </c>
      <c r="T23" s="55">
        <v>32.377289478115699</v>
      </c>
      <c r="U23" s="57">
        <v>-0.41024036192441299</v>
      </c>
    </row>
    <row r="24" spans="1:21" ht="12" thickBot="1">
      <c r="A24" s="77"/>
      <c r="B24" s="74" t="s">
        <v>22</v>
      </c>
      <c r="C24" s="75"/>
      <c r="D24" s="55">
        <v>259438.78810000001</v>
      </c>
      <c r="E24" s="58"/>
      <c r="F24" s="58"/>
      <c r="G24" s="55">
        <v>223569.7401</v>
      </c>
      <c r="H24" s="56">
        <v>16.043784809141101</v>
      </c>
      <c r="I24" s="55">
        <v>40965.021999999997</v>
      </c>
      <c r="J24" s="56">
        <v>15.789860220982099</v>
      </c>
      <c r="K24" s="55">
        <v>19995.955000000002</v>
      </c>
      <c r="L24" s="56">
        <v>8.9439451828570604</v>
      </c>
      <c r="M24" s="56">
        <v>1.04866544258576</v>
      </c>
      <c r="N24" s="55">
        <v>8936362.8524999991</v>
      </c>
      <c r="O24" s="55">
        <v>113928721.7208</v>
      </c>
      <c r="P24" s="55">
        <v>23883</v>
      </c>
      <c r="Q24" s="55">
        <v>24637</v>
      </c>
      <c r="R24" s="56">
        <v>-3.06043755327353</v>
      </c>
      <c r="S24" s="55">
        <v>10.862906171754</v>
      </c>
      <c r="T24" s="55">
        <v>10.6686354263912</v>
      </c>
      <c r="U24" s="57">
        <v>1.78838648047898</v>
      </c>
    </row>
    <row r="25" spans="1:21" ht="12" thickBot="1">
      <c r="A25" s="77"/>
      <c r="B25" s="74" t="s">
        <v>23</v>
      </c>
      <c r="C25" s="75"/>
      <c r="D25" s="55">
        <v>326145.86790000001</v>
      </c>
      <c r="E25" s="58"/>
      <c r="F25" s="58"/>
      <c r="G25" s="55">
        <v>290194.8554</v>
      </c>
      <c r="H25" s="56">
        <v>12.3885767893596</v>
      </c>
      <c r="I25" s="55">
        <v>24115.243200000001</v>
      </c>
      <c r="J25" s="56">
        <v>7.3940054354433897</v>
      </c>
      <c r="K25" s="55">
        <v>21225.4781</v>
      </c>
      <c r="L25" s="56">
        <v>7.3142158467086302</v>
      </c>
      <c r="M25" s="56">
        <v>0.13614605458522</v>
      </c>
      <c r="N25" s="55">
        <v>12797032.228800001</v>
      </c>
      <c r="O25" s="55">
        <v>138191048.8035</v>
      </c>
      <c r="P25" s="55">
        <v>15491</v>
      </c>
      <c r="Q25" s="55">
        <v>16258</v>
      </c>
      <c r="R25" s="56">
        <v>-4.7176774511010002</v>
      </c>
      <c r="S25" s="55">
        <v>21.053893738299699</v>
      </c>
      <c r="T25" s="55">
        <v>20.8980789765039</v>
      </c>
      <c r="U25" s="57">
        <v>0.74007574908739304</v>
      </c>
    </row>
    <row r="26" spans="1:21" ht="12" thickBot="1">
      <c r="A26" s="77"/>
      <c r="B26" s="74" t="s">
        <v>24</v>
      </c>
      <c r="C26" s="75"/>
      <c r="D26" s="55">
        <v>602099.37009999994</v>
      </c>
      <c r="E26" s="58"/>
      <c r="F26" s="58"/>
      <c r="G26" s="55">
        <v>506898.4621</v>
      </c>
      <c r="H26" s="56">
        <v>18.7810607287301</v>
      </c>
      <c r="I26" s="55">
        <v>146118.8609</v>
      </c>
      <c r="J26" s="56">
        <v>24.268230155386401</v>
      </c>
      <c r="K26" s="55">
        <v>111058.5269</v>
      </c>
      <c r="L26" s="56">
        <v>21.909422735255902</v>
      </c>
      <c r="M26" s="56">
        <v>0.31569240992696801</v>
      </c>
      <c r="N26" s="55">
        <v>20268823.7707</v>
      </c>
      <c r="O26" s="55">
        <v>254602459.12639999</v>
      </c>
      <c r="P26" s="55">
        <v>42224</v>
      </c>
      <c r="Q26" s="55">
        <v>45154</v>
      </c>
      <c r="R26" s="56">
        <v>-6.4889046374629</v>
      </c>
      <c r="S26" s="55">
        <v>14.259647832985999</v>
      </c>
      <c r="T26" s="55">
        <v>14.2961087611286</v>
      </c>
      <c r="U26" s="57">
        <v>-0.25569304775018098</v>
      </c>
    </row>
    <row r="27" spans="1:21" ht="12" thickBot="1">
      <c r="A27" s="77"/>
      <c r="B27" s="74" t="s">
        <v>25</v>
      </c>
      <c r="C27" s="75"/>
      <c r="D27" s="55">
        <v>222965.67480000001</v>
      </c>
      <c r="E27" s="58"/>
      <c r="F27" s="58"/>
      <c r="G27" s="55">
        <v>206697.30170000001</v>
      </c>
      <c r="H27" s="56">
        <v>7.8706267407457</v>
      </c>
      <c r="I27" s="55">
        <v>56366.161899999999</v>
      </c>
      <c r="J27" s="56">
        <v>25.280197030579</v>
      </c>
      <c r="K27" s="55">
        <v>56669.254200000003</v>
      </c>
      <c r="L27" s="56">
        <v>27.416542806277</v>
      </c>
      <c r="M27" s="56">
        <v>-5.3484434245479997E-3</v>
      </c>
      <c r="N27" s="55">
        <v>7325560.2459000004</v>
      </c>
      <c r="O27" s="55">
        <v>92923597.917099997</v>
      </c>
      <c r="P27" s="55">
        <v>27614</v>
      </c>
      <c r="Q27" s="55">
        <v>29504</v>
      </c>
      <c r="R27" s="56">
        <v>-6.4059110629067204</v>
      </c>
      <c r="S27" s="55">
        <v>8.0743707829361906</v>
      </c>
      <c r="T27" s="55">
        <v>8.0348735866323207</v>
      </c>
      <c r="U27" s="57">
        <v>0.48916748271385202</v>
      </c>
    </row>
    <row r="28" spans="1:21" ht="12" thickBot="1">
      <c r="A28" s="77"/>
      <c r="B28" s="74" t="s">
        <v>26</v>
      </c>
      <c r="C28" s="75"/>
      <c r="D28" s="55">
        <v>1085573.4332999999</v>
      </c>
      <c r="E28" s="58"/>
      <c r="F28" s="58"/>
      <c r="G28" s="55">
        <v>1118095.9432000001</v>
      </c>
      <c r="H28" s="56">
        <v>-2.9087405332068799</v>
      </c>
      <c r="I28" s="55">
        <v>26009.379099999998</v>
      </c>
      <c r="J28" s="56">
        <v>2.3959115341405299</v>
      </c>
      <c r="K28" s="55">
        <v>32979.835800000001</v>
      </c>
      <c r="L28" s="56">
        <v>2.9496427386733401</v>
      </c>
      <c r="M28" s="56">
        <v>-0.21135510626162701</v>
      </c>
      <c r="N28" s="55">
        <v>41896151.173900001</v>
      </c>
      <c r="O28" s="55">
        <v>414589578.76169997</v>
      </c>
      <c r="P28" s="55">
        <v>39324</v>
      </c>
      <c r="Q28" s="55">
        <v>40535</v>
      </c>
      <c r="R28" s="56">
        <v>-2.9875416306895302</v>
      </c>
      <c r="S28" s="55">
        <v>27.605875122062901</v>
      </c>
      <c r="T28" s="55">
        <v>27.829208405081999</v>
      </c>
      <c r="U28" s="57">
        <v>-0.80900635111791597</v>
      </c>
    </row>
    <row r="29" spans="1:21" ht="12" thickBot="1">
      <c r="A29" s="77"/>
      <c r="B29" s="74" t="s">
        <v>27</v>
      </c>
      <c r="C29" s="75"/>
      <c r="D29" s="55">
        <v>684582.22069999995</v>
      </c>
      <c r="E29" s="58"/>
      <c r="F29" s="58"/>
      <c r="G29" s="55">
        <v>635921.55449999997</v>
      </c>
      <c r="H29" s="56">
        <v>7.6519919565016403</v>
      </c>
      <c r="I29" s="55">
        <v>96499.147599999997</v>
      </c>
      <c r="J29" s="56">
        <v>14.096063947049</v>
      </c>
      <c r="K29" s="55">
        <v>80179.906799999997</v>
      </c>
      <c r="L29" s="56">
        <v>12.6084587371853</v>
      </c>
      <c r="M29" s="56">
        <v>0.203532798319491</v>
      </c>
      <c r="N29" s="55">
        <v>22604031.719799999</v>
      </c>
      <c r="O29" s="55">
        <v>281225040.1534</v>
      </c>
      <c r="P29" s="55">
        <v>100284</v>
      </c>
      <c r="Q29" s="55">
        <v>105553</v>
      </c>
      <c r="R29" s="56">
        <v>-4.9918050647541996</v>
      </c>
      <c r="S29" s="55">
        <v>6.8264351312273197</v>
      </c>
      <c r="T29" s="55">
        <v>7.4955153884778296</v>
      </c>
      <c r="U29" s="57">
        <v>-9.8013127553182802</v>
      </c>
    </row>
    <row r="30" spans="1:21" ht="12" thickBot="1">
      <c r="A30" s="77"/>
      <c r="B30" s="74" t="s">
        <v>28</v>
      </c>
      <c r="C30" s="75"/>
      <c r="D30" s="55">
        <v>796085.7389</v>
      </c>
      <c r="E30" s="58"/>
      <c r="F30" s="58"/>
      <c r="G30" s="55">
        <v>563301.51969999995</v>
      </c>
      <c r="H30" s="56">
        <v>41.324976244334501</v>
      </c>
      <c r="I30" s="55">
        <v>93064.713399999993</v>
      </c>
      <c r="J30" s="56">
        <v>11.6902877231029</v>
      </c>
      <c r="K30" s="55">
        <v>69953.674599999998</v>
      </c>
      <c r="L30" s="56">
        <v>12.418513381120601</v>
      </c>
      <c r="M30" s="56">
        <v>0.33037633737113198</v>
      </c>
      <c r="N30" s="55">
        <v>27996648.377300002</v>
      </c>
      <c r="O30" s="55">
        <v>434500629.23280001</v>
      </c>
      <c r="P30" s="55">
        <v>60694</v>
      </c>
      <c r="Q30" s="55">
        <v>62427</v>
      </c>
      <c r="R30" s="56">
        <v>-2.7760424175436902</v>
      </c>
      <c r="S30" s="55">
        <v>13.1163828203776</v>
      </c>
      <c r="T30" s="55">
        <v>13.1539348551108</v>
      </c>
      <c r="U30" s="57">
        <v>-0.28629870938805002</v>
      </c>
    </row>
    <row r="31" spans="1:21" ht="12" thickBot="1">
      <c r="A31" s="77"/>
      <c r="B31" s="74" t="s">
        <v>29</v>
      </c>
      <c r="C31" s="75"/>
      <c r="D31" s="55">
        <v>602753.67839999998</v>
      </c>
      <c r="E31" s="58"/>
      <c r="F31" s="58"/>
      <c r="G31" s="55">
        <v>677736.05050000001</v>
      </c>
      <c r="H31" s="56">
        <v>-11.063654064835699</v>
      </c>
      <c r="I31" s="55">
        <v>40848.427799999998</v>
      </c>
      <c r="J31" s="56">
        <v>6.7769686463683598</v>
      </c>
      <c r="K31" s="55">
        <v>20707.133399999999</v>
      </c>
      <c r="L31" s="56">
        <v>3.0553389309486101</v>
      </c>
      <c r="M31" s="56">
        <v>0.97267419931722698</v>
      </c>
      <c r="N31" s="55">
        <v>23085761.878800001</v>
      </c>
      <c r="O31" s="55">
        <v>465160396.6918</v>
      </c>
      <c r="P31" s="55">
        <v>24099</v>
      </c>
      <c r="Q31" s="55">
        <v>24535</v>
      </c>
      <c r="R31" s="56">
        <v>-1.7770531893213799</v>
      </c>
      <c r="S31" s="55">
        <v>25.011563898917</v>
      </c>
      <c r="T31" s="55">
        <v>24.4194998084369</v>
      </c>
      <c r="U31" s="57">
        <v>2.3671614173061699</v>
      </c>
    </row>
    <row r="32" spans="1:21" ht="12" thickBot="1">
      <c r="A32" s="77"/>
      <c r="B32" s="74" t="s">
        <v>30</v>
      </c>
      <c r="C32" s="75"/>
      <c r="D32" s="55">
        <v>124919.6715</v>
      </c>
      <c r="E32" s="58"/>
      <c r="F32" s="58"/>
      <c r="G32" s="55">
        <v>94696.657999999996</v>
      </c>
      <c r="H32" s="56">
        <v>31.915607306859702</v>
      </c>
      <c r="I32" s="55">
        <v>28640.8112</v>
      </c>
      <c r="J32" s="56">
        <v>22.927382738114201</v>
      </c>
      <c r="K32" s="55">
        <v>24791.731899999999</v>
      </c>
      <c r="L32" s="56">
        <v>26.180155058903999</v>
      </c>
      <c r="M32" s="56">
        <v>0.155256571647582</v>
      </c>
      <c r="N32" s="55">
        <v>3978757.6150000002</v>
      </c>
      <c r="O32" s="55">
        <v>46472390.389200002</v>
      </c>
      <c r="P32" s="55">
        <v>22627</v>
      </c>
      <c r="Q32" s="55">
        <v>23121</v>
      </c>
      <c r="R32" s="56">
        <v>-2.1365857878119501</v>
      </c>
      <c r="S32" s="55">
        <v>5.52082341892429</v>
      </c>
      <c r="T32" s="55">
        <v>5.5522273258077099</v>
      </c>
      <c r="U32" s="57">
        <v>-0.56882650467985196</v>
      </c>
    </row>
    <row r="33" spans="1:21" ht="12" thickBot="1">
      <c r="A33" s="77"/>
      <c r="B33" s="74" t="s">
        <v>66</v>
      </c>
      <c r="C33" s="75"/>
      <c r="D33" s="55">
        <v>4.1879999999999997</v>
      </c>
      <c r="E33" s="58"/>
      <c r="F33" s="58"/>
      <c r="G33" s="55">
        <v>7.2565999999999997</v>
      </c>
      <c r="H33" s="56">
        <v>-42.287021470109998</v>
      </c>
      <c r="I33" s="55">
        <v>-0.51290000000000002</v>
      </c>
      <c r="J33" s="56">
        <v>-12.2468958930277</v>
      </c>
      <c r="K33" s="55">
        <v>-21.28</v>
      </c>
      <c r="L33" s="56">
        <v>-293.25028250144697</v>
      </c>
      <c r="M33" s="56">
        <v>-0.97589755639097697</v>
      </c>
      <c r="N33" s="55">
        <v>3.4784999999999999</v>
      </c>
      <c r="O33" s="55">
        <v>540.2355</v>
      </c>
      <c r="P33" s="55">
        <v>1</v>
      </c>
      <c r="Q33" s="58"/>
      <c r="R33" s="58"/>
      <c r="S33" s="55">
        <v>4.1879999999999997</v>
      </c>
      <c r="T33" s="58"/>
      <c r="U33" s="59"/>
    </row>
    <row r="34" spans="1:21" ht="12" thickBot="1">
      <c r="A34" s="77"/>
      <c r="B34" s="74" t="s">
        <v>75</v>
      </c>
      <c r="C34" s="7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4" t="s">
        <v>31</v>
      </c>
      <c r="C35" s="75"/>
      <c r="D35" s="55">
        <v>235952.81039999999</v>
      </c>
      <c r="E35" s="58"/>
      <c r="F35" s="58"/>
      <c r="G35" s="55">
        <v>165500.47769999999</v>
      </c>
      <c r="H35" s="56">
        <v>42.569262445095703</v>
      </c>
      <c r="I35" s="55">
        <v>31851.991300000002</v>
      </c>
      <c r="J35" s="56">
        <v>13.4993057493161</v>
      </c>
      <c r="K35" s="55">
        <v>25045.334800000001</v>
      </c>
      <c r="L35" s="56">
        <v>15.1330891294461</v>
      </c>
      <c r="M35" s="56">
        <v>0.27177342823941802</v>
      </c>
      <c r="N35" s="55">
        <v>8258244.2511999998</v>
      </c>
      <c r="O35" s="55">
        <v>81438776.298600003</v>
      </c>
      <c r="P35" s="55">
        <v>13103</v>
      </c>
      <c r="Q35" s="55">
        <v>14093</v>
      </c>
      <c r="R35" s="56">
        <v>-7.0247640672674398</v>
      </c>
      <c r="S35" s="55">
        <v>18.007541051667602</v>
      </c>
      <c r="T35" s="55">
        <v>18.087131355992302</v>
      </c>
      <c r="U35" s="57">
        <v>-0.44198318968934402</v>
      </c>
    </row>
    <row r="36" spans="1:21" ht="12" customHeight="1" thickBot="1">
      <c r="A36" s="77"/>
      <c r="B36" s="74" t="s">
        <v>74</v>
      </c>
      <c r="C36" s="7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16.666699999999999</v>
      </c>
      <c r="O36" s="55">
        <v>434507.57410000003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4" t="s">
        <v>61</v>
      </c>
      <c r="C37" s="75"/>
      <c r="D37" s="55">
        <v>2041324.19</v>
      </c>
      <c r="E37" s="58"/>
      <c r="F37" s="58"/>
      <c r="G37" s="55">
        <v>152086.07</v>
      </c>
      <c r="H37" s="56">
        <v>1242.21641074689</v>
      </c>
      <c r="I37" s="55">
        <v>-5326.09</v>
      </c>
      <c r="J37" s="56">
        <v>-0.260913480871453</v>
      </c>
      <c r="K37" s="55">
        <v>-3460.42</v>
      </c>
      <c r="L37" s="56">
        <v>-2.2753037145347998</v>
      </c>
      <c r="M37" s="56">
        <v>0.53914553724692404</v>
      </c>
      <c r="N37" s="55">
        <v>13564087.6</v>
      </c>
      <c r="O37" s="55">
        <v>99988536.579999998</v>
      </c>
      <c r="P37" s="55">
        <v>86</v>
      </c>
      <c r="Q37" s="55">
        <v>95</v>
      </c>
      <c r="R37" s="56">
        <v>-9.4736842105263097</v>
      </c>
      <c r="S37" s="55">
        <v>23736.327790697698</v>
      </c>
      <c r="T37" s="55">
        <v>1425.2422105263199</v>
      </c>
      <c r="U37" s="57">
        <v>93.995523557418693</v>
      </c>
    </row>
    <row r="38" spans="1:21" ht="12" thickBot="1">
      <c r="A38" s="77"/>
      <c r="B38" s="74" t="s">
        <v>35</v>
      </c>
      <c r="C38" s="75"/>
      <c r="D38" s="55">
        <v>360687.1</v>
      </c>
      <c r="E38" s="58"/>
      <c r="F38" s="58"/>
      <c r="G38" s="55">
        <v>490429.16</v>
      </c>
      <c r="H38" s="56">
        <v>-26.454801341747299</v>
      </c>
      <c r="I38" s="55">
        <v>-47705.65</v>
      </c>
      <c r="J38" s="56">
        <v>-13.226325532573799</v>
      </c>
      <c r="K38" s="55">
        <v>-55991.61</v>
      </c>
      <c r="L38" s="56">
        <v>-11.4168598783971</v>
      </c>
      <c r="M38" s="56">
        <v>-0.14798574286397501</v>
      </c>
      <c r="N38" s="55">
        <v>9625054.25</v>
      </c>
      <c r="O38" s="55">
        <v>146366297.03</v>
      </c>
      <c r="P38" s="55">
        <v>155</v>
      </c>
      <c r="Q38" s="55">
        <v>136</v>
      </c>
      <c r="R38" s="56">
        <v>13.9705882352941</v>
      </c>
      <c r="S38" s="55">
        <v>2327.0135483870999</v>
      </c>
      <c r="T38" s="55">
        <v>2274.27647058824</v>
      </c>
      <c r="U38" s="57">
        <v>2.2662987001263901</v>
      </c>
    </row>
    <row r="39" spans="1:21" ht="12" thickBot="1">
      <c r="A39" s="77"/>
      <c r="B39" s="74" t="s">
        <v>36</v>
      </c>
      <c r="C39" s="75"/>
      <c r="D39" s="55">
        <v>166709.47</v>
      </c>
      <c r="E39" s="58"/>
      <c r="F39" s="58"/>
      <c r="G39" s="55">
        <v>207182.1</v>
      </c>
      <c r="H39" s="56">
        <v>-19.5348101983714</v>
      </c>
      <c r="I39" s="55">
        <v>-1383.71</v>
      </c>
      <c r="J39" s="56">
        <v>-0.83001283610343202</v>
      </c>
      <c r="K39" s="55">
        <v>-9349.5300000000007</v>
      </c>
      <c r="L39" s="56">
        <v>-4.5127112815248003</v>
      </c>
      <c r="M39" s="56">
        <v>-0.85200218620615198</v>
      </c>
      <c r="N39" s="55">
        <v>3180817.71</v>
      </c>
      <c r="O39" s="55">
        <v>123062798.73</v>
      </c>
      <c r="P39" s="55">
        <v>59</v>
      </c>
      <c r="Q39" s="55">
        <v>41</v>
      </c>
      <c r="R39" s="56">
        <v>43.902439024390198</v>
      </c>
      <c r="S39" s="55">
        <v>2825.5842372881398</v>
      </c>
      <c r="T39" s="55">
        <v>2008.79902439024</v>
      </c>
      <c r="U39" s="57">
        <v>28.906772699220799</v>
      </c>
    </row>
    <row r="40" spans="1:21" ht="12" thickBot="1">
      <c r="A40" s="77"/>
      <c r="B40" s="74" t="s">
        <v>37</v>
      </c>
      <c r="C40" s="75"/>
      <c r="D40" s="55">
        <v>223377.08</v>
      </c>
      <c r="E40" s="58"/>
      <c r="F40" s="58"/>
      <c r="G40" s="55">
        <v>227229.15</v>
      </c>
      <c r="H40" s="56">
        <v>-1.69523584452081</v>
      </c>
      <c r="I40" s="55">
        <v>-34151.07</v>
      </c>
      <c r="J40" s="56">
        <v>-15.2885291543788</v>
      </c>
      <c r="K40" s="55">
        <v>-28019.74</v>
      </c>
      <c r="L40" s="56">
        <v>-12.3310499555185</v>
      </c>
      <c r="M40" s="56">
        <v>0.21882180205811999</v>
      </c>
      <c r="N40" s="55">
        <v>5419151.5199999996</v>
      </c>
      <c r="O40" s="55">
        <v>103374895.67</v>
      </c>
      <c r="P40" s="55">
        <v>109</v>
      </c>
      <c r="Q40" s="55">
        <v>97</v>
      </c>
      <c r="R40" s="56">
        <v>12.3711340206186</v>
      </c>
      <c r="S40" s="55">
        <v>2049.3310091743101</v>
      </c>
      <c r="T40" s="55">
        <v>1973.9098969072199</v>
      </c>
      <c r="U40" s="57">
        <v>3.68027965855467</v>
      </c>
    </row>
    <row r="41" spans="1:21" ht="12" thickBot="1">
      <c r="A41" s="77"/>
      <c r="B41" s="74" t="s">
        <v>63</v>
      </c>
      <c r="C41" s="75"/>
      <c r="D41" s="58"/>
      <c r="E41" s="58"/>
      <c r="F41" s="58"/>
      <c r="G41" s="55">
        <v>2.5499999999999998</v>
      </c>
      <c r="H41" s="58"/>
      <c r="I41" s="58"/>
      <c r="J41" s="58"/>
      <c r="K41" s="55">
        <v>-164.13</v>
      </c>
      <c r="L41" s="56">
        <v>-6436.4705882353001</v>
      </c>
      <c r="M41" s="58"/>
      <c r="N41" s="55">
        <v>4.41</v>
      </c>
      <c r="O41" s="55">
        <v>1390.25</v>
      </c>
      <c r="P41" s="58"/>
      <c r="Q41" s="55">
        <v>1</v>
      </c>
      <c r="R41" s="58"/>
      <c r="S41" s="58"/>
      <c r="T41" s="55">
        <v>0.85</v>
      </c>
      <c r="U41" s="59"/>
    </row>
    <row r="42" spans="1:21" ht="12" customHeight="1" thickBot="1">
      <c r="A42" s="77"/>
      <c r="B42" s="74" t="s">
        <v>32</v>
      </c>
      <c r="C42" s="75"/>
      <c r="D42" s="55">
        <v>9745.2988999999998</v>
      </c>
      <c r="E42" s="58"/>
      <c r="F42" s="58"/>
      <c r="G42" s="55">
        <v>55558.973899999997</v>
      </c>
      <c r="H42" s="56">
        <v>-82.459541247935107</v>
      </c>
      <c r="I42" s="55">
        <v>884.70849999999996</v>
      </c>
      <c r="J42" s="56">
        <v>9.0783105688015393</v>
      </c>
      <c r="K42" s="55">
        <v>2934.7046999999998</v>
      </c>
      <c r="L42" s="56">
        <v>5.2821434486571803</v>
      </c>
      <c r="M42" s="56">
        <v>-0.698535767499878</v>
      </c>
      <c r="N42" s="55">
        <v>433132.21710000001</v>
      </c>
      <c r="O42" s="55">
        <v>21668358.344599999</v>
      </c>
      <c r="P42" s="55">
        <v>52</v>
      </c>
      <c r="Q42" s="55">
        <v>50</v>
      </c>
      <c r="R42" s="56">
        <v>4</v>
      </c>
      <c r="S42" s="55">
        <v>187.40959423076899</v>
      </c>
      <c r="T42" s="55">
        <v>222.649564</v>
      </c>
      <c r="U42" s="57">
        <v>-18.803717020932002</v>
      </c>
    </row>
    <row r="43" spans="1:21" ht="12" thickBot="1">
      <c r="A43" s="77"/>
      <c r="B43" s="74" t="s">
        <v>33</v>
      </c>
      <c r="C43" s="75"/>
      <c r="D43" s="55">
        <v>402116.03730000003</v>
      </c>
      <c r="E43" s="58"/>
      <c r="F43" s="58"/>
      <c r="G43" s="55">
        <v>435292.56709999999</v>
      </c>
      <c r="H43" s="56">
        <v>-7.6216623732006799</v>
      </c>
      <c r="I43" s="55">
        <v>15005.066000000001</v>
      </c>
      <c r="J43" s="56">
        <v>3.7315263774981999</v>
      </c>
      <c r="K43" s="55">
        <v>11850.400900000001</v>
      </c>
      <c r="L43" s="56">
        <v>2.72239909331546</v>
      </c>
      <c r="M43" s="56">
        <v>0.26620745801097701</v>
      </c>
      <c r="N43" s="55">
        <v>10296648.581900001</v>
      </c>
      <c r="O43" s="55">
        <v>165300110.8811</v>
      </c>
      <c r="P43" s="55">
        <v>1753</v>
      </c>
      <c r="Q43" s="55">
        <v>1732</v>
      </c>
      <c r="R43" s="56">
        <v>1.2124711316397101</v>
      </c>
      <c r="S43" s="55">
        <v>229.38735727324601</v>
      </c>
      <c r="T43" s="55">
        <v>217.530127886836</v>
      </c>
      <c r="U43" s="57">
        <v>5.1690858325228097</v>
      </c>
    </row>
    <row r="44" spans="1:21" ht="12" thickBot="1">
      <c r="A44" s="77"/>
      <c r="B44" s="74" t="s">
        <v>38</v>
      </c>
      <c r="C44" s="75"/>
      <c r="D44" s="55">
        <v>161331.74</v>
      </c>
      <c r="E44" s="58"/>
      <c r="F44" s="58"/>
      <c r="G44" s="55">
        <v>206447.09</v>
      </c>
      <c r="H44" s="56">
        <v>-21.853226412636801</v>
      </c>
      <c r="I44" s="55">
        <v>-10011.5</v>
      </c>
      <c r="J44" s="56">
        <v>-6.20553649269511</v>
      </c>
      <c r="K44" s="55">
        <v>-24615.27</v>
      </c>
      <c r="L44" s="56">
        <v>-11.923282619289999</v>
      </c>
      <c r="M44" s="56">
        <v>-0.59328091871427802</v>
      </c>
      <c r="N44" s="55">
        <v>5203315.18</v>
      </c>
      <c r="O44" s="55">
        <v>76480676.409999996</v>
      </c>
      <c r="P44" s="55">
        <v>114</v>
      </c>
      <c r="Q44" s="55">
        <v>96</v>
      </c>
      <c r="R44" s="56">
        <v>18.75</v>
      </c>
      <c r="S44" s="55">
        <v>1415.1907017543899</v>
      </c>
      <c r="T44" s="55">
        <v>1406.8080208333299</v>
      </c>
      <c r="U44" s="57">
        <v>0.59233578277900201</v>
      </c>
    </row>
    <row r="45" spans="1:21" ht="12" thickBot="1">
      <c r="A45" s="77"/>
      <c r="B45" s="74" t="s">
        <v>39</v>
      </c>
      <c r="C45" s="75"/>
      <c r="D45" s="55">
        <v>79004.039999999994</v>
      </c>
      <c r="E45" s="58"/>
      <c r="F45" s="58"/>
      <c r="G45" s="55">
        <v>115587.25</v>
      </c>
      <c r="H45" s="56">
        <v>-31.649866226595101</v>
      </c>
      <c r="I45" s="55">
        <v>10244.48</v>
      </c>
      <c r="J45" s="56">
        <v>12.9670330783084</v>
      </c>
      <c r="K45" s="55">
        <v>12806.22</v>
      </c>
      <c r="L45" s="56">
        <v>11.0792669606726</v>
      </c>
      <c r="M45" s="56">
        <v>-0.20003873117906801</v>
      </c>
      <c r="N45" s="55">
        <v>2596863.06</v>
      </c>
      <c r="O45" s="55">
        <v>33713181.119999997</v>
      </c>
      <c r="P45" s="55">
        <v>66</v>
      </c>
      <c r="Q45" s="55">
        <v>66</v>
      </c>
      <c r="R45" s="56">
        <v>0</v>
      </c>
      <c r="S45" s="55">
        <v>1197.03090909091</v>
      </c>
      <c r="T45" s="55">
        <v>1180.13515151515</v>
      </c>
      <c r="U45" s="57">
        <v>1.4114721221851501</v>
      </c>
    </row>
    <row r="46" spans="1:21" ht="12" thickBot="1">
      <c r="A46" s="77"/>
      <c r="B46" s="74" t="s">
        <v>68</v>
      </c>
      <c r="C46" s="75"/>
      <c r="D46" s="58"/>
      <c r="E46" s="58"/>
      <c r="F46" s="58"/>
      <c r="G46" s="55">
        <v>3371.8802999999998</v>
      </c>
      <c r="H46" s="58"/>
      <c r="I46" s="58"/>
      <c r="J46" s="58"/>
      <c r="K46" s="55">
        <v>3371.8802000000001</v>
      </c>
      <c r="L46" s="56">
        <v>99.999997034295703</v>
      </c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4" t="s">
        <v>34</v>
      </c>
      <c r="C47" s="75"/>
      <c r="D47" s="60">
        <v>2455.0034999999998</v>
      </c>
      <c r="E47" s="61"/>
      <c r="F47" s="61"/>
      <c r="G47" s="60">
        <v>23774.802299999999</v>
      </c>
      <c r="H47" s="62">
        <v>-89.673926752274198</v>
      </c>
      <c r="I47" s="60">
        <v>214.49889999999999</v>
      </c>
      <c r="J47" s="62">
        <v>8.7372136129337505</v>
      </c>
      <c r="K47" s="60">
        <v>3908.8521999999998</v>
      </c>
      <c r="L47" s="62">
        <v>16.441155432867699</v>
      </c>
      <c r="M47" s="62">
        <v>-0.94512483741390896</v>
      </c>
      <c r="N47" s="60">
        <v>291255.21039999998</v>
      </c>
      <c r="O47" s="60">
        <v>8246853.6188000003</v>
      </c>
      <c r="P47" s="60">
        <v>9</v>
      </c>
      <c r="Q47" s="60">
        <v>5</v>
      </c>
      <c r="R47" s="62">
        <v>80</v>
      </c>
      <c r="S47" s="60">
        <v>272.778166666667</v>
      </c>
      <c r="T47" s="60">
        <v>357.45555999999999</v>
      </c>
      <c r="U47" s="63">
        <v>-31.0425846643396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22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42732</v>
      </c>
      <c r="C2" s="66">
        <v>12</v>
      </c>
      <c r="D2" s="66">
        <v>49923</v>
      </c>
      <c r="E2" s="66">
        <v>638683.06737692305</v>
      </c>
      <c r="F2" s="66">
        <v>470702.73539059801</v>
      </c>
      <c r="G2" s="37"/>
      <c r="H2" s="37"/>
    </row>
    <row r="3" spans="1:8">
      <c r="A3" s="66">
        <v>2</v>
      </c>
      <c r="B3" s="67">
        <v>42732</v>
      </c>
      <c r="C3" s="66">
        <v>13</v>
      </c>
      <c r="D3" s="66">
        <v>6735</v>
      </c>
      <c r="E3" s="66">
        <v>58367.516790598303</v>
      </c>
      <c r="F3" s="66">
        <v>43431.437870085501</v>
      </c>
      <c r="G3" s="37"/>
      <c r="H3" s="37"/>
    </row>
    <row r="4" spans="1:8">
      <c r="A4" s="66">
        <v>3</v>
      </c>
      <c r="B4" s="67">
        <v>42732</v>
      </c>
      <c r="C4" s="66">
        <v>14</v>
      </c>
      <c r="D4" s="66">
        <v>87744</v>
      </c>
      <c r="E4" s="66">
        <v>79858.720269669502</v>
      </c>
      <c r="F4" s="66">
        <v>56300.549705949401</v>
      </c>
      <c r="G4" s="37"/>
      <c r="H4" s="37"/>
    </row>
    <row r="5" spans="1:8">
      <c r="A5" s="66">
        <v>4</v>
      </c>
      <c r="B5" s="67">
        <v>42732</v>
      </c>
      <c r="C5" s="66">
        <v>15</v>
      </c>
      <c r="D5" s="66">
        <v>2984</v>
      </c>
      <c r="E5" s="66">
        <v>55401.283265153899</v>
      </c>
      <c r="F5" s="66">
        <v>43452.290104772699</v>
      </c>
      <c r="G5" s="37"/>
      <c r="H5" s="37"/>
    </row>
    <row r="6" spans="1:8">
      <c r="A6" s="66">
        <v>5</v>
      </c>
      <c r="B6" s="67">
        <v>42732</v>
      </c>
      <c r="C6" s="66">
        <v>16</v>
      </c>
      <c r="D6" s="66">
        <v>5685</v>
      </c>
      <c r="E6" s="66">
        <v>197230.049429915</v>
      </c>
      <c r="F6" s="66">
        <v>170891.40532564101</v>
      </c>
      <c r="G6" s="37"/>
      <c r="H6" s="37"/>
    </row>
    <row r="7" spans="1:8">
      <c r="A7" s="66">
        <v>6</v>
      </c>
      <c r="B7" s="67">
        <v>42732</v>
      </c>
      <c r="C7" s="66">
        <v>17</v>
      </c>
      <c r="D7" s="66">
        <v>10533</v>
      </c>
      <c r="E7" s="66">
        <v>201668.43034871799</v>
      </c>
      <c r="F7" s="66">
        <v>139408.82636324799</v>
      </c>
      <c r="G7" s="37"/>
      <c r="H7" s="37"/>
    </row>
    <row r="8" spans="1:8">
      <c r="A8" s="66">
        <v>7</v>
      </c>
      <c r="B8" s="67">
        <v>42732</v>
      </c>
      <c r="C8" s="66">
        <v>18</v>
      </c>
      <c r="D8" s="66">
        <v>55613</v>
      </c>
      <c r="E8" s="66">
        <v>88873.251205128196</v>
      </c>
      <c r="F8" s="66">
        <v>71420.971140170906</v>
      </c>
      <c r="G8" s="37"/>
      <c r="H8" s="37"/>
    </row>
    <row r="9" spans="1:8">
      <c r="A9" s="66">
        <v>8</v>
      </c>
      <c r="B9" s="67">
        <v>42732</v>
      </c>
      <c r="C9" s="66">
        <v>19</v>
      </c>
      <c r="D9" s="66">
        <v>21406</v>
      </c>
      <c r="E9" s="66">
        <v>112125.01883162399</v>
      </c>
      <c r="F9" s="66">
        <v>114039.10637008501</v>
      </c>
      <c r="G9" s="37"/>
      <c r="H9" s="37"/>
    </row>
    <row r="10" spans="1:8">
      <c r="A10" s="66">
        <v>9</v>
      </c>
      <c r="B10" s="67">
        <v>42732</v>
      </c>
      <c r="C10" s="66">
        <v>21</v>
      </c>
      <c r="D10" s="66">
        <v>120714</v>
      </c>
      <c r="E10" s="66">
        <v>549081.65241805499</v>
      </c>
      <c r="F10" s="66">
        <v>565198.83920000005</v>
      </c>
      <c r="G10" s="37"/>
      <c r="H10" s="37"/>
    </row>
    <row r="11" spans="1:8">
      <c r="A11" s="66">
        <v>10</v>
      </c>
      <c r="B11" s="67">
        <v>42732</v>
      </c>
      <c r="C11" s="66">
        <v>22</v>
      </c>
      <c r="D11" s="66">
        <v>28694</v>
      </c>
      <c r="E11" s="66">
        <v>626942.13304102595</v>
      </c>
      <c r="F11" s="66">
        <v>539938.922648718</v>
      </c>
      <c r="G11" s="37"/>
      <c r="H11" s="37"/>
    </row>
    <row r="12" spans="1:8">
      <c r="A12" s="66">
        <v>11</v>
      </c>
      <c r="B12" s="67">
        <v>42732</v>
      </c>
      <c r="C12" s="66">
        <v>23</v>
      </c>
      <c r="D12" s="66">
        <v>110075.105</v>
      </c>
      <c r="E12" s="66">
        <v>1400206.6418453001</v>
      </c>
      <c r="F12" s="66">
        <v>1171018.6935948699</v>
      </c>
      <c r="G12" s="37"/>
      <c r="H12" s="37"/>
    </row>
    <row r="13" spans="1:8">
      <c r="A13" s="66">
        <v>12</v>
      </c>
      <c r="B13" s="67">
        <v>42732</v>
      </c>
      <c r="C13" s="66">
        <v>24</v>
      </c>
      <c r="D13" s="66">
        <v>18878.3</v>
      </c>
      <c r="E13" s="66">
        <v>551374.15332905995</v>
      </c>
      <c r="F13" s="66">
        <v>511890.78486837598</v>
      </c>
      <c r="G13" s="37"/>
      <c r="H13" s="37"/>
    </row>
    <row r="14" spans="1:8">
      <c r="A14" s="66">
        <v>13</v>
      </c>
      <c r="B14" s="67">
        <v>42732</v>
      </c>
      <c r="C14" s="66">
        <v>25</v>
      </c>
      <c r="D14" s="66">
        <v>93265</v>
      </c>
      <c r="E14" s="66">
        <v>1194605.97586822</v>
      </c>
      <c r="F14" s="66">
        <v>1092014.1444999999</v>
      </c>
      <c r="G14" s="37"/>
      <c r="H14" s="37"/>
    </row>
    <row r="15" spans="1:8">
      <c r="A15" s="66">
        <v>14</v>
      </c>
      <c r="B15" s="67">
        <v>42732</v>
      </c>
      <c r="C15" s="66">
        <v>26</v>
      </c>
      <c r="D15" s="66">
        <v>48321</v>
      </c>
      <c r="E15" s="66">
        <v>298458.220624968</v>
      </c>
      <c r="F15" s="66">
        <v>252300.08203344699</v>
      </c>
      <c r="G15" s="37"/>
      <c r="H15" s="37"/>
    </row>
    <row r="16" spans="1:8">
      <c r="A16" s="66">
        <v>15</v>
      </c>
      <c r="B16" s="67">
        <v>42732</v>
      </c>
      <c r="C16" s="66">
        <v>27</v>
      </c>
      <c r="D16" s="66">
        <v>107336.81200000001</v>
      </c>
      <c r="E16" s="66">
        <v>966867.68645570695</v>
      </c>
      <c r="F16" s="66">
        <v>911937.32072219194</v>
      </c>
      <c r="G16" s="37"/>
      <c r="H16" s="37"/>
    </row>
    <row r="17" spans="1:9">
      <c r="A17" s="66">
        <v>16</v>
      </c>
      <c r="B17" s="67">
        <v>42732</v>
      </c>
      <c r="C17" s="66">
        <v>29</v>
      </c>
      <c r="D17" s="66">
        <v>149567</v>
      </c>
      <c r="E17" s="66">
        <v>2060457.1771641001</v>
      </c>
      <c r="F17" s="66">
        <v>1902267.67047778</v>
      </c>
      <c r="G17" s="37"/>
      <c r="H17" s="37"/>
    </row>
    <row r="18" spans="1:9">
      <c r="A18" s="66">
        <v>17</v>
      </c>
      <c r="B18" s="67">
        <v>42732</v>
      </c>
      <c r="C18" s="66">
        <v>31</v>
      </c>
      <c r="D18" s="66">
        <v>22443.800999999999</v>
      </c>
      <c r="E18" s="66">
        <v>259438.79800734401</v>
      </c>
      <c r="F18" s="66">
        <v>218473.77242942699</v>
      </c>
      <c r="G18" s="37"/>
      <c r="H18" s="37"/>
    </row>
    <row r="19" spans="1:9">
      <c r="A19" s="66">
        <v>18</v>
      </c>
      <c r="B19" s="67">
        <v>42732</v>
      </c>
      <c r="C19" s="66">
        <v>32</v>
      </c>
      <c r="D19" s="66">
        <v>19078.923999999999</v>
      </c>
      <c r="E19" s="66">
        <v>326145.84822193498</v>
      </c>
      <c r="F19" s="66">
        <v>302030.63207637199</v>
      </c>
      <c r="G19" s="37"/>
      <c r="H19" s="37"/>
    </row>
    <row r="20" spans="1:9">
      <c r="A20" s="66">
        <v>19</v>
      </c>
      <c r="B20" s="67">
        <v>42732</v>
      </c>
      <c r="C20" s="66">
        <v>33</v>
      </c>
      <c r="D20" s="66">
        <v>31157.448</v>
      </c>
      <c r="E20" s="66">
        <v>602099.35979578702</v>
      </c>
      <c r="F20" s="66">
        <v>455980.46291333402</v>
      </c>
      <c r="G20" s="37"/>
      <c r="H20" s="37"/>
    </row>
    <row r="21" spans="1:9">
      <c r="A21" s="66">
        <v>20</v>
      </c>
      <c r="B21" s="67">
        <v>42732</v>
      </c>
      <c r="C21" s="66">
        <v>34</v>
      </c>
      <c r="D21" s="66">
        <v>34724.286</v>
      </c>
      <c r="E21" s="66">
        <v>222965.60672467999</v>
      </c>
      <c r="F21" s="66">
        <v>166599.522269849</v>
      </c>
      <c r="G21" s="37"/>
      <c r="H21" s="37"/>
    </row>
    <row r="22" spans="1:9">
      <c r="A22" s="66">
        <v>21</v>
      </c>
      <c r="B22" s="67">
        <v>42732</v>
      </c>
      <c r="C22" s="66">
        <v>35</v>
      </c>
      <c r="D22" s="66">
        <v>37904.773999999998</v>
      </c>
      <c r="E22" s="66">
        <v>1085573.8960354</v>
      </c>
      <c r="F22" s="66">
        <v>1059564.0517380501</v>
      </c>
      <c r="G22" s="37"/>
      <c r="H22" s="37"/>
    </row>
    <row r="23" spans="1:9">
      <c r="A23" s="66">
        <v>22</v>
      </c>
      <c r="B23" s="67">
        <v>42732</v>
      </c>
      <c r="C23" s="66">
        <v>36</v>
      </c>
      <c r="D23" s="66">
        <v>145433.26199999999</v>
      </c>
      <c r="E23" s="66">
        <v>684582.37924867298</v>
      </c>
      <c r="F23" s="66">
        <v>588083.03318667097</v>
      </c>
      <c r="G23" s="37"/>
      <c r="H23" s="37"/>
    </row>
    <row r="24" spans="1:9">
      <c r="A24" s="66">
        <v>23</v>
      </c>
      <c r="B24" s="67">
        <v>42732</v>
      </c>
      <c r="C24" s="66">
        <v>37</v>
      </c>
      <c r="D24" s="66">
        <v>97587.22</v>
      </c>
      <c r="E24" s="66">
        <v>796085.75253870303</v>
      </c>
      <c r="F24" s="66">
        <v>703021.03262840502</v>
      </c>
      <c r="G24" s="37"/>
      <c r="H24" s="37"/>
    </row>
    <row r="25" spans="1:9">
      <c r="A25" s="66">
        <v>24</v>
      </c>
      <c r="B25" s="67">
        <v>42732</v>
      </c>
      <c r="C25" s="66">
        <v>38</v>
      </c>
      <c r="D25" s="66">
        <v>116908.398</v>
      </c>
      <c r="E25" s="66">
        <v>602753.63658761105</v>
      </c>
      <c r="F25" s="66">
        <v>561905.26042212395</v>
      </c>
      <c r="G25" s="37"/>
      <c r="H25" s="37"/>
    </row>
    <row r="26" spans="1:9">
      <c r="A26" s="66">
        <v>25</v>
      </c>
      <c r="B26" s="67">
        <v>42732</v>
      </c>
      <c r="C26" s="66">
        <v>39</v>
      </c>
      <c r="D26" s="66">
        <v>71094.831999999995</v>
      </c>
      <c r="E26" s="66">
        <v>124919.590283292</v>
      </c>
      <c r="F26" s="66">
        <v>96278.891257994401</v>
      </c>
      <c r="G26" s="37"/>
      <c r="H26" s="37"/>
    </row>
    <row r="27" spans="1:9">
      <c r="A27" s="66">
        <v>26</v>
      </c>
      <c r="B27" s="67">
        <v>42732</v>
      </c>
      <c r="C27" s="66">
        <v>40</v>
      </c>
      <c r="D27" s="66">
        <v>1</v>
      </c>
      <c r="E27" s="66">
        <v>4.1879999999999997</v>
      </c>
      <c r="F27" s="66">
        <v>4.7008999999999999</v>
      </c>
      <c r="G27" s="37"/>
      <c r="H27" s="37"/>
    </row>
    <row r="28" spans="1:9">
      <c r="A28" s="66">
        <v>27</v>
      </c>
      <c r="B28" s="67">
        <v>42732</v>
      </c>
      <c r="C28" s="66">
        <v>42</v>
      </c>
      <c r="D28" s="66">
        <v>13874.347</v>
      </c>
      <c r="E28" s="66">
        <v>235952.8101</v>
      </c>
      <c r="F28" s="66">
        <v>204100.8279</v>
      </c>
      <c r="G28" s="37"/>
      <c r="H28" s="37"/>
    </row>
    <row r="29" spans="1:9">
      <c r="A29" s="66">
        <v>28</v>
      </c>
      <c r="B29" s="67">
        <v>42732</v>
      </c>
      <c r="C29" s="66">
        <v>70</v>
      </c>
      <c r="D29" s="66">
        <v>453</v>
      </c>
      <c r="E29" s="66">
        <v>2041324.19</v>
      </c>
      <c r="F29" s="66">
        <v>2046650.28</v>
      </c>
      <c r="G29" s="37"/>
      <c r="H29" s="37"/>
    </row>
    <row r="30" spans="1:9">
      <c r="A30" s="66">
        <v>29</v>
      </c>
      <c r="B30" s="67">
        <v>42732</v>
      </c>
      <c r="C30" s="66">
        <v>71</v>
      </c>
      <c r="D30" s="66">
        <v>133</v>
      </c>
      <c r="E30" s="66">
        <v>360687.1</v>
      </c>
      <c r="F30" s="66">
        <v>408392.75</v>
      </c>
      <c r="G30" s="37"/>
      <c r="H30" s="37"/>
    </row>
    <row r="31" spans="1:9">
      <c r="A31" s="39">
        <v>30</v>
      </c>
      <c r="B31" s="67">
        <v>42732</v>
      </c>
      <c r="C31" s="39">
        <v>72</v>
      </c>
      <c r="D31" s="39">
        <v>57</v>
      </c>
      <c r="E31" s="39">
        <v>166709.47</v>
      </c>
      <c r="F31" s="39">
        <v>168093.18</v>
      </c>
      <c r="G31" s="39"/>
      <c r="H31" s="39"/>
      <c r="I31" s="39"/>
    </row>
    <row r="32" spans="1:9">
      <c r="A32" s="39">
        <v>31</v>
      </c>
      <c r="B32" s="67">
        <v>42732</v>
      </c>
      <c r="C32" s="39">
        <v>73</v>
      </c>
      <c r="D32" s="39">
        <v>103</v>
      </c>
      <c r="E32" s="39">
        <v>223377.08</v>
      </c>
      <c r="F32" s="39">
        <v>257528.15</v>
      </c>
      <c r="G32" s="39"/>
      <c r="H32" s="39"/>
    </row>
    <row r="33" spans="1:8">
      <c r="A33" s="39">
        <v>32</v>
      </c>
      <c r="B33" s="67">
        <v>42732</v>
      </c>
      <c r="C33" s="39">
        <v>75</v>
      </c>
      <c r="D33" s="39">
        <v>137</v>
      </c>
      <c r="E33" s="39">
        <v>9745.2991452991391</v>
      </c>
      <c r="F33" s="39">
        <v>8860.5897435897405</v>
      </c>
      <c r="G33" s="39"/>
      <c r="H33" s="39"/>
    </row>
    <row r="34" spans="1:8">
      <c r="A34" s="39">
        <v>33</v>
      </c>
      <c r="B34" s="67">
        <v>42732</v>
      </c>
      <c r="C34" s="39">
        <v>76</v>
      </c>
      <c r="D34" s="39">
        <v>1944</v>
      </c>
      <c r="E34" s="39">
        <v>402116.03181794903</v>
      </c>
      <c r="F34" s="39">
        <v>387110.97149145301</v>
      </c>
      <c r="G34" s="30"/>
      <c r="H34" s="30"/>
    </row>
    <row r="35" spans="1:8">
      <c r="A35" s="39">
        <v>34</v>
      </c>
      <c r="B35" s="67">
        <v>42732</v>
      </c>
      <c r="C35" s="39">
        <v>77</v>
      </c>
      <c r="D35" s="39">
        <v>102</v>
      </c>
      <c r="E35" s="39">
        <v>161331.74</v>
      </c>
      <c r="F35" s="39">
        <v>171343.24</v>
      </c>
      <c r="G35" s="30"/>
      <c r="H35" s="30"/>
    </row>
    <row r="36" spans="1:8">
      <c r="A36" s="39">
        <v>35</v>
      </c>
      <c r="B36" s="67">
        <v>42732</v>
      </c>
      <c r="C36" s="39">
        <v>78</v>
      </c>
      <c r="D36" s="39">
        <v>62</v>
      </c>
      <c r="E36" s="39">
        <v>79004.039999999994</v>
      </c>
      <c r="F36" s="39">
        <v>68759.56</v>
      </c>
      <c r="G36" s="30"/>
      <c r="H36" s="30"/>
    </row>
    <row r="37" spans="1:8">
      <c r="A37" s="39">
        <v>36</v>
      </c>
      <c r="B37" s="67">
        <v>42732</v>
      </c>
      <c r="C37" s="39">
        <v>99</v>
      </c>
      <c r="D37" s="39">
        <v>9</v>
      </c>
      <c r="E37" s="39">
        <v>2455.0034036759698</v>
      </c>
      <c r="F37" s="39">
        <v>2240.5045004160002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2016-12-29T01:02:17Z</dcterms:modified>
</cp:coreProperties>
</file>