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<sst xmlns="http://schemas.openxmlformats.org/spreadsheetml/2006/main" count="119" uniqueCount="79">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</sst>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15808207.257700002</v>
      </c>
      <c r="F3" s="25">
        <f>RA!I7</f>
        <v>1424569.2206999999</v>
      </c>
      <c r="G3" s="16">
        <f>SUM(G4:G42)</f>
        <v>14383638.037000002</v>
      </c>
      <c r="H3" s="27">
        <f>RA!J7</f>
        <v>9.0115798551800292</v>
      </c>
      <c r="I3" s="20">
        <f>SUM(I4:I42)</f>
        <v>15808212.836127684</v>
      </c>
      <c r="J3" s="21">
        <f>SUM(J4:J42)</f>
        <v>14383638.054495897</v>
      </c>
      <c r="K3" s="22">
        <f>E3-I3</f>
        <v>-5.5784276816993952</v>
      </c>
      <c r="L3" s="22">
        <f>G3-J3</f>
        <v>-1.7495894804596901E-2</v>
      </c>
    </row>
    <row r="4" spans="1:13">
      <c r="A4" s="71">
        <f>RA!A8</f>
        <v>42733</v>
      </c>
      <c r="B4" s="12">
        <v>12</v>
      </c>
      <c r="C4" s="69" t="s">
        <v>6</v>
      </c>
      <c r="D4" s="69"/>
      <c r="E4" s="15">
        <f>IFERROR(VLOOKUP(C4,RA!B8:D35,3,0),0)</f>
        <v>613662.79280000005</v>
      </c>
      <c r="F4" s="25">
        <f>VLOOKUP(C4,RA!B8:I38,8,0)</f>
        <v>162351.13209999999</v>
      </c>
      <c r="G4" s="16">
        <f t="shared" ref="G4:G42" si="0">E4-F4</f>
        <v>451311.66070000007</v>
      </c>
      <c r="H4" s="27">
        <f>RA!J8</f>
        <v>26.456082070615601</v>
      </c>
      <c r="I4" s="20">
        <f>IFERROR(VLOOKUP(B4,RMS!C:E,3,FALSE),0)</f>
        <v>613663.55609829002</v>
      </c>
      <c r="J4" s="21">
        <f>IFERROR(VLOOKUP(B4,RMS!C:F,4,FALSE),0)</f>
        <v>451311.67412136798</v>
      </c>
      <c r="K4" s="22">
        <f t="shared" ref="K4:K42" si="1">E4-I4</f>
        <v>-0.76329828996676952</v>
      </c>
      <c r="L4" s="22">
        <f t="shared" ref="L4:L42" si="2">G4-J4</f>
        <v>-1.342136791208759E-2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64132.125500000002</v>
      </c>
      <c r="F5" s="25">
        <f>VLOOKUP(C5,RA!B9:I39,8,0)</f>
        <v>15748.4725</v>
      </c>
      <c r="G5" s="16">
        <f t="shared" si="0"/>
        <v>48383.653000000006</v>
      </c>
      <c r="H5" s="27">
        <f>RA!J9</f>
        <v>24.556292774048199</v>
      </c>
      <c r="I5" s="20">
        <f>IFERROR(VLOOKUP(B5,RMS!C:E,3,FALSE),0)</f>
        <v>64132.176194017098</v>
      </c>
      <c r="J5" s="21">
        <f>IFERROR(VLOOKUP(B5,RMS!C:F,4,FALSE),0)</f>
        <v>48383.640247008501</v>
      </c>
      <c r="K5" s="22">
        <f t="shared" si="1"/>
        <v>-5.069401709624799E-2</v>
      </c>
      <c r="L5" s="22">
        <f t="shared" si="2"/>
        <v>1.2752991504385136E-2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86031.835200000001</v>
      </c>
      <c r="F6" s="25">
        <f>VLOOKUP(C6,RA!B10:I40,8,0)</f>
        <v>24432.5393</v>
      </c>
      <c r="G6" s="16">
        <f t="shared" si="0"/>
        <v>61599.295899999997</v>
      </c>
      <c r="H6" s="27">
        <f>RA!J10</f>
        <v>28.399416615025299</v>
      </c>
      <c r="I6" s="20">
        <f>IFERROR(VLOOKUP(B6,RMS!C:E,3,FALSE),0)</f>
        <v>86033.648056243896</v>
      </c>
      <c r="J6" s="21">
        <f>IFERROR(VLOOKUP(B6,RMS!C:F,4,FALSE),0)</f>
        <v>61599.294130756403</v>
      </c>
      <c r="K6" s="22">
        <f>E6-I6</f>
        <v>-1.8128562438942026</v>
      </c>
      <c r="L6" s="22">
        <f t="shared" si="2"/>
        <v>1.769243594026193E-3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57882.714699999997</v>
      </c>
      <c r="F7" s="25">
        <f>VLOOKUP(C7,RA!B11:I41,8,0)</f>
        <v>12050.5885</v>
      </c>
      <c r="G7" s="16">
        <f t="shared" si="0"/>
        <v>45832.126199999999</v>
      </c>
      <c r="H7" s="27">
        <f>RA!J11</f>
        <v>20.818976031889498</v>
      </c>
      <c r="I7" s="20">
        <f>IFERROR(VLOOKUP(B7,RMS!C:E,3,FALSE),0)</f>
        <v>57882.739097829202</v>
      </c>
      <c r="J7" s="21">
        <f>IFERROR(VLOOKUP(B7,RMS!C:F,4,FALSE),0)</f>
        <v>45832.127447152299</v>
      </c>
      <c r="K7" s="22">
        <f t="shared" si="1"/>
        <v>-2.4397829205554444E-2</v>
      </c>
      <c r="L7" s="22">
        <f t="shared" si="2"/>
        <v>-1.247152300493326E-3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183313.97399999999</v>
      </c>
      <c r="F8" s="25">
        <f>VLOOKUP(C8,RA!B12:I42,8,0)</f>
        <v>25455.4712</v>
      </c>
      <c r="G8" s="16">
        <f t="shared" si="0"/>
        <v>157858.50279999999</v>
      </c>
      <c r="H8" s="27">
        <f>RA!J12</f>
        <v>13.886268812218299</v>
      </c>
      <c r="I8" s="20">
        <f>IFERROR(VLOOKUP(B8,RMS!C:E,3,FALSE),0)</f>
        <v>183313.98038290601</v>
      </c>
      <c r="J8" s="21">
        <f>IFERROR(VLOOKUP(B8,RMS!C:F,4,FALSE),0)</f>
        <v>157858.497870085</v>
      </c>
      <c r="K8" s="22">
        <f t="shared" si="1"/>
        <v>-6.3829060236457735E-3</v>
      </c>
      <c r="L8" s="22">
        <f t="shared" si="2"/>
        <v>4.9299149832222611E-3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191530.91029999999</v>
      </c>
      <c r="F9" s="25">
        <f>VLOOKUP(C9,RA!B13:I43,8,0)</f>
        <v>58127.186999999998</v>
      </c>
      <c r="G9" s="16">
        <f t="shared" si="0"/>
        <v>133403.72329999998</v>
      </c>
      <c r="H9" s="27">
        <f>RA!J13</f>
        <v>30.348723821629498</v>
      </c>
      <c r="I9" s="20">
        <f>IFERROR(VLOOKUP(B9,RMS!C:E,3,FALSE),0)</f>
        <v>191531.008997436</v>
      </c>
      <c r="J9" s="21">
        <f>IFERROR(VLOOKUP(B9,RMS!C:F,4,FALSE),0)</f>
        <v>133403.722631624</v>
      </c>
      <c r="K9" s="22">
        <f t="shared" si="1"/>
        <v>-9.8697436013026163E-2</v>
      </c>
      <c r="L9" s="22">
        <f t="shared" si="2"/>
        <v>6.6837598569691181E-4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83315.898100000006</v>
      </c>
      <c r="F10" s="25">
        <f>VLOOKUP(C10,RA!B14:I43,8,0)</f>
        <v>16721.035199999998</v>
      </c>
      <c r="G10" s="16">
        <f t="shared" si="0"/>
        <v>66594.862900000007</v>
      </c>
      <c r="H10" s="27">
        <f>RA!J14</f>
        <v>20.069441224687498</v>
      </c>
      <c r="I10" s="20">
        <f>IFERROR(VLOOKUP(B10,RMS!C:E,3,FALSE),0)</f>
        <v>83315.901620512799</v>
      </c>
      <c r="J10" s="21">
        <f>IFERROR(VLOOKUP(B10,RMS!C:F,4,FALSE),0)</f>
        <v>66594.864579487199</v>
      </c>
      <c r="K10" s="22">
        <f t="shared" si="1"/>
        <v>-3.5205127933295444E-3</v>
      </c>
      <c r="L10" s="22">
        <f t="shared" si="2"/>
        <v>-1.6794871917227283E-3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83257.747199999998</v>
      </c>
      <c r="F11" s="25">
        <f>VLOOKUP(C11,RA!B15:I44,8,0)</f>
        <v>4451.6334999999999</v>
      </c>
      <c r="G11" s="16">
        <f t="shared" si="0"/>
        <v>78806.113700000002</v>
      </c>
      <c r="H11" s="27">
        <f>RA!J15</f>
        <v>5.3468099362650099</v>
      </c>
      <c r="I11" s="20">
        <f>IFERROR(VLOOKUP(B11,RMS!C:E,3,FALSE),0)</f>
        <v>83257.872664102601</v>
      </c>
      <c r="J11" s="21">
        <f>IFERROR(VLOOKUP(B11,RMS!C:F,4,FALSE),0)</f>
        <v>78806.115458119704</v>
      </c>
      <c r="K11" s="22">
        <f t="shared" si="1"/>
        <v>-0.1254641026025638</v>
      </c>
      <c r="L11" s="22">
        <f t="shared" si="2"/>
        <v>-1.758119702572003E-3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575970.41619999998</v>
      </c>
      <c r="F12" s="25">
        <f>VLOOKUP(C12,RA!B16:I45,8,0)</f>
        <v>-15202.5852</v>
      </c>
      <c r="G12" s="16">
        <f t="shared" si="0"/>
        <v>591173.00139999995</v>
      </c>
      <c r="H12" s="27">
        <f>RA!J16</f>
        <v>-2.6394732736969302</v>
      </c>
      <c r="I12" s="20">
        <f>IFERROR(VLOOKUP(B12,RMS!C:E,3,FALSE),0)</f>
        <v>575970.22749630106</v>
      </c>
      <c r="J12" s="21">
        <f>IFERROR(VLOOKUP(B12,RMS!C:F,4,FALSE),0)</f>
        <v>591173.00170000002</v>
      </c>
      <c r="K12" s="22">
        <f t="shared" si="1"/>
        <v>0.18870369892101735</v>
      </c>
      <c r="L12" s="22">
        <f t="shared" si="2"/>
        <v>-3.0000007245689631E-4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635563.20349999995</v>
      </c>
      <c r="F13" s="25">
        <f>VLOOKUP(C13,RA!B17:I46,8,0)</f>
        <v>93556.363400000002</v>
      </c>
      <c r="G13" s="16">
        <f t="shared" si="0"/>
        <v>542006.84009999991</v>
      </c>
      <c r="H13" s="27">
        <f>RA!J17</f>
        <v>14.720229693096099</v>
      </c>
      <c r="I13" s="20">
        <f>IFERROR(VLOOKUP(B13,RMS!C:E,3,FALSE),0)</f>
        <v>635563.17282820505</v>
      </c>
      <c r="J13" s="21">
        <f>IFERROR(VLOOKUP(B13,RMS!C:F,4,FALSE),0)</f>
        <v>542006.84169572603</v>
      </c>
      <c r="K13" s="22">
        <f t="shared" si="1"/>
        <v>3.0671794898808002E-2</v>
      </c>
      <c r="L13" s="22">
        <f t="shared" si="2"/>
        <v>-1.5957261202856898E-3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1561669.7784</v>
      </c>
      <c r="F14" s="25">
        <f>VLOOKUP(C14,RA!B18:I47,8,0)</f>
        <v>259727.83040000001</v>
      </c>
      <c r="G14" s="16">
        <f t="shared" si="0"/>
        <v>1301941.9479999999</v>
      </c>
      <c r="H14" s="27">
        <f>RA!J18</f>
        <v>16.631418113636201</v>
      </c>
      <c r="I14" s="20">
        <f>IFERROR(VLOOKUP(B14,RMS!C:E,3,FALSE),0)</f>
        <v>1561670.0339982901</v>
      </c>
      <c r="J14" s="21">
        <f>IFERROR(VLOOKUP(B14,RMS!C:F,4,FALSE),0)</f>
        <v>1301941.9313906</v>
      </c>
      <c r="K14" s="22">
        <f t="shared" si="1"/>
        <v>-0.25559829012490809</v>
      </c>
      <c r="L14" s="22">
        <f t="shared" si="2"/>
        <v>1.6609399812296033E-2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645100.69590000005</v>
      </c>
      <c r="F15" s="25">
        <f>VLOOKUP(C15,RA!B19:I48,8,0)</f>
        <v>-23899.350299999998</v>
      </c>
      <c r="G15" s="16">
        <f t="shared" si="0"/>
        <v>669000.0462000001</v>
      </c>
      <c r="H15" s="27">
        <f>RA!J19</f>
        <v>-3.7047472513817801</v>
      </c>
      <c r="I15" s="20">
        <f>IFERROR(VLOOKUP(B15,RMS!C:E,3,FALSE),0)</f>
        <v>645100.65736153803</v>
      </c>
      <c r="J15" s="21">
        <f>IFERROR(VLOOKUP(B15,RMS!C:F,4,FALSE),0)</f>
        <v>669000.04645470099</v>
      </c>
      <c r="K15" s="22">
        <f t="shared" si="1"/>
        <v>3.8538462016731501E-2</v>
      </c>
      <c r="L15" s="22">
        <f t="shared" si="2"/>
        <v>-2.5470089167356491E-4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1197235.6642</v>
      </c>
      <c r="F16" s="25">
        <f>VLOOKUP(C16,RA!B20:I49,8,0)</f>
        <v>97760.974000000002</v>
      </c>
      <c r="G16" s="16">
        <f t="shared" si="0"/>
        <v>1099474.6902000001</v>
      </c>
      <c r="H16" s="27">
        <f>RA!J20</f>
        <v>8.1655581205329799</v>
      </c>
      <c r="I16" s="20">
        <f>IFERROR(VLOOKUP(B16,RMS!C:E,3,FALSE),0)</f>
        <v>1197235.90860797</v>
      </c>
      <c r="J16" s="21">
        <f>IFERROR(VLOOKUP(B16,RMS!C:F,4,FALSE),0)</f>
        <v>1099474.6902000001</v>
      </c>
      <c r="K16" s="22">
        <f t="shared" si="1"/>
        <v>-0.24440796999260783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296909.06910000002</v>
      </c>
      <c r="F17" s="25">
        <f>VLOOKUP(C17,RA!B21:I50,8,0)</f>
        <v>45922.570399999997</v>
      </c>
      <c r="G17" s="16">
        <f t="shared" si="0"/>
        <v>250986.49870000003</v>
      </c>
      <c r="H17" s="27">
        <f>RA!J21</f>
        <v>15.466880327772399</v>
      </c>
      <c r="I17" s="20">
        <f>IFERROR(VLOOKUP(B17,RMS!C:E,3,FALSE),0)</f>
        <v>296908.818429098</v>
      </c>
      <c r="J17" s="21">
        <f>IFERROR(VLOOKUP(B17,RMS!C:F,4,FALSE),0)</f>
        <v>250986.49863176799</v>
      </c>
      <c r="K17" s="22">
        <f t="shared" si="1"/>
        <v>0.25067090202355757</v>
      </c>
      <c r="L17" s="22">
        <f t="shared" si="2"/>
        <v>6.823203875683248E-5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974002.27780000004</v>
      </c>
      <c r="F18" s="25">
        <f>VLOOKUP(C18,RA!B22:I51,8,0)</f>
        <v>58158.856800000001</v>
      </c>
      <c r="G18" s="16">
        <f t="shared" si="0"/>
        <v>915843.42100000009</v>
      </c>
      <c r="H18" s="27">
        <f>RA!J22</f>
        <v>5.9711212309856903</v>
      </c>
      <c r="I18" s="20">
        <f>IFERROR(VLOOKUP(B18,RMS!C:E,3,FALSE),0)</f>
        <v>974003.36550113501</v>
      </c>
      <c r="J18" s="21">
        <f>IFERROR(VLOOKUP(B18,RMS!C:F,4,FALSE),0)</f>
        <v>915843.42720546899</v>
      </c>
      <c r="K18" s="22">
        <f t="shared" si="1"/>
        <v>-1.087701134965755</v>
      </c>
      <c r="L18" s="22">
        <f t="shared" si="2"/>
        <v>-6.2054689042270184E-3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2033531.5308000001</v>
      </c>
      <c r="F19" s="25">
        <f>VLOOKUP(C19,RA!B23:I52,8,0)</f>
        <v>133918.20920000001</v>
      </c>
      <c r="G19" s="16">
        <f t="shared" si="0"/>
        <v>1899613.3216000001</v>
      </c>
      <c r="H19" s="27">
        <f>RA!J23</f>
        <v>6.5854995200057704</v>
      </c>
      <c r="I19" s="20">
        <f>IFERROR(VLOOKUP(B19,RMS!C:E,3,FALSE),0)</f>
        <v>2033532.70098974</v>
      </c>
      <c r="J19" s="21">
        <f>IFERROR(VLOOKUP(B19,RMS!C:F,4,FALSE),0)</f>
        <v>1899613.3433461499</v>
      </c>
      <c r="K19" s="22">
        <f t="shared" si="1"/>
        <v>-1.1701897399034351</v>
      </c>
      <c r="L19" s="22">
        <f t="shared" si="2"/>
        <v>-2.1746149752289057E-2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257363.99350000001</v>
      </c>
      <c r="F20" s="25">
        <f>VLOOKUP(C20,RA!B24:I53,8,0)</f>
        <v>41642.535100000001</v>
      </c>
      <c r="G20" s="16">
        <f t="shared" si="0"/>
        <v>215721.4584</v>
      </c>
      <c r="H20" s="27">
        <f>RA!J24</f>
        <v>16.180404466718802</v>
      </c>
      <c r="I20" s="20">
        <f>IFERROR(VLOOKUP(B20,RMS!C:E,3,FALSE),0)</f>
        <v>257364.022809235</v>
      </c>
      <c r="J20" s="21">
        <f>IFERROR(VLOOKUP(B20,RMS!C:F,4,FALSE),0)</f>
        <v>215721.46145649199</v>
      </c>
      <c r="K20" s="22">
        <f t="shared" si="1"/>
        <v>-2.9309234989341348E-2</v>
      </c>
      <c r="L20" s="22">
        <f t="shared" si="2"/>
        <v>-3.0564919870812446E-3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349391.97100000002</v>
      </c>
      <c r="F21" s="25">
        <f>VLOOKUP(C21,RA!B25:I54,8,0)</f>
        <v>25274.995699999999</v>
      </c>
      <c r="G21" s="16">
        <f t="shared" si="0"/>
        <v>324116.97530000005</v>
      </c>
      <c r="H21" s="27">
        <f>RA!J25</f>
        <v>7.2339944239874896</v>
      </c>
      <c r="I21" s="20">
        <f>IFERROR(VLOOKUP(B21,RMS!C:E,3,FALSE),0)</f>
        <v>349391.95578105998</v>
      </c>
      <c r="J21" s="21">
        <f>IFERROR(VLOOKUP(B21,RMS!C:F,4,FALSE),0)</f>
        <v>324116.981745734</v>
      </c>
      <c r="K21" s="22">
        <f t="shared" si="1"/>
        <v>1.5218940039630979E-2</v>
      </c>
      <c r="L21" s="22">
        <f t="shared" si="2"/>
        <v>-6.4457339467480779E-3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587667.1997</v>
      </c>
      <c r="F22" s="25">
        <f>VLOOKUP(C22,RA!B26:I55,8,0)</f>
        <v>143094.14739999999</v>
      </c>
      <c r="G22" s="16">
        <f t="shared" si="0"/>
        <v>444573.05229999998</v>
      </c>
      <c r="H22" s="27">
        <f>RA!J26</f>
        <v>24.349520863687601</v>
      </c>
      <c r="I22" s="20">
        <f>IFERROR(VLOOKUP(B22,RMS!C:E,3,FALSE),0)</f>
        <v>587667.19922478602</v>
      </c>
      <c r="J22" s="21">
        <f>IFERROR(VLOOKUP(B22,RMS!C:F,4,FALSE),0)</f>
        <v>444573.009671968</v>
      </c>
      <c r="K22" s="22">
        <f t="shared" si="1"/>
        <v>4.7521397937089205E-4</v>
      </c>
      <c r="L22" s="22">
        <f t="shared" si="2"/>
        <v>4.2628031980711967E-2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232167.99969999999</v>
      </c>
      <c r="F23" s="25">
        <f>VLOOKUP(C23,RA!B27:I56,8,0)</f>
        <v>54840.525000000001</v>
      </c>
      <c r="G23" s="16">
        <f t="shared" si="0"/>
        <v>177327.47469999999</v>
      </c>
      <c r="H23" s="27">
        <f>RA!J27</f>
        <v>23.6210524580748</v>
      </c>
      <c r="I23" s="20">
        <f>IFERROR(VLOOKUP(B23,RMS!C:E,3,FALSE),0)</f>
        <v>232167.911332585</v>
      </c>
      <c r="J23" s="21">
        <f>IFERROR(VLOOKUP(B23,RMS!C:F,4,FALSE),0)</f>
        <v>177327.48161008701</v>
      </c>
      <c r="K23" s="22">
        <f t="shared" si="1"/>
        <v>8.8367414980893955E-2</v>
      </c>
      <c r="L23" s="22">
        <f t="shared" si="2"/>
        <v>-6.9100870168767869E-3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1113998.8801</v>
      </c>
      <c r="F24" s="25">
        <f>VLOOKUP(C24,RA!B28:I57,8,0)</f>
        <v>17605.639800000001</v>
      </c>
      <c r="G24" s="16">
        <f t="shared" si="0"/>
        <v>1096393.2402999999</v>
      </c>
      <c r="H24" s="27">
        <f>RA!J28</f>
        <v>1.5804001345512699</v>
      </c>
      <c r="I24" s="20">
        <f>IFERROR(VLOOKUP(B24,RMS!C:E,3,FALSE),0)</f>
        <v>1113999.3642844199</v>
      </c>
      <c r="J24" s="21">
        <f>IFERROR(VLOOKUP(B24,RMS!C:F,4,FALSE),0)</f>
        <v>1096393.2425291999</v>
      </c>
      <c r="K24" s="22">
        <f t="shared" si="1"/>
        <v>-0.48418441996909678</v>
      </c>
      <c r="L24" s="22">
        <f t="shared" si="2"/>
        <v>-2.2291999775916338E-3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646219.41070000001</v>
      </c>
      <c r="F25" s="25">
        <f>VLOOKUP(C25,RA!B29:I58,8,0)</f>
        <v>76798.553</v>
      </c>
      <c r="G25" s="16">
        <f t="shared" si="0"/>
        <v>569420.85770000005</v>
      </c>
      <c r="H25" s="27">
        <f>RA!J29</f>
        <v>11.8842844594857</v>
      </c>
      <c r="I25" s="20">
        <f>IFERROR(VLOOKUP(B25,RMS!C:E,3,FALSE),0)</f>
        <v>646219.57329221198</v>
      </c>
      <c r="J25" s="21">
        <f>IFERROR(VLOOKUP(B25,RMS!C:F,4,FALSE),0)</f>
        <v>569420.835415632</v>
      </c>
      <c r="K25" s="22">
        <f t="shared" si="1"/>
        <v>-0.16259221197105944</v>
      </c>
      <c r="L25" s="22">
        <f t="shared" si="2"/>
        <v>2.2284368053078651E-2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763284.70849999995</v>
      </c>
      <c r="F26" s="25">
        <f>VLOOKUP(C26,RA!B30:I59,8,0)</f>
        <v>84057.011799999993</v>
      </c>
      <c r="G26" s="16">
        <f t="shared" si="0"/>
        <v>679227.69669999997</v>
      </c>
      <c r="H26" s="27">
        <f>RA!J30</f>
        <v>11.0125371128144</v>
      </c>
      <c r="I26" s="20">
        <f>IFERROR(VLOOKUP(B26,RMS!C:E,3,FALSE),0)</f>
        <v>763284.70283893798</v>
      </c>
      <c r="J26" s="21">
        <f>IFERROR(VLOOKUP(B26,RMS!C:F,4,FALSE),0)</f>
        <v>679227.70645137504</v>
      </c>
      <c r="K26" s="22">
        <f t="shared" si="1"/>
        <v>5.6610619649291039E-3</v>
      </c>
      <c r="L26" s="22">
        <f t="shared" si="2"/>
        <v>-9.7513750661164522E-3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609043.55330000003</v>
      </c>
      <c r="F27" s="25">
        <f>VLOOKUP(C27,RA!B31:I60,8,0)</f>
        <v>36012.026100000003</v>
      </c>
      <c r="G27" s="16">
        <f t="shared" si="0"/>
        <v>573031.52720000001</v>
      </c>
      <c r="H27" s="27">
        <f>RA!J31</f>
        <v>5.9128819121185803</v>
      </c>
      <c r="I27" s="20">
        <f>IFERROR(VLOOKUP(B27,RMS!C:E,3,FALSE),0)</f>
        <v>609043.49773929198</v>
      </c>
      <c r="J27" s="21">
        <f>IFERROR(VLOOKUP(B27,RMS!C:F,4,FALSE),0)</f>
        <v>573031.52947345097</v>
      </c>
      <c r="K27" s="22">
        <f t="shared" si="1"/>
        <v>5.5560708045959473E-2</v>
      </c>
      <c r="L27" s="22">
        <f t="shared" si="2"/>
        <v>-2.2734509548172355E-3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130936.7453</v>
      </c>
      <c r="F28" s="25">
        <f>VLOOKUP(C28,RA!B32:I61,8,0)</f>
        <v>27115.266299999999</v>
      </c>
      <c r="G28" s="16">
        <f t="shared" si="0"/>
        <v>103821.47899999999</v>
      </c>
      <c r="H28" s="27">
        <f>RA!J32</f>
        <v>20.708675962484001</v>
      </c>
      <c r="I28" s="20">
        <f>IFERROR(VLOOKUP(B28,RMS!C:E,3,FALSE),0)</f>
        <v>130936.68084423299</v>
      </c>
      <c r="J28" s="21">
        <f>IFERROR(VLOOKUP(B28,RMS!C:F,4,FALSE),0)</f>
        <v>103821.508456486</v>
      </c>
      <c r="K28" s="22">
        <f t="shared" si="1"/>
        <v>6.4455767002073117E-2</v>
      </c>
      <c r="L28" s="22">
        <f t="shared" si="2"/>
        <v>-2.9456486008712091E-2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247667.09179999999</v>
      </c>
      <c r="F30" s="25">
        <f>VLOOKUP(C30,RA!B34:I64,8,0)</f>
        <v>33631.031600000002</v>
      </c>
      <c r="G30" s="16">
        <f t="shared" si="0"/>
        <v>214036.06020000001</v>
      </c>
      <c r="H30" s="27">
        <f>RA!J34</f>
        <v>0</v>
      </c>
      <c r="I30" s="20">
        <f>IFERROR(VLOOKUP(B30,RMS!C:E,3,FALSE),0)</f>
        <v>247667.09224</v>
      </c>
      <c r="J30" s="21">
        <f>IFERROR(VLOOKUP(B30,RMS!C:F,4,FALSE),0)</f>
        <v>214036.073</v>
      </c>
      <c r="K30" s="22">
        <f t="shared" si="1"/>
        <v>-4.400000034365803E-4</v>
      </c>
      <c r="L30" s="22">
        <f t="shared" si="2"/>
        <v>-1.2799999996786937E-2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13.5791280769583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127167.06</v>
      </c>
      <c r="F32" s="25">
        <f>VLOOKUP(C32,RA!B34:I65,8,0)</f>
        <v>-4673.96</v>
      </c>
      <c r="G32" s="16">
        <f t="shared" si="0"/>
        <v>131841.01999999999</v>
      </c>
      <c r="H32" s="27">
        <f>RA!J34</f>
        <v>0</v>
      </c>
      <c r="I32" s="20">
        <f>IFERROR(VLOOKUP(B32,RMS!C:E,3,FALSE),0)</f>
        <v>127167.06</v>
      </c>
      <c r="J32" s="21">
        <f>IFERROR(VLOOKUP(B32,RMS!C:F,4,FALSE),0)</f>
        <v>131841.01999999999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377453.62</v>
      </c>
      <c r="F33" s="25">
        <f>VLOOKUP(C33,RA!B34:I65,8,0)</f>
        <v>-54131.15</v>
      </c>
      <c r="G33" s="16">
        <f t="shared" si="0"/>
        <v>431584.77</v>
      </c>
      <c r="H33" s="27">
        <f>RA!J34</f>
        <v>0</v>
      </c>
      <c r="I33" s="20">
        <f>IFERROR(VLOOKUP(B33,RMS!C:E,3,FALSE),0)</f>
        <v>377453.62</v>
      </c>
      <c r="J33" s="21">
        <f>IFERROR(VLOOKUP(B33,RMS!C:F,4,FALSE),0)</f>
        <v>431584.77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126035.04</v>
      </c>
      <c r="F34" s="25">
        <f>VLOOKUP(C34,RA!B34:I66,8,0)</f>
        <v>-1105.97</v>
      </c>
      <c r="G34" s="16">
        <f t="shared" si="0"/>
        <v>127141.01</v>
      </c>
      <c r="H34" s="27">
        <f>RA!J35</f>
        <v>13.5791280769583</v>
      </c>
      <c r="I34" s="20">
        <f>IFERROR(VLOOKUP(B34,RMS!C:E,3,FALSE),0)</f>
        <v>126035.04</v>
      </c>
      <c r="J34" s="21">
        <f>IFERROR(VLOOKUP(B34,RMS!C:F,4,FALSE),0)</f>
        <v>127141.01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215839.56</v>
      </c>
      <c r="F35" s="25">
        <f>VLOOKUP(C35,RA!B34:I67,8,0)</f>
        <v>-37400.07</v>
      </c>
      <c r="G35" s="16">
        <f t="shared" si="0"/>
        <v>253239.63</v>
      </c>
      <c r="H35" s="27">
        <f>RA!J34</f>
        <v>0</v>
      </c>
      <c r="I35" s="20">
        <f>IFERROR(VLOOKUP(B35,RMS!C:E,3,FALSE),0)</f>
        <v>215839.56</v>
      </c>
      <c r="J35" s="21">
        <f>IFERROR(VLOOKUP(B35,RMS!C:F,4,FALSE),0)</f>
        <v>253239.63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1.79</v>
      </c>
      <c r="F36" s="25">
        <f>VLOOKUP(C36,RA!B35:I68,8,0)</f>
        <v>-499.92</v>
      </c>
      <c r="G36" s="16">
        <f t="shared" si="0"/>
        <v>501.71000000000004</v>
      </c>
      <c r="H36" s="27">
        <f>RA!J35</f>
        <v>13.5791280769583</v>
      </c>
      <c r="I36" s="20">
        <f>IFERROR(VLOOKUP(B36,RMS!C:E,3,FALSE),0)</f>
        <v>1.79</v>
      </c>
      <c r="J36" s="21">
        <f>IFERROR(VLOOKUP(B36,RMS!C:F,4,FALSE),0)</f>
        <v>501.71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12251.2819</v>
      </c>
      <c r="F37" s="25">
        <f>VLOOKUP(C37,RA!B8:I68,8,0)</f>
        <v>687.01679999999999</v>
      </c>
      <c r="G37" s="16">
        <f t="shared" si="0"/>
        <v>11564.265100000001</v>
      </c>
      <c r="H37" s="27">
        <f>RA!J35</f>
        <v>13.5791280769583</v>
      </c>
      <c r="I37" s="20">
        <f>IFERROR(VLOOKUP(B37,RMS!C:E,3,FALSE),0)</f>
        <v>12251.2820512821</v>
      </c>
      <c r="J37" s="21">
        <f>IFERROR(VLOOKUP(B37,RMS!C:F,4,FALSE),0)</f>
        <v>11564.264957265001</v>
      </c>
      <c r="K37" s="22">
        <f t="shared" si="1"/>
        <v>-1.5128209997783415E-4</v>
      </c>
      <c r="L37" s="22">
        <f t="shared" si="2"/>
        <v>1.4273499982664362E-4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351050.13679999998</v>
      </c>
      <c r="F38" s="25">
        <f>VLOOKUP(C38,RA!B8:I69,8,0)</f>
        <v>18818.4336</v>
      </c>
      <c r="G38" s="16">
        <f t="shared" si="0"/>
        <v>332231.70319999999</v>
      </c>
      <c r="H38" s="27">
        <f>RA!J36</f>
        <v>0</v>
      </c>
      <c r="I38" s="20">
        <f>IFERROR(VLOOKUP(B38,RMS!C:E,3,FALSE),0)</f>
        <v>351050.133618803</v>
      </c>
      <c r="J38" s="21">
        <f>IFERROR(VLOOKUP(B38,RMS!C:F,4,FALSE),0)</f>
        <v>332231.70139059803</v>
      </c>
      <c r="K38" s="22">
        <f t="shared" si="1"/>
        <v>3.1811969820410013E-3</v>
      </c>
      <c r="L38" s="22">
        <f t="shared" si="2"/>
        <v>1.8094019615091383E-3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188470.83</v>
      </c>
      <c r="F39" s="25">
        <f>VLOOKUP(C39,RA!B9:I70,8,0)</f>
        <v>-25822.34</v>
      </c>
      <c r="G39" s="16">
        <f t="shared" si="0"/>
        <v>214293.16999999998</v>
      </c>
      <c r="H39" s="27">
        <f>RA!J37</f>
        <v>-3.6754486578521202</v>
      </c>
      <c r="I39" s="20">
        <f>IFERROR(VLOOKUP(B39,RMS!C:E,3,FALSE),0)</f>
        <v>188470.83</v>
      </c>
      <c r="J39" s="21">
        <f>IFERROR(VLOOKUP(B39,RMS!C:F,4,FALSE),0)</f>
        <v>214293.17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185266.85</v>
      </c>
      <c r="F40" s="25">
        <f>VLOOKUP(C40,RA!B10:I71,8,0)</f>
        <v>19079.990000000002</v>
      </c>
      <c r="G40" s="16">
        <f t="shared" si="0"/>
        <v>166186.86000000002</v>
      </c>
      <c r="H40" s="27">
        <f>RA!J38</f>
        <v>-14.3411394491329</v>
      </c>
      <c r="I40" s="20">
        <f>IFERROR(VLOOKUP(B40,RMS!C:E,3,FALSE),0)</f>
        <v>185266.85</v>
      </c>
      <c r="J40" s="21">
        <f>IFERROR(VLOOKUP(B40,RMS!C:F,4,FALSE),0)</f>
        <v>166186.85999999999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-0.87750993691913004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3818.9016999999999</v>
      </c>
      <c r="F42" s="25">
        <f>VLOOKUP(C42,RA!B8:I72,8,0)</f>
        <v>264.53050000000002</v>
      </c>
      <c r="G42" s="16">
        <f t="shared" si="0"/>
        <v>3554.3712</v>
      </c>
      <c r="H42" s="27">
        <f>RA!J39</f>
        <v>-0.87750993691913004</v>
      </c>
      <c r="I42" s="20">
        <f>VLOOKUP(B42,RMS!C:E,3,FALSE)</f>
        <v>3818.90174722033</v>
      </c>
      <c r="J42" s="21">
        <f>IFERROR(VLOOKUP(B42,RMS!C:F,4,FALSE),0)</f>
        <v>3554.3712275924699</v>
      </c>
      <c r="K42" s="22">
        <f t="shared" si="1"/>
        <v>-4.7220330088748597E-5</v>
      </c>
      <c r="L42" s="22">
        <f t="shared" si="2"/>
        <v>-2.7592469905357575E-5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15808207.2577</v>
      </c>
      <c r="E7" s="64"/>
      <c r="F7" s="64"/>
      <c r="G7" s="52">
        <v>13772514.2378</v>
      </c>
      <c r="H7" s="53">
        <v>14.7808380136783</v>
      </c>
      <c r="I7" s="52">
        <v>1424569.2206999999</v>
      </c>
      <c r="J7" s="53">
        <v>9.0115798551800292</v>
      </c>
      <c r="K7" s="52">
        <v>1464733.4080000001</v>
      </c>
      <c r="L7" s="53">
        <v>10.635192548793301</v>
      </c>
      <c r="M7" s="53">
        <v>-2.7420817386039999E-2</v>
      </c>
      <c r="N7" s="52">
        <v>531558484.47869998</v>
      </c>
      <c r="O7" s="52">
        <v>7954702301.5699997</v>
      </c>
      <c r="P7" s="52">
        <v>773621</v>
      </c>
      <c r="Q7" s="52">
        <v>776390</v>
      </c>
      <c r="R7" s="53">
        <v>-0.35665065237831001</v>
      </c>
      <c r="S7" s="52">
        <v>20.434046203114999</v>
      </c>
      <c r="T7" s="52">
        <v>22.4983154421103</v>
      </c>
      <c r="U7" s="54">
        <v>-10.102107132755</v>
      </c>
    </row>
    <row r="8" spans="1:23" ht="12" thickBot="1">
      <c r="A8" s="76">
        <v>42733</v>
      </c>
      <c r="B8" s="72" t="s">
        <v>6</v>
      </c>
      <c r="C8" s="73"/>
      <c r="D8" s="55">
        <v>613662.79280000005</v>
      </c>
      <c r="E8" s="58"/>
      <c r="F8" s="58"/>
      <c r="G8" s="55">
        <v>534195.94700000004</v>
      </c>
      <c r="H8" s="56">
        <v>14.8759731791825</v>
      </c>
      <c r="I8" s="55">
        <v>162351.13209999999</v>
      </c>
      <c r="J8" s="56">
        <v>26.456082070615601</v>
      </c>
      <c r="K8" s="55">
        <v>139294.6692</v>
      </c>
      <c r="L8" s="56">
        <v>26.0755758223677</v>
      </c>
      <c r="M8" s="56">
        <v>0.16552293804506901</v>
      </c>
      <c r="N8" s="55">
        <v>18826790.3369</v>
      </c>
      <c r="O8" s="55">
        <v>296121880.7798</v>
      </c>
      <c r="P8" s="55">
        <v>21185</v>
      </c>
      <c r="Q8" s="55">
        <v>21545</v>
      </c>
      <c r="R8" s="56">
        <v>-1.6709213274541701</v>
      </c>
      <c r="S8" s="55">
        <v>28.966853566202499</v>
      </c>
      <c r="T8" s="55">
        <v>29.6441080946855</v>
      </c>
      <c r="U8" s="57">
        <v>-2.3380327688515101</v>
      </c>
    </row>
    <row r="9" spans="1:23" ht="12" thickBot="1">
      <c r="A9" s="77"/>
      <c r="B9" s="72" t="s">
        <v>7</v>
      </c>
      <c r="C9" s="73"/>
      <c r="D9" s="55">
        <v>64132.125500000002</v>
      </c>
      <c r="E9" s="58"/>
      <c r="F9" s="58"/>
      <c r="G9" s="55">
        <v>55812.866800000003</v>
      </c>
      <c r="H9" s="56">
        <v>14.905628714273499</v>
      </c>
      <c r="I9" s="55">
        <v>15748.4725</v>
      </c>
      <c r="J9" s="56">
        <v>24.556292774048199</v>
      </c>
      <c r="K9" s="55">
        <v>13640.0322</v>
      </c>
      <c r="L9" s="56">
        <v>24.4388668456643</v>
      </c>
      <c r="M9" s="56">
        <v>0.15457736969272001</v>
      </c>
      <c r="N9" s="55">
        <v>2869388.1227000002</v>
      </c>
      <c r="O9" s="55">
        <v>40614578.477200001</v>
      </c>
      <c r="P9" s="55">
        <v>3698</v>
      </c>
      <c r="Q9" s="55">
        <v>3538</v>
      </c>
      <c r="R9" s="56">
        <v>4.5223289994347002</v>
      </c>
      <c r="S9" s="55">
        <v>17.342381151973999</v>
      </c>
      <c r="T9" s="55">
        <v>16.4973057659695</v>
      </c>
      <c r="U9" s="57">
        <v>4.8728913209728102</v>
      </c>
    </row>
    <row r="10" spans="1:23" ht="12" thickBot="1">
      <c r="A10" s="77"/>
      <c r="B10" s="72" t="s">
        <v>8</v>
      </c>
      <c r="C10" s="73"/>
      <c r="D10" s="55">
        <v>86031.835200000001</v>
      </c>
      <c r="E10" s="58"/>
      <c r="F10" s="58"/>
      <c r="G10" s="55">
        <v>88815.073199999999</v>
      </c>
      <c r="H10" s="56">
        <v>-3.1337450949711099</v>
      </c>
      <c r="I10" s="55">
        <v>24432.5393</v>
      </c>
      <c r="J10" s="56">
        <v>28.399416615025299</v>
      </c>
      <c r="K10" s="55">
        <v>24997.436300000001</v>
      </c>
      <c r="L10" s="56">
        <v>28.145488597086501</v>
      </c>
      <c r="M10" s="56">
        <v>-2.2598197399947E-2</v>
      </c>
      <c r="N10" s="55">
        <v>3569689.1833000001</v>
      </c>
      <c r="O10" s="55">
        <v>64210799.827</v>
      </c>
      <c r="P10" s="55">
        <v>78724</v>
      </c>
      <c r="Q10" s="55">
        <v>78420</v>
      </c>
      <c r="R10" s="56">
        <v>0.38765621015046697</v>
      </c>
      <c r="S10" s="55">
        <v>1.09282855545958</v>
      </c>
      <c r="T10" s="55">
        <v>1.01832316373374</v>
      </c>
      <c r="U10" s="57">
        <v>6.8176651638194103</v>
      </c>
    </row>
    <row r="11" spans="1:23" ht="12" thickBot="1">
      <c r="A11" s="77"/>
      <c r="B11" s="72" t="s">
        <v>9</v>
      </c>
      <c r="C11" s="73"/>
      <c r="D11" s="55">
        <v>57882.714699999997</v>
      </c>
      <c r="E11" s="58"/>
      <c r="F11" s="58"/>
      <c r="G11" s="55">
        <v>62768.775099999999</v>
      </c>
      <c r="H11" s="56">
        <v>-7.7842213620000997</v>
      </c>
      <c r="I11" s="55">
        <v>12050.5885</v>
      </c>
      <c r="J11" s="56">
        <v>20.818976031889498</v>
      </c>
      <c r="K11" s="55">
        <v>13931.337299999999</v>
      </c>
      <c r="L11" s="56">
        <v>22.194693584199001</v>
      </c>
      <c r="M11" s="56">
        <v>-0.13500131103709601</v>
      </c>
      <c r="N11" s="55">
        <v>1760436.6096000001</v>
      </c>
      <c r="O11" s="55">
        <v>24271129.130100001</v>
      </c>
      <c r="P11" s="55">
        <v>2406</v>
      </c>
      <c r="Q11" s="55">
        <v>2400</v>
      </c>
      <c r="R11" s="56">
        <v>0.249999999999995</v>
      </c>
      <c r="S11" s="55">
        <v>24.057653657522899</v>
      </c>
      <c r="T11" s="55">
        <v>23.083857999999999</v>
      </c>
      <c r="U11" s="57">
        <v>4.0477582368817302</v>
      </c>
    </row>
    <row r="12" spans="1:23" ht="12" thickBot="1">
      <c r="A12" s="77"/>
      <c r="B12" s="72" t="s">
        <v>10</v>
      </c>
      <c r="C12" s="73"/>
      <c r="D12" s="55">
        <v>183313.97399999999</v>
      </c>
      <c r="E12" s="58"/>
      <c r="F12" s="58"/>
      <c r="G12" s="55">
        <v>187033.16310000001</v>
      </c>
      <c r="H12" s="56">
        <v>-1.98851852706542</v>
      </c>
      <c r="I12" s="55">
        <v>25455.4712</v>
      </c>
      <c r="J12" s="56">
        <v>13.886268812218299</v>
      </c>
      <c r="K12" s="55">
        <v>25967.021700000001</v>
      </c>
      <c r="L12" s="56">
        <v>13.8836456966278</v>
      </c>
      <c r="M12" s="56">
        <v>-1.9700006643427002E-2</v>
      </c>
      <c r="N12" s="55">
        <v>6729941.3799999999</v>
      </c>
      <c r="O12" s="55">
        <v>93810596.064899996</v>
      </c>
      <c r="P12" s="55">
        <v>1439</v>
      </c>
      <c r="Q12" s="55">
        <v>1633</v>
      </c>
      <c r="R12" s="56">
        <v>-11.879975505205101</v>
      </c>
      <c r="S12" s="55">
        <v>127.38983599722</v>
      </c>
      <c r="T12" s="55">
        <v>120.777738150643</v>
      </c>
      <c r="U12" s="57">
        <v>5.1904438017500798</v>
      </c>
    </row>
    <row r="13" spans="1:23" ht="12" thickBot="1">
      <c r="A13" s="77"/>
      <c r="B13" s="72" t="s">
        <v>11</v>
      </c>
      <c r="C13" s="73"/>
      <c r="D13" s="55">
        <v>191530.91029999999</v>
      </c>
      <c r="E13" s="58"/>
      <c r="F13" s="58"/>
      <c r="G13" s="55">
        <v>240377.48490000001</v>
      </c>
      <c r="H13" s="56">
        <v>-20.320777805093002</v>
      </c>
      <c r="I13" s="55">
        <v>58127.186999999998</v>
      </c>
      <c r="J13" s="56">
        <v>30.348723821629498</v>
      </c>
      <c r="K13" s="55">
        <v>60143.972300000001</v>
      </c>
      <c r="L13" s="56">
        <v>25.020634659282099</v>
      </c>
      <c r="M13" s="56">
        <v>-3.3532625512998002E-2</v>
      </c>
      <c r="N13" s="55">
        <v>7401395.4472000003</v>
      </c>
      <c r="O13" s="55">
        <v>127124624.9075</v>
      </c>
      <c r="P13" s="55">
        <v>5956</v>
      </c>
      <c r="Q13" s="55">
        <v>6245</v>
      </c>
      <c r="R13" s="56">
        <v>-4.6277021617293901</v>
      </c>
      <c r="S13" s="55">
        <v>32.1576410846206</v>
      </c>
      <c r="T13" s="55">
        <v>32.2927638110488</v>
      </c>
      <c r="U13" s="57">
        <v>-0.42018855199210597</v>
      </c>
    </row>
    <row r="14" spans="1:23" ht="12" thickBot="1">
      <c r="A14" s="77"/>
      <c r="B14" s="72" t="s">
        <v>12</v>
      </c>
      <c r="C14" s="73"/>
      <c r="D14" s="55">
        <v>83315.898100000006</v>
      </c>
      <c r="E14" s="58"/>
      <c r="F14" s="58"/>
      <c r="G14" s="55">
        <v>155180.65830000001</v>
      </c>
      <c r="H14" s="56">
        <v>-46.310384932810898</v>
      </c>
      <c r="I14" s="55">
        <v>16721.035199999998</v>
      </c>
      <c r="J14" s="56">
        <v>20.069441224687498</v>
      </c>
      <c r="K14" s="55">
        <v>29300.276000000002</v>
      </c>
      <c r="L14" s="56">
        <v>18.881396896355302</v>
      </c>
      <c r="M14" s="56">
        <v>-0.42932158045200702</v>
      </c>
      <c r="N14" s="55">
        <v>3176587.7231000001</v>
      </c>
      <c r="O14" s="55">
        <v>51602610.722000003</v>
      </c>
      <c r="P14" s="55">
        <v>1343</v>
      </c>
      <c r="Q14" s="55">
        <v>1465</v>
      </c>
      <c r="R14" s="56">
        <v>-8.3276450511945406</v>
      </c>
      <c r="S14" s="55">
        <v>62.037154206999297</v>
      </c>
      <c r="T14" s="55">
        <v>60.664330989761098</v>
      </c>
      <c r="U14" s="57">
        <v>2.21290488705761</v>
      </c>
    </row>
    <row r="15" spans="1:23" ht="12" thickBot="1">
      <c r="A15" s="77"/>
      <c r="B15" s="72" t="s">
        <v>13</v>
      </c>
      <c r="C15" s="73"/>
      <c r="D15" s="55">
        <v>83257.747199999998</v>
      </c>
      <c r="E15" s="58"/>
      <c r="F15" s="58"/>
      <c r="G15" s="55">
        <v>76212.250100000005</v>
      </c>
      <c r="H15" s="56">
        <v>9.2445730059871103</v>
      </c>
      <c r="I15" s="55">
        <v>4451.6334999999999</v>
      </c>
      <c r="J15" s="56">
        <v>5.3468099362650099</v>
      </c>
      <c r="K15" s="55">
        <v>18770.0272</v>
      </c>
      <c r="L15" s="56">
        <v>24.6286222692171</v>
      </c>
      <c r="M15" s="56">
        <v>-0.76283286899019498</v>
      </c>
      <c r="N15" s="55">
        <v>2567221.9544000002</v>
      </c>
      <c r="O15" s="55">
        <v>46746980.575300001</v>
      </c>
      <c r="P15" s="55">
        <v>2857</v>
      </c>
      <c r="Q15" s="55">
        <v>2934</v>
      </c>
      <c r="R15" s="56">
        <v>-2.62440354464895</v>
      </c>
      <c r="S15" s="55">
        <v>29.141668603430201</v>
      </c>
      <c r="T15" s="55">
        <v>38.215706918882098</v>
      </c>
      <c r="U15" s="57">
        <v>-31.137675878943401</v>
      </c>
    </row>
    <row r="16" spans="1:23" ht="12" thickBot="1">
      <c r="A16" s="77"/>
      <c r="B16" s="72" t="s">
        <v>14</v>
      </c>
      <c r="C16" s="73"/>
      <c r="D16" s="55">
        <v>575970.41619999998</v>
      </c>
      <c r="E16" s="58"/>
      <c r="F16" s="58"/>
      <c r="G16" s="55">
        <v>413720.04810000001</v>
      </c>
      <c r="H16" s="56">
        <v>39.217429478008398</v>
      </c>
      <c r="I16" s="55">
        <v>-15202.5852</v>
      </c>
      <c r="J16" s="56">
        <v>-2.6394732736969302</v>
      </c>
      <c r="K16" s="55">
        <v>21834.785899999999</v>
      </c>
      <c r="L16" s="56">
        <v>5.2776717010151604</v>
      </c>
      <c r="M16" s="56">
        <v>-1.69625529050871</v>
      </c>
      <c r="N16" s="55">
        <v>21770143.8035</v>
      </c>
      <c r="O16" s="55">
        <v>400676903.54619998</v>
      </c>
      <c r="P16" s="55">
        <v>27204</v>
      </c>
      <c r="Q16" s="55">
        <v>25129</v>
      </c>
      <c r="R16" s="56">
        <v>8.2573918580126602</v>
      </c>
      <c r="S16" s="55">
        <v>21.172269379503</v>
      </c>
      <c r="T16" s="55">
        <v>21.850526817621098</v>
      </c>
      <c r="U16" s="57">
        <v>-3.2035178939045799</v>
      </c>
    </row>
    <row r="17" spans="1:21" ht="12" thickBot="1">
      <c r="A17" s="77"/>
      <c r="B17" s="72" t="s">
        <v>15</v>
      </c>
      <c r="C17" s="73"/>
      <c r="D17" s="55">
        <v>635563.20349999995</v>
      </c>
      <c r="E17" s="58"/>
      <c r="F17" s="58"/>
      <c r="G17" s="55">
        <v>439088.61379999999</v>
      </c>
      <c r="H17" s="56">
        <v>44.745999674109498</v>
      </c>
      <c r="I17" s="55">
        <v>93556.363400000002</v>
      </c>
      <c r="J17" s="56">
        <v>14.720229693096099</v>
      </c>
      <c r="K17" s="55">
        <v>42768.480799999998</v>
      </c>
      <c r="L17" s="56">
        <v>9.7402846386448498</v>
      </c>
      <c r="M17" s="56">
        <v>1.1875072869083501</v>
      </c>
      <c r="N17" s="55">
        <v>17415927.025699999</v>
      </c>
      <c r="O17" s="55">
        <v>392686180.24699998</v>
      </c>
      <c r="P17" s="55">
        <v>9549</v>
      </c>
      <c r="Q17" s="55">
        <v>8931</v>
      </c>
      <c r="R17" s="56">
        <v>6.9197178367484096</v>
      </c>
      <c r="S17" s="55">
        <v>66.558090218871101</v>
      </c>
      <c r="T17" s="55">
        <v>70.198427365356594</v>
      </c>
      <c r="U17" s="57">
        <v>-5.4694134620067496</v>
      </c>
    </row>
    <row r="18" spans="1:21" ht="12" customHeight="1" thickBot="1">
      <c r="A18" s="77"/>
      <c r="B18" s="72" t="s">
        <v>16</v>
      </c>
      <c r="C18" s="73"/>
      <c r="D18" s="55">
        <v>1561669.7784</v>
      </c>
      <c r="E18" s="58"/>
      <c r="F18" s="58"/>
      <c r="G18" s="55">
        <v>1157805.8385999999</v>
      </c>
      <c r="H18" s="56">
        <v>34.8818365165912</v>
      </c>
      <c r="I18" s="55">
        <v>259727.83040000001</v>
      </c>
      <c r="J18" s="56">
        <v>16.631418113636201</v>
      </c>
      <c r="K18" s="55">
        <v>184119.5901</v>
      </c>
      <c r="L18" s="56">
        <v>15.9024582500495</v>
      </c>
      <c r="M18" s="56">
        <v>0.41064745070817998</v>
      </c>
      <c r="N18" s="55">
        <v>49489787.8693</v>
      </c>
      <c r="O18" s="55">
        <v>770195713.68869996</v>
      </c>
      <c r="P18" s="55">
        <v>60484</v>
      </c>
      <c r="Q18" s="55">
        <v>57379</v>
      </c>
      <c r="R18" s="56">
        <v>5.4113874413984204</v>
      </c>
      <c r="S18" s="55">
        <v>25.8195519211692</v>
      </c>
      <c r="T18" s="55">
        <v>24.4027674166507</v>
      </c>
      <c r="U18" s="57">
        <v>5.4872544219364903</v>
      </c>
    </row>
    <row r="19" spans="1:21" ht="12" customHeight="1" thickBot="1">
      <c r="A19" s="77"/>
      <c r="B19" s="72" t="s">
        <v>17</v>
      </c>
      <c r="C19" s="73"/>
      <c r="D19" s="55">
        <v>645100.69590000005</v>
      </c>
      <c r="E19" s="58"/>
      <c r="F19" s="58"/>
      <c r="G19" s="55">
        <v>408407.02750000003</v>
      </c>
      <c r="H19" s="56">
        <v>57.955336823874802</v>
      </c>
      <c r="I19" s="55">
        <v>-23899.350299999998</v>
      </c>
      <c r="J19" s="56">
        <v>-3.7047472513817801</v>
      </c>
      <c r="K19" s="55">
        <v>36157.606099999997</v>
      </c>
      <c r="L19" s="56">
        <v>8.8533261343060499</v>
      </c>
      <c r="M19" s="56">
        <v>-1.66097711872579</v>
      </c>
      <c r="N19" s="55">
        <v>16890466.8772</v>
      </c>
      <c r="O19" s="55">
        <v>238682281.16499999</v>
      </c>
      <c r="P19" s="55">
        <v>10084</v>
      </c>
      <c r="Q19" s="55">
        <v>10514</v>
      </c>
      <c r="R19" s="56">
        <v>-4.0897850485067604</v>
      </c>
      <c r="S19" s="55">
        <v>63.972698919079697</v>
      </c>
      <c r="T19" s="55">
        <v>52.441905012364501</v>
      </c>
      <c r="U19" s="57">
        <v>18.024554382645</v>
      </c>
    </row>
    <row r="20" spans="1:21" ht="12" thickBot="1">
      <c r="A20" s="77"/>
      <c r="B20" s="72" t="s">
        <v>18</v>
      </c>
      <c r="C20" s="73"/>
      <c r="D20" s="55">
        <v>1197235.6642</v>
      </c>
      <c r="E20" s="58"/>
      <c r="F20" s="58"/>
      <c r="G20" s="55">
        <v>897652.51800000004</v>
      </c>
      <c r="H20" s="56">
        <v>33.374066266474799</v>
      </c>
      <c r="I20" s="55">
        <v>97760.974000000002</v>
      </c>
      <c r="J20" s="56">
        <v>8.1655581205329799</v>
      </c>
      <c r="K20" s="55">
        <v>72205.312399999995</v>
      </c>
      <c r="L20" s="56">
        <v>8.04379322200041</v>
      </c>
      <c r="M20" s="56">
        <v>0.35393049002305799</v>
      </c>
      <c r="N20" s="55">
        <v>36425225.569600001</v>
      </c>
      <c r="O20" s="55">
        <v>482550854.49970001</v>
      </c>
      <c r="P20" s="55">
        <v>40129</v>
      </c>
      <c r="Q20" s="55">
        <v>41130</v>
      </c>
      <c r="R20" s="56">
        <v>-2.4337466569414001</v>
      </c>
      <c r="S20" s="55">
        <v>29.834674778838199</v>
      </c>
      <c r="T20" s="55">
        <v>29.044631697058101</v>
      </c>
      <c r="U20" s="57">
        <v>2.6480700313868102</v>
      </c>
    </row>
    <row r="21" spans="1:21" ht="12" customHeight="1" thickBot="1">
      <c r="A21" s="77"/>
      <c r="B21" s="72" t="s">
        <v>19</v>
      </c>
      <c r="C21" s="73"/>
      <c r="D21" s="55">
        <v>296909.06910000002</v>
      </c>
      <c r="E21" s="58"/>
      <c r="F21" s="58"/>
      <c r="G21" s="55">
        <v>266389.64039999997</v>
      </c>
      <c r="H21" s="56">
        <v>11.4566875251505</v>
      </c>
      <c r="I21" s="55">
        <v>45922.570399999997</v>
      </c>
      <c r="J21" s="56">
        <v>15.466880327772399</v>
      </c>
      <c r="K21" s="55">
        <v>41085.813900000001</v>
      </c>
      <c r="L21" s="56">
        <v>15.4232025833689</v>
      </c>
      <c r="M21" s="56">
        <v>0.117723273336445</v>
      </c>
      <c r="N21" s="55">
        <v>10380019.5526</v>
      </c>
      <c r="O21" s="55">
        <v>149622911.53330001</v>
      </c>
      <c r="P21" s="55">
        <v>23377</v>
      </c>
      <c r="Q21" s="55">
        <v>24339</v>
      </c>
      <c r="R21" s="56">
        <v>-3.9525042113480402</v>
      </c>
      <c r="S21" s="55">
        <v>12.7009055524661</v>
      </c>
      <c r="T21" s="55">
        <v>12.262558831505</v>
      </c>
      <c r="U21" s="57">
        <v>3.4513028945089199</v>
      </c>
    </row>
    <row r="22" spans="1:21" ht="12" customHeight="1" thickBot="1">
      <c r="A22" s="77"/>
      <c r="B22" s="72" t="s">
        <v>20</v>
      </c>
      <c r="C22" s="73"/>
      <c r="D22" s="55">
        <v>974002.27780000004</v>
      </c>
      <c r="E22" s="58"/>
      <c r="F22" s="58"/>
      <c r="G22" s="55">
        <v>819892.87560000003</v>
      </c>
      <c r="H22" s="56">
        <v>18.796285074098499</v>
      </c>
      <c r="I22" s="55">
        <v>58158.856800000001</v>
      </c>
      <c r="J22" s="56">
        <v>5.9711212309856903</v>
      </c>
      <c r="K22" s="55">
        <v>92184.284100000004</v>
      </c>
      <c r="L22" s="56">
        <v>11.2434547052917</v>
      </c>
      <c r="M22" s="56">
        <v>-0.36910225676960101</v>
      </c>
      <c r="N22" s="55">
        <v>33673096.454000004</v>
      </c>
      <c r="O22" s="55">
        <v>515825447.57300001</v>
      </c>
      <c r="P22" s="55">
        <v>55690</v>
      </c>
      <c r="Q22" s="55">
        <v>55141</v>
      </c>
      <c r="R22" s="56">
        <v>0.99562938648192201</v>
      </c>
      <c r="S22" s="55">
        <v>17.489715887951199</v>
      </c>
      <c r="T22" s="55">
        <v>17.534440429081801</v>
      </c>
      <c r="U22" s="57">
        <v>-0.25571908324397602</v>
      </c>
    </row>
    <row r="23" spans="1:21" ht="12" thickBot="1">
      <c r="A23" s="77"/>
      <c r="B23" s="72" t="s">
        <v>21</v>
      </c>
      <c r="C23" s="73"/>
      <c r="D23" s="55">
        <v>2033531.5308000001</v>
      </c>
      <c r="E23" s="58"/>
      <c r="F23" s="58"/>
      <c r="G23" s="55">
        <v>1807590.8748999999</v>
      </c>
      <c r="H23" s="56">
        <v>12.499546165970701</v>
      </c>
      <c r="I23" s="55">
        <v>133918.20920000001</v>
      </c>
      <c r="J23" s="56">
        <v>6.5854995200057704</v>
      </c>
      <c r="K23" s="55">
        <v>180125.24160000001</v>
      </c>
      <c r="L23" s="56">
        <v>9.9649342172058102</v>
      </c>
      <c r="M23" s="56">
        <v>-0.25652724731723597</v>
      </c>
      <c r="N23" s="55">
        <v>64329545.947099999</v>
      </c>
      <c r="O23" s="55">
        <v>1151768613.1056001</v>
      </c>
      <c r="P23" s="55">
        <v>62328</v>
      </c>
      <c r="Q23" s="55">
        <v>63900</v>
      </c>
      <c r="R23" s="56">
        <v>-2.4600938967136101</v>
      </c>
      <c r="S23" s="55">
        <v>32.626292048517499</v>
      </c>
      <c r="T23" s="55">
        <v>32.245007442879498</v>
      </c>
      <c r="U23" s="57">
        <v>1.16864216464141</v>
      </c>
    </row>
    <row r="24" spans="1:21" ht="12" thickBot="1">
      <c r="A24" s="77"/>
      <c r="B24" s="72" t="s">
        <v>22</v>
      </c>
      <c r="C24" s="73"/>
      <c r="D24" s="55">
        <v>257363.99350000001</v>
      </c>
      <c r="E24" s="58"/>
      <c r="F24" s="58"/>
      <c r="G24" s="55">
        <v>209918.66459999999</v>
      </c>
      <c r="H24" s="56">
        <v>22.601767684835</v>
      </c>
      <c r="I24" s="55">
        <v>41642.535100000001</v>
      </c>
      <c r="J24" s="56">
        <v>16.180404466718802</v>
      </c>
      <c r="K24" s="55">
        <v>35787.840199999999</v>
      </c>
      <c r="L24" s="56">
        <v>17.048431719110699</v>
      </c>
      <c r="M24" s="56">
        <v>0.163594530077286</v>
      </c>
      <c r="N24" s="55">
        <v>9193726.8460000008</v>
      </c>
      <c r="O24" s="55">
        <v>114186085.71430001</v>
      </c>
      <c r="P24" s="55">
        <v>23775</v>
      </c>
      <c r="Q24" s="55">
        <v>23883</v>
      </c>
      <c r="R24" s="56">
        <v>-0.45220449692249298</v>
      </c>
      <c r="S24" s="55">
        <v>10.8249839537329</v>
      </c>
      <c r="T24" s="55">
        <v>10.862906171754</v>
      </c>
      <c r="U24" s="57">
        <v>-0.35032124004189802</v>
      </c>
    </row>
    <row r="25" spans="1:21" ht="12" thickBot="1">
      <c r="A25" s="77"/>
      <c r="B25" s="72" t="s">
        <v>23</v>
      </c>
      <c r="C25" s="73"/>
      <c r="D25" s="55">
        <v>349391.97100000002</v>
      </c>
      <c r="E25" s="58"/>
      <c r="F25" s="58"/>
      <c r="G25" s="55">
        <v>309876.24099999998</v>
      </c>
      <c r="H25" s="56">
        <v>12.752100603931099</v>
      </c>
      <c r="I25" s="55">
        <v>25274.995699999999</v>
      </c>
      <c r="J25" s="56">
        <v>7.2339944239874896</v>
      </c>
      <c r="K25" s="55">
        <v>25617.047900000001</v>
      </c>
      <c r="L25" s="56">
        <v>8.2668641575525008</v>
      </c>
      <c r="M25" s="56">
        <v>-1.3352522169426E-2</v>
      </c>
      <c r="N25" s="55">
        <v>13146424.1998</v>
      </c>
      <c r="O25" s="55">
        <v>138540440.77450001</v>
      </c>
      <c r="P25" s="55">
        <v>15819</v>
      </c>
      <c r="Q25" s="55">
        <v>15491</v>
      </c>
      <c r="R25" s="56">
        <v>2.1173584662061802</v>
      </c>
      <c r="S25" s="55">
        <v>22.0868557430937</v>
      </c>
      <c r="T25" s="55">
        <v>21.053893738299699</v>
      </c>
      <c r="U25" s="57">
        <v>4.6768178178420898</v>
      </c>
    </row>
    <row r="26" spans="1:21" ht="12" thickBot="1">
      <c r="A26" s="77"/>
      <c r="B26" s="72" t="s">
        <v>24</v>
      </c>
      <c r="C26" s="73"/>
      <c r="D26" s="55">
        <v>587667.1997</v>
      </c>
      <c r="E26" s="58"/>
      <c r="F26" s="58"/>
      <c r="G26" s="55">
        <v>536695.58169999998</v>
      </c>
      <c r="H26" s="56">
        <v>9.4973053138514505</v>
      </c>
      <c r="I26" s="55">
        <v>143094.14739999999</v>
      </c>
      <c r="J26" s="56">
        <v>24.349520863687601</v>
      </c>
      <c r="K26" s="55">
        <v>110388.51579999999</v>
      </c>
      <c r="L26" s="56">
        <v>20.568180466539498</v>
      </c>
      <c r="M26" s="56">
        <v>0.29627748287924699</v>
      </c>
      <c r="N26" s="55">
        <v>20856490.970400002</v>
      </c>
      <c r="O26" s="55">
        <v>255190126.32609999</v>
      </c>
      <c r="P26" s="55">
        <v>40335</v>
      </c>
      <c r="Q26" s="55">
        <v>42224</v>
      </c>
      <c r="R26" s="56">
        <v>-4.4737589996210696</v>
      </c>
      <c r="S26" s="55">
        <v>14.569659097558</v>
      </c>
      <c r="T26" s="55">
        <v>14.259647832985999</v>
      </c>
      <c r="U26" s="57">
        <v>2.1277866729492398</v>
      </c>
    </row>
    <row r="27" spans="1:21" ht="12" thickBot="1">
      <c r="A27" s="77"/>
      <c r="B27" s="72" t="s">
        <v>25</v>
      </c>
      <c r="C27" s="73"/>
      <c r="D27" s="55">
        <v>232167.99969999999</v>
      </c>
      <c r="E27" s="58"/>
      <c r="F27" s="58"/>
      <c r="G27" s="55">
        <v>209144.34210000001</v>
      </c>
      <c r="H27" s="56">
        <v>11.0085012909369</v>
      </c>
      <c r="I27" s="55">
        <v>54840.525000000001</v>
      </c>
      <c r="J27" s="56">
        <v>23.6210524580748</v>
      </c>
      <c r="K27" s="55">
        <v>56825.144399999997</v>
      </c>
      <c r="L27" s="56">
        <v>27.1702996262886</v>
      </c>
      <c r="M27" s="56">
        <v>-3.4925021677552001E-2</v>
      </c>
      <c r="N27" s="55">
        <v>7557728.2456</v>
      </c>
      <c r="O27" s="55">
        <v>93155765.916800007</v>
      </c>
      <c r="P27" s="55">
        <v>27547</v>
      </c>
      <c r="Q27" s="55">
        <v>27614</v>
      </c>
      <c r="R27" s="56">
        <v>-0.242630549721157</v>
      </c>
      <c r="S27" s="55">
        <v>8.4280683813119399</v>
      </c>
      <c r="T27" s="55">
        <v>8.0743707829361906</v>
      </c>
      <c r="U27" s="57">
        <v>4.1966626559416902</v>
      </c>
    </row>
    <row r="28" spans="1:21" ht="12" thickBot="1">
      <c r="A28" s="77"/>
      <c r="B28" s="72" t="s">
        <v>26</v>
      </c>
      <c r="C28" s="73"/>
      <c r="D28" s="55">
        <v>1113998.8801</v>
      </c>
      <c r="E28" s="58"/>
      <c r="F28" s="58"/>
      <c r="G28" s="55">
        <v>1065035.7127</v>
      </c>
      <c r="H28" s="56">
        <v>4.5973263446605204</v>
      </c>
      <c r="I28" s="55">
        <v>17605.639800000001</v>
      </c>
      <c r="J28" s="56">
        <v>1.5804001345512699</v>
      </c>
      <c r="K28" s="55">
        <v>40836.125599999999</v>
      </c>
      <c r="L28" s="56">
        <v>3.8342494165266299</v>
      </c>
      <c r="M28" s="56">
        <v>-0.568870955769614</v>
      </c>
      <c r="N28" s="55">
        <v>43010150.053999998</v>
      </c>
      <c r="O28" s="55">
        <v>415703577.64179999</v>
      </c>
      <c r="P28" s="55">
        <v>39458</v>
      </c>
      <c r="Q28" s="55">
        <v>39324</v>
      </c>
      <c r="R28" s="56">
        <v>0.34075882412776298</v>
      </c>
      <c r="S28" s="55">
        <v>28.232522684880099</v>
      </c>
      <c r="T28" s="55">
        <v>27.605875122062901</v>
      </c>
      <c r="U28" s="57">
        <v>2.21959464909196</v>
      </c>
    </row>
    <row r="29" spans="1:21" ht="12" thickBot="1">
      <c r="A29" s="77"/>
      <c r="B29" s="72" t="s">
        <v>27</v>
      </c>
      <c r="C29" s="73"/>
      <c r="D29" s="55">
        <v>646219.41070000001</v>
      </c>
      <c r="E29" s="58"/>
      <c r="F29" s="58"/>
      <c r="G29" s="55">
        <v>643376.44709999999</v>
      </c>
      <c r="H29" s="56">
        <v>0.44188182716582403</v>
      </c>
      <c r="I29" s="55">
        <v>76798.553</v>
      </c>
      <c r="J29" s="56">
        <v>11.8842844594857</v>
      </c>
      <c r="K29" s="55">
        <v>112095.3894</v>
      </c>
      <c r="L29" s="56">
        <v>17.422986170113401</v>
      </c>
      <c r="M29" s="56">
        <v>-0.31488214269051801</v>
      </c>
      <c r="N29" s="55">
        <v>23250251.1305</v>
      </c>
      <c r="O29" s="55">
        <v>281871259.56410003</v>
      </c>
      <c r="P29" s="55">
        <v>98119</v>
      </c>
      <c r="Q29" s="55">
        <v>100284</v>
      </c>
      <c r="R29" s="56">
        <v>-2.1588688125722899</v>
      </c>
      <c r="S29" s="55">
        <v>6.5860782386693701</v>
      </c>
      <c r="T29" s="55">
        <v>6.8264351312273197</v>
      </c>
      <c r="U29" s="57">
        <v>-3.64946913546695</v>
      </c>
    </row>
    <row r="30" spans="1:21" ht="12" thickBot="1">
      <c r="A30" s="77"/>
      <c r="B30" s="72" t="s">
        <v>28</v>
      </c>
      <c r="C30" s="73"/>
      <c r="D30" s="55">
        <v>763284.70849999995</v>
      </c>
      <c r="E30" s="58"/>
      <c r="F30" s="58"/>
      <c r="G30" s="55">
        <v>609289.36369999999</v>
      </c>
      <c r="H30" s="56">
        <v>25.274582813138299</v>
      </c>
      <c r="I30" s="55">
        <v>84057.011799999993</v>
      </c>
      <c r="J30" s="56">
        <v>11.0125371128144</v>
      </c>
      <c r="K30" s="55">
        <v>82238.668600000005</v>
      </c>
      <c r="L30" s="56">
        <v>13.497473203962301</v>
      </c>
      <c r="M30" s="56">
        <v>2.2110562232521998E-2</v>
      </c>
      <c r="N30" s="55">
        <v>28759933.0858</v>
      </c>
      <c r="O30" s="55">
        <v>435263913.94129997</v>
      </c>
      <c r="P30" s="55">
        <v>58584</v>
      </c>
      <c r="Q30" s="55">
        <v>60694</v>
      </c>
      <c r="R30" s="56">
        <v>-3.4764556628332302</v>
      </c>
      <c r="S30" s="55">
        <v>13.028893699645</v>
      </c>
      <c r="T30" s="55">
        <v>13.1163828203776</v>
      </c>
      <c r="U30" s="57">
        <v>-0.67150076399090397</v>
      </c>
    </row>
    <row r="31" spans="1:21" ht="12" thickBot="1">
      <c r="A31" s="77"/>
      <c r="B31" s="72" t="s">
        <v>29</v>
      </c>
      <c r="C31" s="73"/>
      <c r="D31" s="55">
        <v>609043.55330000003</v>
      </c>
      <c r="E31" s="58"/>
      <c r="F31" s="58"/>
      <c r="G31" s="55">
        <v>587859.81680000003</v>
      </c>
      <c r="H31" s="56">
        <v>3.6035353828593402</v>
      </c>
      <c r="I31" s="55">
        <v>36012.026100000003</v>
      </c>
      <c r="J31" s="56">
        <v>5.9128819121185803</v>
      </c>
      <c r="K31" s="55">
        <v>32837.617200000001</v>
      </c>
      <c r="L31" s="56">
        <v>5.5859605064946898</v>
      </c>
      <c r="M31" s="56">
        <v>9.6669891748418002E-2</v>
      </c>
      <c r="N31" s="55">
        <v>23694805.432100002</v>
      </c>
      <c r="O31" s="55">
        <v>465769440.24510002</v>
      </c>
      <c r="P31" s="55">
        <v>23420</v>
      </c>
      <c r="Q31" s="55">
        <v>24099</v>
      </c>
      <c r="R31" s="56">
        <v>-2.81754429644384</v>
      </c>
      <c r="S31" s="55">
        <v>26.005275546541402</v>
      </c>
      <c r="T31" s="55">
        <v>25.011563898917</v>
      </c>
      <c r="U31" s="57">
        <v>3.8211925339764798</v>
      </c>
    </row>
    <row r="32" spans="1:21" ht="12" thickBot="1">
      <c r="A32" s="77"/>
      <c r="B32" s="72" t="s">
        <v>30</v>
      </c>
      <c r="C32" s="73"/>
      <c r="D32" s="55">
        <v>130936.7453</v>
      </c>
      <c r="E32" s="58"/>
      <c r="F32" s="58"/>
      <c r="G32" s="55">
        <v>96569.965500000006</v>
      </c>
      <c r="H32" s="56">
        <v>35.587441314763701</v>
      </c>
      <c r="I32" s="55">
        <v>27115.266299999999</v>
      </c>
      <c r="J32" s="56">
        <v>20.708675962484001</v>
      </c>
      <c r="K32" s="55">
        <v>25952.179100000001</v>
      </c>
      <c r="L32" s="56">
        <v>26.873965384196001</v>
      </c>
      <c r="M32" s="56">
        <v>4.4816552610797998E-2</v>
      </c>
      <c r="N32" s="55">
        <v>4109694.3602999998</v>
      </c>
      <c r="O32" s="55">
        <v>46603327.134499997</v>
      </c>
      <c r="P32" s="55">
        <v>24567</v>
      </c>
      <c r="Q32" s="55">
        <v>22627</v>
      </c>
      <c r="R32" s="56">
        <v>8.5738277279356492</v>
      </c>
      <c r="S32" s="55">
        <v>5.3297816298286298</v>
      </c>
      <c r="T32" s="55">
        <v>5.52082341892429</v>
      </c>
      <c r="U32" s="57">
        <v>-3.5844205703752898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5">
        <v>2.2124000000000001</v>
      </c>
      <c r="H33" s="58"/>
      <c r="I33" s="58"/>
      <c r="J33" s="58"/>
      <c r="K33" s="55">
        <v>0</v>
      </c>
      <c r="L33" s="56">
        <v>0</v>
      </c>
      <c r="M33" s="58"/>
      <c r="N33" s="55">
        <v>3.4784999999999999</v>
      </c>
      <c r="O33" s="55">
        <v>540.2355</v>
      </c>
      <c r="P33" s="58"/>
      <c r="Q33" s="55">
        <v>1</v>
      </c>
      <c r="R33" s="58"/>
      <c r="S33" s="58"/>
      <c r="T33" s="55">
        <v>4.1879999999999997</v>
      </c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247667.09179999999</v>
      </c>
      <c r="E35" s="58"/>
      <c r="F35" s="58"/>
      <c r="G35" s="55">
        <v>162906.42129999999</v>
      </c>
      <c r="H35" s="56">
        <v>52.030282062306902</v>
      </c>
      <c r="I35" s="55">
        <v>33631.031600000002</v>
      </c>
      <c r="J35" s="56">
        <v>13.5791280769583</v>
      </c>
      <c r="K35" s="55">
        <v>24541.817500000001</v>
      </c>
      <c r="L35" s="56">
        <v>15.0649785957823</v>
      </c>
      <c r="M35" s="56">
        <v>0.370356193057014</v>
      </c>
      <c r="N35" s="55">
        <v>8505911.3430000003</v>
      </c>
      <c r="O35" s="55">
        <v>81686443.390400007</v>
      </c>
      <c r="P35" s="55">
        <v>13297</v>
      </c>
      <c r="Q35" s="55">
        <v>13103</v>
      </c>
      <c r="R35" s="56">
        <v>1.4805769671067699</v>
      </c>
      <c r="S35" s="55">
        <v>18.625787154997401</v>
      </c>
      <c r="T35" s="55">
        <v>18.007541051667602</v>
      </c>
      <c r="U35" s="57">
        <v>3.3193018806935699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2" t="s">
        <v>61</v>
      </c>
      <c r="C37" s="73"/>
      <c r="D37" s="55">
        <v>127167.06</v>
      </c>
      <c r="E37" s="58"/>
      <c r="F37" s="58"/>
      <c r="G37" s="55">
        <v>70709.440000000002</v>
      </c>
      <c r="H37" s="56">
        <v>79.844529952436304</v>
      </c>
      <c r="I37" s="55">
        <v>-4673.96</v>
      </c>
      <c r="J37" s="56">
        <v>-3.6754486578521202</v>
      </c>
      <c r="K37" s="55">
        <v>367.79</v>
      </c>
      <c r="L37" s="56">
        <v>0.52014271361787101</v>
      </c>
      <c r="M37" s="56">
        <v>-13.708230240082701</v>
      </c>
      <c r="N37" s="55">
        <v>13691254.66</v>
      </c>
      <c r="O37" s="55">
        <v>100115703.64</v>
      </c>
      <c r="P37" s="55">
        <v>84</v>
      </c>
      <c r="Q37" s="55">
        <v>86</v>
      </c>
      <c r="R37" s="56">
        <v>-2.32558139534884</v>
      </c>
      <c r="S37" s="55">
        <v>1513.8935714285701</v>
      </c>
      <c r="T37" s="55">
        <v>23736.327790697698</v>
      </c>
      <c r="U37" s="57">
        <v>-1467.8993714399001</v>
      </c>
    </row>
    <row r="38" spans="1:21" ht="12" thickBot="1">
      <c r="A38" s="77"/>
      <c r="B38" s="72" t="s">
        <v>35</v>
      </c>
      <c r="C38" s="73"/>
      <c r="D38" s="55">
        <v>377453.62</v>
      </c>
      <c r="E38" s="58"/>
      <c r="F38" s="58"/>
      <c r="G38" s="55">
        <v>423062.49</v>
      </c>
      <c r="H38" s="56">
        <v>-10.780646140479201</v>
      </c>
      <c r="I38" s="55">
        <v>-54131.15</v>
      </c>
      <c r="J38" s="56">
        <v>-14.3411394491329</v>
      </c>
      <c r="K38" s="55">
        <v>-44089.81</v>
      </c>
      <c r="L38" s="56">
        <v>-10.421583345760601</v>
      </c>
      <c r="M38" s="56">
        <v>0.227747409208613</v>
      </c>
      <c r="N38" s="55">
        <v>10002507.869999999</v>
      </c>
      <c r="O38" s="55">
        <v>146743750.65000001</v>
      </c>
      <c r="P38" s="55">
        <v>138</v>
      </c>
      <c r="Q38" s="55">
        <v>155</v>
      </c>
      <c r="R38" s="56">
        <v>-10.9677419354839</v>
      </c>
      <c r="S38" s="55">
        <v>2735.1711594202902</v>
      </c>
      <c r="T38" s="55">
        <v>2327.0135483870999</v>
      </c>
      <c r="U38" s="57">
        <v>14.9225619620712</v>
      </c>
    </row>
    <row r="39" spans="1:21" ht="12" thickBot="1">
      <c r="A39" s="77"/>
      <c r="B39" s="72" t="s">
        <v>36</v>
      </c>
      <c r="C39" s="73"/>
      <c r="D39" s="55">
        <v>126035.04</v>
      </c>
      <c r="E39" s="58"/>
      <c r="F39" s="58"/>
      <c r="G39" s="55">
        <v>177323.09</v>
      </c>
      <c r="H39" s="56">
        <v>-28.923503419661799</v>
      </c>
      <c r="I39" s="55">
        <v>-1105.97</v>
      </c>
      <c r="J39" s="56">
        <v>-0.87750993691913004</v>
      </c>
      <c r="K39" s="55">
        <v>-5582.17</v>
      </c>
      <c r="L39" s="56">
        <v>-3.1480220652595201</v>
      </c>
      <c r="M39" s="56">
        <v>-0.80187453982949297</v>
      </c>
      <c r="N39" s="55">
        <v>3306852.75</v>
      </c>
      <c r="O39" s="55">
        <v>123188833.77</v>
      </c>
      <c r="P39" s="55">
        <v>58</v>
      </c>
      <c r="Q39" s="55">
        <v>59</v>
      </c>
      <c r="R39" s="56">
        <v>-1.6949152542372801</v>
      </c>
      <c r="S39" s="55">
        <v>2173.0179310344802</v>
      </c>
      <c r="T39" s="55">
        <v>2825.5842372881398</v>
      </c>
      <c r="U39" s="57">
        <v>-30.030415162887898</v>
      </c>
    </row>
    <row r="40" spans="1:21" ht="12" thickBot="1">
      <c r="A40" s="77"/>
      <c r="B40" s="72" t="s">
        <v>37</v>
      </c>
      <c r="C40" s="73"/>
      <c r="D40" s="55">
        <v>215839.56</v>
      </c>
      <c r="E40" s="58"/>
      <c r="F40" s="58"/>
      <c r="G40" s="55">
        <v>212376.98</v>
      </c>
      <c r="H40" s="56">
        <v>1.6303932752033801</v>
      </c>
      <c r="I40" s="55">
        <v>-37400.07</v>
      </c>
      <c r="J40" s="56">
        <v>-17.3277178659927</v>
      </c>
      <c r="K40" s="55">
        <v>-33965.89</v>
      </c>
      <c r="L40" s="56">
        <v>-15.993206985050801</v>
      </c>
      <c r="M40" s="56">
        <v>0.10110672795560501</v>
      </c>
      <c r="N40" s="55">
        <v>5634991.0800000001</v>
      </c>
      <c r="O40" s="55">
        <v>103590735.23</v>
      </c>
      <c r="P40" s="55">
        <v>136</v>
      </c>
      <c r="Q40" s="55">
        <v>109</v>
      </c>
      <c r="R40" s="56">
        <v>24.7706422018349</v>
      </c>
      <c r="S40" s="55">
        <v>1587.0555882352901</v>
      </c>
      <c r="T40" s="55">
        <v>2049.3310091743101</v>
      </c>
      <c r="U40" s="57">
        <v>-29.1278657386563</v>
      </c>
    </row>
    <row r="41" spans="1:21" ht="12" thickBot="1">
      <c r="A41" s="77"/>
      <c r="B41" s="72" t="s">
        <v>63</v>
      </c>
      <c r="C41" s="73"/>
      <c r="D41" s="55">
        <v>1.79</v>
      </c>
      <c r="E41" s="58"/>
      <c r="F41" s="58"/>
      <c r="G41" s="55">
        <v>1.79</v>
      </c>
      <c r="H41" s="56">
        <v>-1.1E-14</v>
      </c>
      <c r="I41" s="55">
        <v>-499.92</v>
      </c>
      <c r="J41" s="56">
        <v>-27928.491620111701</v>
      </c>
      <c r="K41" s="55">
        <v>-164.89</v>
      </c>
      <c r="L41" s="56">
        <v>-9211.7318435754205</v>
      </c>
      <c r="M41" s="56">
        <v>2.03183940809024</v>
      </c>
      <c r="N41" s="55">
        <v>6.2</v>
      </c>
      <c r="O41" s="55">
        <v>1392.04</v>
      </c>
      <c r="P41" s="55">
        <v>2</v>
      </c>
      <c r="Q41" s="58"/>
      <c r="R41" s="58"/>
      <c r="S41" s="55">
        <v>0.89500000000000002</v>
      </c>
      <c r="T41" s="58"/>
      <c r="U41" s="59"/>
    </row>
    <row r="42" spans="1:21" ht="12" customHeight="1" thickBot="1">
      <c r="A42" s="77"/>
      <c r="B42" s="72" t="s">
        <v>32</v>
      </c>
      <c r="C42" s="73"/>
      <c r="D42" s="55">
        <v>12251.2819</v>
      </c>
      <c r="E42" s="58"/>
      <c r="F42" s="58"/>
      <c r="G42" s="55">
        <v>56442.307999999997</v>
      </c>
      <c r="H42" s="56">
        <v>-78.294151436897295</v>
      </c>
      <c r="I42" s="55">
        <v>687.01679999999999</v>
      </c>
      <c r="J42" s="56">
        <v>5.6077135895468997</v>
      </c>
      <c r="K42" s="55">
        <v>2802.3519000000001</v>
      </c>
      <c r="L42" s="56">
        <v>4.9649845998501698</v>
      </c>
      <c r="M42" s="56">
        <v>-0.75484278045166298</v>
      </c>
      <c r="N42" s="55">
        <v>445383.49900000001</v>
      </c>
      <c r="O42" s="55">
        <v>21680609.626499999</v>
      </c>
      <c r="P42" s="55">
        <v>45</v>
      </c>
      <c r="Q42" s="55">
        <v>52</v>
      </c>
      <c r="R42" s="56">
        <v>-13.461538461538501</v>
      </c>
      <c r="S42" s="55">
        <v>272.25070888888899</v>
      </c>
      <c r="T42" s="55">
        <v>187.40959423076899</v>
      </c>
      <c r="U42" s="57">
        <v>31.162862717373201</v>
      </c>
    </row>
    <row r="43" spans="1:21" ht="12" thickBot="1">
      <c r="A43" s="77"/>
      <c r="B43" s="72" t="s">
        <v>33</v>
      </c>
      <c r="C43" s="73"/>
      <c r="D43" s="55">
        <v>351050.13679999998</v>
      </c>
      <c r="E43" s="58"/>
      <c r="F43" s="58"/>
      <c r="G43" s="55">
        <v>431542.24160000001</v>
      </c>
      <c r="H43" s="56">
        <v>-18.6521960171419</v>
      </c>
      <c r="I43" s="55">
        <v>18818.4336</v>
      </c>
      <c r="J43" s="56">
        <v>5.3606113848977701</v>
      </c>
      <c r="K43" s="55">
        <v>9094.7206000000006</v>
      </c>
      <c r="L43" s="56">
        <v>2.10749255189483</v>
      </c>
      <c r="M43" s="56">
        <v>1.0691601674932201</v>
      </c>
      <c r="N43" s="55">
        <v>10647698.718699999</v>
      </c>
      <c r="O43" s="55">
        <v>165651161.01789999</v>
      </c>
      <c r="P43" s="55">
        <v>1563</v>
      </c>
      <c r="Q43" s="55">
        <v>1753</v>
      </c>
      <c r="R43" s="56">
        <v>-10.838562464346801</v>
      </c>
      <c r="S43" s="55">
        <v>224.60021548304499</v>
      </c>
      <c r="T43" s="55">
        <v>229.38735727324601</v>
      </c>
      <c r="U43" s="57">
        <v>-2.1314056978550999</v>
      </c>
    </row>
    <row r="44" spans="1:21" ht="12" thickBot="1">
      <c r="A44" s="77"/>
      <c r="B44" s="72" t="s">
        <v>38</v>
      </c>
      <c r="C44" s="73"/>
      <c r="D44" s="55">
        <v>188470.83</v>
      </c>
      <c r="E44" s="58"/>
      <c r="F44" s="58"/>
      <c r="G44" s="55">
        <v>202785.53</v>
      </c>
      <c r="H44" s="56">
        <v>-7.0590342417429897</v>
      </c>
      <c r="I44" s="55">
        <v>-25822.34</v>
      </c>
      <c r="J44" s="56">
        <v>-13.7009743099237</v>
      </c>
      <c r="K44" s="55">
        <v>-21452.99</v>
      </c>
      <c r="L44" s="56">
        <v>-10.579152269888301</v>
      </c>
      <c r="M44" s="56">
        <v>0.203670910208787</v>
      </c>
      <c r="N44" s="55">
        <v>5391786.0099999998</v>
      </c>
      <c r="O44" s="55">
        <v>76669147.239999995</v>
      </c>
      <c r="P44" s="55">
        <v>126</v>
      </c>
      <c r="Q44" s="55">
        <v>114</v>
      </c>
      <c r="R44" s="56">
        <v>10.526315789473699</v>
      </c>
      <c r="S44" s="55">
        <v>1495.80023809524</v>
      </c>
      <c r="T44" s="55">
        <v>1415.1907017543899</v>
      </c>
      <c r="U44" s="57">
        <v>5.3890575952508799</v>
      </c>
    </row>
    <row r="45" spans="1:21" ht="12" thickBot="1">
      <c r="A45" s="77"/>
      <c r="B45" s="72" t="s">
        <v>39</v>
      </c>
      <c r="C45" s="73"/>
      <c r="D45" s="55">
        <v>185266.85</v>
      </c>
      <c r="E45" s="58"/>
      <c r="F45" s="58"/>
      <c r="G45" s="55">
        <v>112025.66</v>
      </c>
      <c r="H45" s="56">
        <v>65.378940860513595</v>
      </c>
      <c r="I45" s="55">
        <v>19079.990000000002</v>
      </c>
      <c r="J45" s="56">
        <v>10.2986529970148</v>
      </c>
      <c r="K45" s="55">
        <v>9532.33</v>
      </c>
      <c r="L45" s="56">
        <v>8.5090594422742107</v>
      </c>
      <c r="M45" s="56">
        <v>1.00160821121384</v>
      </c>
      <c r="N45" s="55">
        <v>2782129.91</v>
      </c>
      <c r="O45" s="55">
        <v>33898447.969999999</v>
      </c>
      <c r="P45" s="55">
        <v>87</v>
      </c>
      <c r="Q45" s="55">
        <v>66</v>
      </c>
      <c r="R45" s="56">
        <v>31.818181818181799</v>
      </c>
      <c r="S45" s="55">
        <v>2129.5040229885099</v>
      </c>
      <c r="T45" s="55">
        <v>1197.03090909091</v>
      </c>
      <c r="U45" s="57">
        <v>43.788276698767703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5">
        <v>-3371.8802999999998</v>
      </c>
      <c r="H46" s="58"/>
      <c r="I46" s="58"/>
      <c r="J46" s="58"/>
      <c r="K46" s="55">
        <v>-3371.8802000000001</v>
      </c>
      <c r="L46" s="56">
        <v>99.999997034295703</v>
      </c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3818.9016999999999</v>
      </c>
      <c r="E47" s="61"/>
      <c r="F47" s="61"/>
      <c r="G47" s="60">
        <v>47998.164199999999</v>
      </c>
      <c r="H47" s="62">
        <v>-92.043650494449494</v>
      </c>
      <c r="I47" s="60">
        <v>264.53050000000002</v>
      </c>
      <c r="J47" s="62">
        <v>6.9268737658264401</v>
      </c>
      <c r="K47" s="60">
        <v>7917.6129000000001</v>
      </c>
      <c r="L47" s="62">
        <v>16.495657765177601</v>
      </c>
      <c r="M47" s="62">
        <v>-0.96658961440259406</v>
      </c>
      <c r="N47" s="60">
        <v>295074.11210000003</v>
      </c>
      <c r="O47" s="60">
        <v>8250672.5204999996</v>
      </c>
      <c r="P47" s="60">
        <v>8</v>
      </c>
      <c r="Q47" s="60">
        <v>9</v>
      </c>
      <c r="R47" s="62">
        <v>-11.1111111111111</v>
      </c>
      <c r="S47" s="60">
        <v>477.36271249999999</v>
      </c>
      <c r="T47" s="60">
        <v>272.778166666667</v>
      </c>
      <c r="U47" s="63">
        <v>42.857253085793403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2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42733</v>
      </c>
      <c r="C2" s="66">
        <v>12</v>
      </c>
      <c r="D2" s="66">
        <v>49856</v>
      </c>
      <c r="E2" s="66">
        <v>613663.55609829002</v>
      </c>
      <c r="F2" s="66">
        <v>451311.67412136798</v>
      </c>
      <c r="G2" s="37"/>
      <c r="H2" s="37"/>
    </row>
    <row r="3" spans="1:8">
      <c r="A3" s="66">
        <v>2</v>
      </c>
      <c r="B3" s="67">
        <v>42733</v>
      </c>
      <c r="C3" s="66">
        <v>13</v>
      </c>
      <c r="D3" s="66">
        <v>7126</v>
      </c>
      <c r="E3" s="66">
        <v>64132.176194017098</v>
      </c>
      <c r="F3" s="66">
        <v>48383.640247008501</v>
      </c>
      <c r="G3" s="37"/>
      <c r="H3" s="37"/>
    </row>
    <row r="4" spans="1:8">
      <c r="A4" s="66">
        <v>3</v>
      </c>
      <c r="B4" s="67">
        <v>42733</v>
      </c>
      <c r="C4" s="66">
        <v>14</v>
      </c>
      <c r="D4" s="66">
        <v>90620</v>
      </c>
      <c r="E4" s="66">
        <v>86033.648056243896</v>
      </c>
      <c r="F4" s="66">
        <v>61599.294130756403</v>
      </c>
      <c r="G4" s="37"/>
      <c r="H4" s="37"/>
    </row>
    <row r="5" spans="1:8">
      <c r="A5" s="66">
        <v>4</v>
      </c>
      <c r="B5" s="67">
        <v>42733</v>
      </c>
      <c r="C5" s="66">
        <v>15</v>
      </c>
      <c r="D5" s="66">
        <v>3136</v>
      </c>
      <c r="E5" s="66">
        <v>57882.739097829202</v>
      </c>
      <c r="F5" s="66">
        <v>45832.127447152299</v>
      </c>
      <c r="G5" s="37"/>
      <c r="H5" s="37"/>
    </row>
    <row r="6" spans="1:8">
      <c r="A6" s="66">
        <v>5</v>
      </c>
      <c r="B6" s="67">
        <v>42733</v>
      </c>
      <c r="C6" s="66">
        <v>16</v>
      </c>
      <c r="D6" s="66">
        <v>3156</v>
      </c>
      <c r="E6" s="66">
        <v>183313.98038290601</v>
      </c>
      <c r="F6" s="66">
        <v>157858.497870085</v>
      </c>
      <c r="G6" s="37"/>
      <c r="H6" s="37"/>
    </row>
    <row r="7" spans="1:8">
      <c r="A7" s="66">
        <v>6</v>
      </c>
      <c r="B7" s="67">
        <v>42733</v>
      </c>
      <c r="C7" s="66">
        <v>17</v>
      </c>
      <c r="D7" s="66">
        <v>9731</v>
      </c>
      <c r="E7" s="66">
        <v>191531.008997436</v>
      </c>
      <c r="F7" s="66">
        <v>133403.722631624</v>
      </c>
      <c r="G7" s="37"/>
      <c r="H7" s="37"/>
    </row>
    <row r="8" spans="1:8">
      <c r="A8" s="66">
        <v>7</v>
      </c>
      <c r="B8" s="67">
        <v>42733</v>
      </c>
      <c r="C8" s="66">
        <v>18</v>
      </c>
      <c r="D8" s="66">
        <v>49478</v>
      </c>
      <c r="E8" s="66">
        <v>83315.901620512799</v>
      </c>
      <c r="F8" s="66">
        <v>66594.864579487199</v>
      </c>
      <c r="G8" s="37"/>
      <c r="H8" s="37"/>
    </row>
    <row r="9" spans="1:8">
      <c r="A9" s="66">
        <v>8</v>
      </c>
      <c r="B9" s="67">
        <v>42733</v>
      </c>
      <c r="C9" s="66">
        <v>19</v>
      </c>
      <c r="D9" s="66">
        <v>18537</v>
      </c>
      <c r="E9" s="66">
        <v>83257.872664102601</v>
      </c>
      <c r="F9" s="66">
        <v>78806.115458119704</v>
      </c>
      <c r="G9" s="37"/>
      <c r="H9" s="37"/>
    </row>
    <row r="10" spans="1:8">
      <c r="A10" s="66">
        <v>9</v>
      </c>
      <c r="B10" s="67">
        <v>42733</v>
      </c>
      <c r="C10" s="66">
        <v>21</v>
      </c>
      <c r="D10" s="66">
        <v>123096</v>
      </c>
      <c r="E10" s="66">
        <v>575970.22749630106</v>
      </c>
      <c r="F10" s="66">
        <v>591173.00170000002</v>
      </c>
      <c r="G10" s="37"/>
      <c r="H10" s="37"/>
    </row>
    <row r="11" spans="1:8">
      <c r="A11" s="66">
        <v>10</v>
      </c>
      <c r="B11" s="67">
        <v>42733</v>
      </c>
      <c r="C11" s="66">
        <v>22</v>
      </c>
      <c r="D11" s="66">
        <v>29454</v>
      </c>
      <c r="E11" s="66">
        <v>635563.17282820505</v>
      </c>
      <c r="F11" s="66">
        <v>542006.84169572603</v>
      </c>
      <c r="G11" s="37"/>
      <c r="H11" s="37"/>
    </row>
    <row r="12" spans="1:8">
      <c r="A12" s="66">
        <v>11</v>
      </c>
      <c r="B12" s="67">
        <v>42733</v>
      </c>
      <c r="C12" s="66">
        <v>23</v>
      </c>
      <c r="D12" s="66">
        <v>125876.526</v>
      </c>
      <c r="E12" s="66">
        <v>1561670.0339982901</v>
      </c>
      <c r="F12" s="66">
        <v>1301941.9313906</v>
      </c>
      <c r="G12" s="37"/>
      <c r="H12" s="37"/>
    </row>
    <row r="13" spans="1:8">
      <c r="A13" s="66">
        <v>12</v>
      </c>
      <c r="B13" s="67">
        <v>42733</v>
      </c>
      <c r="C13" s="66">
        <v>24</v>
      </c>
      <c r="D13" s="66">
        <v>19422.3</v>
      </c>
      <c r="E13" s="66">
        <v>645100.65736153803</v>
      </c>
      <c r="F13" s="66">
        <v>669000.04645470099</v>
      </c>
      <c r="G13" s="37"/>
      <c r="H13" s="37"/>
    </row>
    <row r="14" spans="1:8">
      <c r="A14" s="66">
        <v>13</v>
      </c>
      <c r="B14" s="67">
        <v>42733</v>
      </c>
      <c r="C14" s="66">
        <v>25</v>
      </c>
      <c r="D14" s="66">
        <v>93394</v>
      </c>
      <c r="E14" s="66">
        <v>1197235.90860797</v>
      </c>
      <c r="F14" s="66">
        <v>1099474.6902000001</v>
      </c>
      <c r="G14" s="37"/>
      <c r="H14" s="37"/>
    </row>
    <row r="15" spans="1:8">
      <c r="A15" s="66">
        <v>14</v>
      </c>
      <c r="B15" s="67">
        <v>42733</v>
      </c>
      <c r="C15" s="66">
        <v>26</v>
      </c>
      <c r="D15" s="66">
        <v>48112</v>
      </c>
      <c r="E15" s="66">
        <v>296908.818429098</v>
      </c>
      <c r="F15" s="66">
        <v>250986.49863176799</v>
      </c>
      <c r="G15" s="37"/>
      <c r="H15" s="37"/>
    </row>
    <row r="16" spans="1:8">
      <c r="A16" s="66">
        <v>15</v>
      </c>
      <c r="B16" s="67">
        <v>42733</v>
      </c>
      <c r="C16" s="66">
        <v>27</v>
      </c>
      <c r="D16" s="66">
        <v>107350.841</v>
      </c>
      <c r="E16" s="66">
        <v>974003.36550113501</v>
      </c>
      <c r="F16" s="66">
        <v>915843.42720546899</v>
      </c>
      <c r="G16" s="37"/>
      <c r="H16" s="37"/>
    </row>
    <row r="17" spans="1:9">
      <c r="A17" s="66">
        <v>16</v>
      </c>
      <c r="B17" s="67">
        <v>42733</v>
      </c>
      <c r="C17" s="66">
        <v>29</v>
      </c>
      <c r="D17" s="66">
        <v>169166</v>
      </c>
      <c r="E17" s="66">
        <v>2033532.70098974</v>
      </c>
      <c r="F17" s="66">
        <v>1899613.3433461499</v>
      </c>
      <c r="G17" s="37"/>
      <c r="H17" s="37"/>
    </row>
    <row r="18" spans="1:9">
      <c r="A18" s="66">
        <v>17</v>
      </c>
      <c r="B18" s="67">
        <v>42733</v>
      </c>
      <c r="C18" s="66">
        <v>31</v>
      </c>
      <c r="D18" s="66">
        <v>21808.037</v>
      </c>
      <c r="E18" s="66">
        <v>257364.022809235</v>
      </c>
      <c r="F18" s="66">
        <v>215721.46145649199</v>
      </c>
      <c r="G18" s="37"/>
      <c r="H18" s="37"/>
    </row>
    <row r="19" spans="1:9">
      <c r="A19" s="66">
        <v>18</v>
      </c>
      <c r="B19" s="67">
        <v>42733</v>
      </c>
      <c r="C19" s="66">
        <v>32</v>
      </c>
      <c r="D19" s="66">
        <v>23048.002</v>
      </c>
      <c r="E19" s="66">
        <v>349391.95578105998</v>
      </c>
      <c r="F19" s="66">
        <v>324116.981745734</v>
      </c>
      <c r="G19" s="37"/>
      <c r="H19" s="37"/>
    </row>
    <row r="20" spans="1:9">
      <c r="A20" s="66">
        <v>19</v>
      </c>
      <c r="B20" s="67">
        <v>42733</v>
      </c>
      <c r="C20" s="66">
        <v>33</v>
      </c>
      <c r="D20" s="66">
        <v>29815.22</v>
      </c>
      <c r="E20" s="66">
        <v>587667.19922478602</v>
      </c>
      <c r="F20" s="66">
        <v>444573.009671968</v>
      </c>
      <c r="G20" s="37"/>
      <c r="H20" s="37"/>
    </row>
    <row r="21" spans="1:9">
      <c r="A21" s="66">
        <v>20</v>
      </c>
      <c r="B21" s="67">
        <v>42733</v>
      </c>
      <c r="C21" s="66">
        <v>34</v>
      </c>
      <c r="D21" s="66">
        <v>42741.277999999998</v>
      </c>
      <c r="E21" s="66">
        <v>232167.911332585</v>
      </c>
      <c r="F21" s="66">
        <v>177327.48161008701</v>
      </c>
      <c r="G21" s="37"/>
      <c r="H21" s="37"/>
    </row>
    <row r="22" spans="1:9">
      <c r="A22" s="66">
        <v>21</v>
      </c>
      <c r="B22" s="67">
        <v>42733</v>
      </c>
      <c r="C22" s="66">
        <v>35</v>
      </c>
      <c r="D22" s="66">
        <v>39197.796000000002</v>
      </c>
      <c r="E22" s="66">
        <v>1113999.3642844199</v>
      </c>
      <c r="F22" s="66">
        <v>1096393.2425291999</v>
      </c>
      <c r="G22" s="37"/>
      <c r="H22" s="37"/>
    </row>
    <row r="23" spans="1:9">
      <c r="A23" s="66">
        <v>22</v>
      </c>
      <c r="B23" s="67">
        <v>42733</v>
      </c>
      <c r="C23" s="66">
        <v>36</v>
      </c>
      <c r="D23" s="66">
        <v>143180.56</v>
      </c>
      <c r="E23" s="66">
        <v>646219.57329221198</v>
      </c>
      <c r="F23" s="66">
        <v>569420.835415632</v>
      </c>
      <c r="G23" s="37"/>
      <c r="H23" s="37"/>
    </row>
    <row r="24" spans="1:9">
      <c r="A24" s="66">
        <v>23</v>
      </c>
      <c r="B24" s="67">
        <v>42733</v>
      </c>
      <c r="C24" s="66">
        <v>37</v>
      </c>
      <c r="D24" s="66">
        <v>95959.442999999999</v>
      </c>
      <c r="E24" s="66">
        <v>763284.70283893798</v>
      </c>
      <c r="F24" s="66">
        <v>679227.70645137504</v>
      </c>
      <c r="G24" s="37"/>
      <c r="H24" s="37"/>
    </row>
    <row r="25" spans="1:9">
      <c r="A25" s="66">
        <v>24</v>
      </c>
      <c r="B25" s="67">
        <v>42733</v>
      </c>
      <c r="C25" s="66">
        <v>38</v>
      </c>
      <c r="D25" s="66">
        <v>115980.01300000001</v>
      </c>
      <c r="E25" s="66">
        <v>609043.49773929198</v>
      </c>
      <c r="F25" s="66">
        <v>573031.52947345097</v>
      </c>
      <c r="G25" s="37"/>
      <c r="H25" s="37"/>
    </row>
    <row r="26" spans="1:9">
      <c r="A26" s="66">
        <v>25</v>
      </c>
      <c r="B26" s="67">
        <v>42733</v>
      </c>
      <c r="C26" s="66">
        <v>39</v>
      </c>
      <c r="D26" s="66">
        <v>89593.31</v>
      </c>
      <c r="E26" s="66">
        <v>130936.68084423299</v>
      </c>
      <c r="F26" s="66">
        <v>103821.508456486</v>
      </c>
      <c r="G26" s="37"/>
      <c r="H26" s="37"/>
    </row>
    <row r="27" spans="1:9">
      <c r="A27" s="66">
        <v>26</v>
      </c>
      <c r="B27" s="67">
        <v>42733</v>
      </c>
      <c r="C27" s="66">
        <v>42</v>
      </c>
      <c r="D27" s="66">
        <v>14404.102999999999</v>
      </c>
      <c r="E27" s="66">
        <v>247667.09224</v>
      </c>
      <c r="F27" s="66">
        <v>214036.073</v>
      </c>
      <c r="G27" s="37"/>
      <c r="H27" s="37"/>
    </row>
    <row r="28" spans="1:9">
      <c r="A28" s="66">
        <v>27</v>
      </c>
      <c r="B28" s="67">
        <v>42733</v>
      </c>
      <c r="C28" s="66">
        <v>70</v>
      </c>
      <c r="D28" s="66">
        <v>78</v>
      </c>
      <c r="E28" s="66">
        <v>127167.06</v>
      </c>
      <c r="F28" s="66">
        <v>131841.01999999999</v>
      </c>
      <c r="G28" s="37"/>
      <c r="H28" s="37"/>
    </row>
    <row r="29" spans="1:9">
      <c r="A29" s="66">
        <v>28</v>
      </c>
      <c r="B29" s="67">
        <v>42733</v>
      </c>
      <c r="C29" s="66">
        <v>71</v>
      </c>
      <c r="D29" s="66">
        <v>128</v>
      </c>
      <c r="E29" s="66">
        <v>377453.62</v>
      </c>
      <c r="F29" s="66">
        <v>431584.77</v>
      </c>
      <c r="G29" s="37"/>
      <c r="H29" s="37"/>
    </row>
    <row r="30" spans="1:9">
      <c r="A30" s="66">
        <v>29</v>
      </c>
      <c r="B30" s="67">
        <v>42733</v>
      </c>
      <c r="C30" s="66">
        <v>72</v>
      </c>
      <c r="D30" s="66">
        <v>48</v>
      </c>
      <c r="E30" s="66">
        <v>126035.04</v>
      </c>
      <c r="F30" s="66">
        <v>127141.01</v>
      </c>
      <c r="G30" s="37"/>
      <c r="H30" s="37"/>
    </row>
    <row r="31" spans="1:9">
      <c r="A31" s="39">
        <v>30</v>
      </c>
      <c r="B31" s="67">
        <v>42733</v>
      </c>
      <c r="C31" s="39">
        <v>73</v>
      </c>
      <c r="D31" s="39">
        <v>128</v>
      </c>
      <c r="E31" s="39">
        <v>215839.56</v>
      </c>
      <c r="F31" s="39">
        <v>253239.63</v>
      </c>
      <c r="G31" s="39"/>
      <c r="H31" s="39"/>
      <c r="I31" s="39"/>
    </row>
    <row r="32" spans="1:9">
      <c r="A32" s="39">
        <v>31</v>
      </c>
      <c r="B32" s="67">
        <v>42733</v>
      </c>
      <c r="C32" s="39">
        <v>74</v>
      </c>
      <c r="D32" s="39">
        <v>11</v>
      </c>
      <c r="E32" s="39">
        <v>1.79</v>
      </c>
      <c r="F32" s="39">
        <v>501.71</v>
      </c>
      <c r="G32" s="39"/>
      <c r="H32" s="39"/>
    </row>
    <row r="33" spans="1:8">
      <c r="A33" s="39">
        <v>32</v>
      </c>
      <c r="B33" s="67">
        <v>42733</v>
      </c>
      <c r="C33" s="39">
        <v>75</v>
      </c>
      <c r="D33" s="39">
        <v>46</v>
      </c>
      <c r="E33" s="39">
        <v>12251.2820512821</v>
      </c>
      <c r="F33" s="39">
        <v>11564.264957265001</v>
      </c>
      <c r="G33" s="39"/>
      <c r="H33" s="39"/>
    </row>
    <row r="34" spans="1:8">
      <c r="A34" s="39">
        <v>33</v>
      </c>
      <c r="B34" s="67">
        <v>42733</v>
      </c>
      <c r="C34" s="39">
        <v>76</v>
      </c>
      <c r="D34" s="39">
        <v>1655</v>
      </c>
      <c r="E34" s="39">
        <v>351050.133618803</v>
      </c>
      <c r="F34" s="39">
        <v>332231.70139059803</v>
      </c>
      <c r="G34" s="30"/>
      <c r="H34" s="30"/>
    </row>
    <row r="35" spans="1:8">
      <c r="A35" s="39">
        <v>34</v>
      </c>
      <c r="B35" s="67">
        <v>42733</v>
      </c>
      <c r="C35" s="39">
        <v>77</v>
      </c>
      <c r="D35" s="39">
        <v>116</v>
      </c>
      <c r="E35" s="39">
        <v>188470.83</v>
      </c>
      <c r="F35" s="39">
        <v>214293.17</v>
      </c>
      <c r="G35" s="30"/>
      <c r="H35" s="30"/>
    </row>
    <row r="36" spans="1:8">
      <c r="A36" s="39">
        <v>35</v>
      </c>
      <c r="B36" s="67">
        <v>42733</v>
      </c>
      <c r="C36" s="39">
        <v>78</v>
      </c>
      <c r="D36" s="39">
        <v>92</v>
      </c>
      <c r="E36" s="39">
        <v>185266.85</v>
      </c>
      <c r="F36" s="39">
        <v>166186.85999999999</v>
      </c>
      <c r="G36" s="30"/>
      <c r="H36" s="30"/>
    </row>
    <row r="37" spans="1:8">
      <c r="A37" s="39">
        <v>36</v>
      </c>
      <c r="B37" s="67">
        <v>42733</v>
      </c>
      <c r="C37" s="39">
        <v>99</v>
      </c>
      <c r="D37" s="39">
        <v>8</v>
      </c>
      <c r="E37" s="39">
        <v>3818.90174722033</v>
      </c>
      <c r="F37" s="39">
        <v>3554.3712275924699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2016-12-30T00:43:07Z</dcterms:modified>
</cp:coreProperties>
</file>