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<sst xmlns="http://schemas.openxmlformats.org/spreadsheetml/2006/main" count="119" uniqueCount="79">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</sst>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19744386.923600003</v>
      </c>
      <c r="F3" s="25">
        <f>RA!I7</f>
        <v>1760044.9044000001</v>
      </c>
      <c r="G3" s="16">
        <f>SUM(G4:G42)</f>
        <v>17984342.019200005</v>
      </c>
      <c r="H3" s="27">
        <f>RA!J7</f>
        <v>8.9141532285120508</v>
      </c>
      <c r="I3" s="20">
        <f>SUM(I4:I42)</f>
        <v>19744393.327744361</v>
      </c>
      <c r="J3" s="21">
        <f>SUM(J4:J42)</f>
        <v>17984342.066557504</v>
      </c>
      <c r="K3" s="22">
        <f>E3-I3</f>
        <v>-6.4041443578898907</v>
      </c>
      <c r="L3" s="22">
        <f>G3-J3</f>
        <v>-4.7357499599456787E-2</v>
      </c>
    </row>
    <row r="4" spans="1:13">
      <c r="A4" s="73">
        <f>RA!A8</f>
        <v>42734</v>
      </c>
      <c r="B4" s="12">
        <v>12</v>
      </c>
      <c r="C4" s="68" t="s">
        <v>6</v>
      </c>
      <c r="D4" s="68"/>
      <c r="E4" s="15">
        <f>IFERROR(VLOOKUP(C4,RA!B8:D35,3,0),0)</f>
        <v>646850.91980000003</v>
      </c>
      <c r="F4" s="25">
        <f>VLOOKUP(C4,RA!B8:I38,8,0)</f>
        <v>168923.75219999999</v>
      </c>
      <c r="G4" s="16">
        <f t="shared" ref="G4:G42" si="0">E4-F4</f>
        <v>477927.16760000004</v>
      </c>
      <c r="H4" s="27">
        <f>RA!J8</f>
        <v>26.114788899462301</v>
      </c>
      <c r="I4" s="20">
        <f>IFERROR(VLOOKUP(B4,RMS!C:E,3,FALSE),0)</f>
        <v>646851.75835384603</v>
      </c>
      <c r="J4" s="21">
        <f>IFERROR(VLOOKUP(B4,RMS!C:F,4,FALSE),0)</f>
        <v>477927.18020683801</v>
      </c>
      <c r="K4" s="22">
        <f t="shared" ref="K4:K42" si="1">E4-I4</f>
        <v>-0.83855384599883109</v>
      </c>
      <c r="L4" s="22">
        <f t="shared" ref="L4:L42" si="2">G4-J4</f>
        <v>-1.2606837961357087E-2</v>
      </c>
    </row>
    <row r="5" spans="1:13">
      <c r="A5" s="73"/>
      <c r="B5" s="12">
        <v>13</v>
      </c>
      <c r="C5" s="68" t="s">
        <v>7</v>
      </c>
      <c r="D5" s="68"/>
      <c r="E5" s="15">
        <f>IFERROR(VLOOKUP(C5,RA!B9:D36,3,0),0)</f>
        <v>80772.8842</v>
      </c>
      <c r="F5" s="25">
        <f>VLOOKUP(C5,RA!B9:I39,8,0)</f>
        <v>19383.034100000001</v>
      </c>
      <c r="G5" s="16">
        <f t="shared" si="0"/>
        <v>61389.850099999996</v>
      </c>
      <c r="H5" s="27">
        <f>RA!J9</f>
        <v>23.996956765844899</v>
      </c>
      <c r="I5" s="20">
        <f>IFERROR(VLOOKUP(B5,RMS!C:E,3,FALSE),0)</f>
        <v>80772.940329059798</v>
      </c>
      <c r="J5" s="21">
        <f>IFERROR(VLOOKUP(B5,RMS!C:F,4,FALSE),0)</f>
        <v>61389.859583760699</v>
      </c>
      <c r="K5" s="22">
        <f t="shared" si="1"/>
        <v>-5.6129059797967784E-2</v>
      </c>
      <c r="L5" s="22">
        <f t="shared" si="2"/>
        <v>-9.483760703005828E-3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IFERROR(VLOOKUP(C6,RA!B10:D37,3,0),0)</f>
        <v>121112.2904</v>
      </c>
      <c r="F6" s="25">
        <f>VLOOKUP(C6,RA!B10:I40,8,0)</f>
        <v>32649.4509</v>
      </c>
      <c r="G6" s="16">
        <f t="shared" si="0"/>
        <v>88462.839500000002</v>
      </c>
      <c r="H6" s="27">
        <f>RA!J10</f>
        <v>26.957999714288299</v>
      </c>
      <c r="I6" s="20">
        <f>IFERROR(VLOOKUP(B6,RMS!C:E,3,FALSE),0)</f>
        <v>121114.346800802</v>
      </c>
      <c r="J6" s="21">
        <f>IFERROR(VLOOKUP(B6,RMS!C:F,4,FALSE),0)</f>
        <v>88462.838345608005</v>
      </c>
      <c r="K6" s="22">
        <f>E6-I6</f>
        <v>-2.0564008020010078</v>
      </c>
      <c r="L6" s="22">
        <f t="shared" si="2"/>
        <v>1.1543919972609729E-3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IFERROR(VLOOKUP(C7,RA!B11:D38,3,0),0)</f>
        <v>56236.054900000003</v>
      </c>
      <c r="F7" s="25">
        <f>VLOOKUP(C7,RA!B11:I41,8,0)</f>
        <v>11765.261399999999</v>
      </c>
      <c r="G7" s="16">
        <f t="shared" si="0"/>
        <v>44470.7935</v>
      </c>
      <c r="H7" s="27">
        <f>RA!J11</f>
        <v>20.921206903509201</v>
      </c>
      <c r="I7" s="20">
        <f>IFERROR(VLOOKUP(B7,RMS!C:E,3,FALSE),0)</f>
        <v>56236.081422192001</v>
      </c>
      <c r="J7" s="21">
        <f>IFERROR(VLOOKUP(B7,RMS!C:F,4,FALSE),0)</f>
        <v>44470.793992625397</v>
      </c>
      <c r="K7" s="22">
        <f t="shared" si="1"/>
        <v>-2.6522191998083144E-2</v>
      </c>
      <c r="L7" s="22">
        <f t="shared" si="2"/>
        <v>-4.9262539687333629E-4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IFERROR(VLOOKUP(C8,RA!B12:D39,3,0),0)</f>
        <v>232942.10130000001</v>
      </c>
      <c r="F8" s="25">
        <f>VLOOKUP(C8,RA!B12:I42,8,0)</f>
        <v>25825.035800000001</v>
      </c>
      <c r="G8" s="16">
        <f t="shared" si="0"/>
        <v>207117.0655</v>
      </c>
      <c r="H8" s="27">
        <f>RA!J12</f>
        <v>11.0864612519059</v>
      </c>
      <c r="I8" s="20">
        <f>IFERROR(VLOOKUP(B8,RMS!C:E,3,FALSE),0)</f>
        <v>232942.09959487201</v>
      </c>
      <c r="J8" s="21">
        <f>IFERROR(VLOOKUP(B8,RMS!C:F,4,FALSE),0)</f>
        <v>207117.061752137</v>
      </c>
      <c r="K8" s="22">
        <f t="shared" si="1"/>
        <v>1.705128001049161E-3</v>
      </c>
      <c r="L8" s="22">
        <f t="shared" si="2"/>
        <v>3.7478629965335131E-3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IFERROR(VLOOKUP(C9,RA!B13:D40,3,0),0)</f>
        <v>198631.14430000001</v>
      </c>
      <c r="F9" s="25">
        <f>VLOOKUP(C9,RA!B13:I43,8,0)</f>
        <v>59150.818200000002</v>
      </c>
      <c r="G9" s="16">
        <f t="shared" si="0"/>
        <v>139480.32610000001</v>
      </c>
      <c r="H9" s="27">
        <f>RA!J13</f>
        <v>29.779226419127099</v>
      </c>
      <c r="I9" s="20">
        <f>IFERROR(VLOOKUP(B9,RMS!C:E,3,FALSE),0)</f>
        <v>198631.258733333</v>
      </c>
      <c r="J9" s="21">
        <f>IFERROR(VLOOKUP(B9,RMS!C:F,4,FALSE),0)</f>
        <v>139480.32505128201</v>
      </c>
      <c r="K9" s="22">
        <f t="shared" si="1"/>
        <v>-0.11443333298666403</v>
      </c>
      <c r="L9" s="22">
        <f t="shared" si="2"/>
        <v>1.0487179970368743E-3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IFERROR(VLOOKUP(C10,RA!B14:D41,3,0),0)</f>
        <v>95879.420299999998</v>
      </c>
      <c r="F10" s="25">
        <f>VLOOKUP(C10,RA!B14:I43,8,0)</f>
        <v>18334.037899999999</v>
      </c>
      <c r="G10" s="16">
        <f t="shared" si="0"/>
        <v>77545.382400000002</v>
      </c>
      <c r="H10" s="27">
        <f>RA!J14</f>
        <v>19.1219740822734</v>
      </c>
      <c r="I10" s="20">
        <f>IFERROR(VLOOKUP(B10,RMS!C:E,3,FALSE),0)</f>
        <v>95879.422144444397</v>
      </c>
      <c r="J10" s="21">
        <f>IFERROR(VLOOKUP(B10,RMS!C:F,4,FALSE),0)</f>
        <v>77545.381208546998</v>
      </c>
      <c r="K10" s="22">
        <f t="shared" si="1"/>
        <v>-1.8444443994667381E-3</v>
      </c>
      <c r="L10" s="22">
        <f t="shared" si="2"/>
        <v>1.1914530041394755E-3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IFERROR(VLOOKUP(C11,RA!B15:D42,3,0),0)</f>
        <v>87204.404399999999</v>
      </c>
      <c r="F11" s="25">
        <f>VLOOKUP(C11,RA!B15:I44,8,0)</f>
        <v>4728.8829999999998</v>
      </c>
      <c r="G11" s="16">
        <f t="shared" si="0"/>
        <v>82475.521399999998</v>
      </c>
      <c r="H11" s="27">
        <f>RA!J15</f>
        <v>5.4227570643209404</v>
      </c>
      <c r="I11" s="20">
        <f>IFERROR(VLOOKUP(B11,RMS!C:E,3,FALSE),0)</f>
        <v>87204.542374359007</v>
      </c>
      <c r="J11" s="21">
        <f>IFERROR(VLOOKUP(B11,RMS!C:F,4,FALSE),0)</f>
        <v>82475.522450427394</v>
      </c>
      <c r="K11" s="22">
        <f t="shared" si="1"/>
        <v>-0.1379743590077851</v>
      </c>
      <c r="L11" s="22">
        <f t="shared" si="2"/>
        <v>-1.0504273959668353E-3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IFERROR(VLOOKUP(C12,RA!B16:D43,3,0),0)</f>
        <v>709655.11789999995</v>
      </c>
      <c r="F12" s="25">
        <f>VLOOKUP(C12,RA!B16:I45,8,0)</f>
        <v>-19847.702600000001</v>
      </c>
      <c r="G12" s="16">
        <f t="shared" si="0"/>
        <v>729502.82049999991</v>
      </c>
      <c r="H12" s="27">
        <f>RA!J16</f>
        <v>-2.7968096191193599</v>
      </c>
      <c r="I12" s="20">
        <f>IFERROR(VLOOKUP(B12,RMS!C:E,3,FALSE),0)</f>
        <v>709654.83921723801</v>
      </c>
      <c r="J12" s="21">
        <f>IFERROR(VLOOKUP(B12,RMS!C:F,4,FALSE),0)</f>
        <v>729502.82076666702</v>
      </c>
      <c r="K12" s="22">
        <f t="shared" si="1"/>
        <v>0.27868276194203645</v>
      </c>
      <c r="L12" s="22">
        <f t="shared" si="2"/>
        <v>-2.6666710618883371E-4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IFERROR(VLOOKUP(C13,RA!B17:D44,3,0),0)</f>
        <v>734639.33369999996</v>
      </c>
      <c r="F13" s="25">
        <f>VLOOKUP(C13,RA!B17:I46,8,0)</f>
        <v>104947.01669999999</v>
      </c>
      <c r="G13" s="16">
        <f t="shared" si="0"/>
        <v>629692.31699999992</v>
      </c>
      <c r="H13" s="27">
        <f>RA!J17</f>
        <v>14.2855156109646</v>
      </c>
      <c r="I13" s="20">
        <f>IFERROR(VLOOKUP(B13,RMS!C:E,3,FALSE),0)</f>
        <v>734639.30825811997</v>
      </c>
      <c r="J13" s="21">
        <f>IFERROR(VLOOKUP(B13,RMS!C:F,4,FALSE),0)</f>
        <v>629692.31318632502</v>
      </c>
      <c r="K13" s="22">
        <f t="shared" si="1"/>
        <v>2.5441879988647997E-2</v>
      </c>
      <c r="L13" s="22">
        <f t="shared" si="2"/>
        <v>3.8136749062687159E-3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IFERROR(VLOOKUP(C14,RA!B18:D45,3,0),0)</f>
        <v>2093847.3606</v>
      </c>
      <c r="F14" s="25">
        <f>VLOOKUP(C14,RA!B18:I47,8,0)</f>
        <v>303701.42680000002</v>
      </c>
      <c r="G14" s="16">
        <f t="shared" si="0"/>
        <v>1790145.9338</v>
      </c>
      <c r="H14" s="27">
        <f>RA!J18</f>
        <v>14.5044683062749</v>
      </c>
      <c r="I14" s="20">
        <f>IFERROR(VLOOKUP(B14,RMS!C:E,3,FALSE),0)</f>
        <v>2093847.7175666699</v>
      </c>
      <c r="J14" s="21">
        <f>IFERROR(VLOOKUP(B14,RMS!C:F,4,FALSE),0)</f>
        <v>1790145.9053666701</v>
      </c>
      <c r="K14" s="22">
        <f t="shared" si="1"/>
        <v>-0.35696666990406811</v>
      </c>
      <c r="L14" s="22">
        <f t="shared" si="2"/>
        <v>2.843332989141345E-2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IFERROR(VLOOKUP(C15,RA!B19:D46,3,0),0)</f>
        <v>570849.43779999996</v>
      </c>
      <c r="F15" s="25">
        <f>VLOOKUP(C15,RA!B19:I48,8,0)</f>
        <v>32436.046600000001</v>
      </c>
      <c r="G15" s="16">
        <f t="shared" si="0"/>
        <v>538413.39119999995</v>
      </c>
      <c r="H15" s="27">
        <f>RA!J19</f>
        <v>5.6820668379749097</v>
      </c>
      <c r="I15" s="20">
        <f>IFERROR(VLOOKUP(B15,RMS!C:E,3,FALSE),0)</f>
        <v>570849.39849059796</v>
      </c>
      <c r="J15" s="21">
        <f>IFERROR(VLOOKUP(B15,RMS!C:F,4,FALSE),0)</f>
        <v>538413.39306324802</v>
      </c>
      <c r="K15" s="22">
        <f t="shared" si="1"/>
        <v>3.9309401996433735E-2</v>
      </c>
      <c r="L15" s="22">
        <f t="shared" si="2"/>
        <v>-1.8632480641826987E-3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IFERROR(VLOOKUP(C16,RA!B20:D47,3,0),0)</f>
        <v>1280466.8393000001</v>
      </c>
      <c r="F16" s="25">
        <f>VLOOKUP(C16,RA!B20:I49,8,0)</f>
        <v>104050.048</v>
      </c>
      <c r="G16" s="16">
        <f t="shared" si="0"/>
        <v>1176416.7913000002</v>
      </c>
      <c r="H16" s="27">
        <f>RA!J20</f>
        <v>8.1259463194596808</v>
      </c>
      <c r="I16" s="20">
        <f>IFERROR(VLOOKUP(B16,RMS!C:E,3,FALSE),0)</f>
        <v>1280467.170196</v>
      </c>
      <c r="J16" s="21">
        <f>IFERROR(VLOOKUP(B16,RMS!C:F,4,FALSE),0)</f>
        <v>1176416.7912999999</v>
      </c>
      <c r="K16" s="22">
        <f t="shared" si="1"/>
        <v>-0.33089599991217256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IFERROR(VLOOKUP(C17,RA!B21:D48,3,0),0)</f>
        <v>336674.223</v>
      </c>
      <c r="F17" s="25">
        <f>VLOOKUP(C17,RA!B21:I50,8,0)</f>
        <v>48936.163399999998</v>
      </c>
      <c r="G17" s="16">
        <f t="shared" si="0"/>
        <v>287738.05959999998</v>
      </c>
      <c r="H17" s="27">
        <f>RA!J21</f>
        <v>14.5351678438417</v>
      </c>
      <c r="I17" s="20">
        <f>IFERROR(VLOOKUP(B17,RMS!C:E,3,FALSE),0)</f>
        <v>336673.89867335302</v>
      </c>
      <c r="J17" s="21">
        <f>IFERROR(VLOOKUP(B17,RMS!C:F,4,FALSE),0)</f>
        <v>287738.05944633501</v>
      </c>
      <c r="K17" s="22">
        <f t="shared" si="1"/>
        <v>0.32432664697989821</v>
      </c>
      <c r="L17" s="22">
        <f t="shared" si="2"/>
        <v>1.536649651825428E-4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IFERROR(VLOOKUP(C18,RA!B22:D49,3,0),0)</f>
        <v>1175471.595</v>
      </c>
      <c r="F18" s="25">
        <f>VLOOKUP(C18,RA!B22:I51,8,0)</f>
        <v>66349.557199999996</v>
      </c>
      <c r="G18" s="16">
        <f t="shared" si="0"/>
        <v>1109122.0378</v>
      </c>
      <c r="H18" s="27">
        <f>RA!J22</f>
        <v>5.6445053612716203</v>
      </c>
      <c r="I18" s="20">
        <f>IFERROR(VLOOKUP(B18,RMS!C:E,3,FALSE),0)</f>
        <v>1175472.95970039</v>
      </c>
      <c r="J18" s="21">
        <f>IFERROR(VLOOKUP(B18,RMS!C:F,4,FALSE),0)</f>
        <v>1109122.03782142</v>
      </c>
      <c r="K18" s="22">
        <f t="shared" si="1"/>
        <v>-1.3647003900259733</v>
      </c>
      <c r="L18" s="22">
        <f t="shared" si="2"/>
        <v>-2.1419953554868698E-5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IFERROR(VLOOKUP(C19,RA!B23:D50,3,0),0)</f>
        <v>2262272.9591000001</v>
      </c>
      <c r="F19" s="25">
        <f>VLOOKUP(C19,RA!B23:I52,8,0)</f>
        <v>165096.6802</v>
      </c>
      <c r="G19" s="16">
        <f t="shared" si="0"/>
        <v>2097176.2789000003</v>
      </c>
      <c r="H19" s="27">
        <f>RA!J23</f>
        <v>7.29782317097935</v>
      </c>
      <c r="I19" s="20">
        <f>IFERROR(VLOOKUP(B19,RMS!C:E,3,FALSE),0)</f>
        <v>2262274.3297290602</v>
      </c>
      <c r="J19" s="21">
        <f>IFERROR(VLOOKUP(B19,RMS!C:F,4,FALSE),0)</f>
        <v>2097176.3019205099</v>
      </c>
      <c r="K19" s="22">
        <f t="shared" si="1"/>
        <v>-1.3706290600821376</v>
      </c>
      <c r="L19" s="22">
        <f t="shared" si="2"/>
        <v>-2.3020509630441666E-2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IFERROR(VLOOKUP(C20,RA!B24:D51,3,0),0)</f>
        <v>301857.6654</v>
      </c>
      <c r="F20" s="25">
        <f>VLOOKUP(C20,RA!B24:I53,8,0)</f>
        <v>49175.116199999997</v>
      </c>
      <c r="G20" s="16">
        <f t="shared" si="0"/>
        <v>252682.54920000001</v>
      </c>
      <c r="H20" s="27">
        <f>RA!J24</f>
        <v>16.2908290352132</v>
      </c>
      <c r="I20" s="20">
        <f>IFERROR(VLOOKUP(B20,RMS!C:E,3,FALSE),0)</f>
        <v>301857.68792454398</v>
      </c>
      <c r="J20" s="21">
        <f>IFERROR(VLOOKUP(B20,RMS!C:F,4,FALSE),0)</f>
        <v>252682.537432374</v>
      </c>
      <c r="K20" s="22">
        <f t="shared" si="1"/>
        <v>-2.2524543979670852E-2</v>
      </c>
      <c r="L20" s="22">
        <f t="shared" si="2"/>
        <v>1.1767626012442634E-2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IFERROR(VLOOKUP(C21,RA!B25:D52,3,0),0)</f>
        <v>402515.55310000002</v>
      </c>
      <c r="F21" s="25">
        <f>VLOOKUP(C21,RA!B25:I54,8,0)</f>
        <v>29349.786700000001</v>
      </c>
      <c r="G21" s="16">
        <f t="shared" si="0"/>
        <v>373165.76640000002</v>
      </c>
      <c r="H21" s="27">
        <f>RA!J25</f>
        <v>7.2915907159265503</v>
      </c>
      <c r="I21" s="20">
        <f>IFERROR(VLOOKUP(B21,RMS!C:E,3,FALSE),0)</f>
        <v>402515.54615817301</v>
      </c>
      <c r="J21" s="21">
        <f>IFERROR(VLOOKUP(B21,RMS!C:F,4,FALSE),0)</f>
        <v>373165.73576969001</v>
      </c>
      <c r="K21" s="22">
        <f t="shared" si="1"/>
        <v>6.9418270140886307E-3</v>
      </c>
      <c r="L21" s="22">
        <f t="shared" si="2"/>
        <v>3.063031000783667E-2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IFERROR(VLOOKUP(C22,RA!B26:D53,3,0),0)</f>
        <v>707710.86049999995</v>
      </c>
      <c r="F22" s="25">
        <f>VLOOKUP(C22,RA!B26:I55,8,0)</f>
        <v>171052.69870000001</v>
      </c>
      <c r="G22" s="16">
        <f t="shared" si="0"/>
        <v>536658.16179999989</v>
      </c>
      <c r="H22" s="27">
        <f>RA!J26</f>
        <v>24.169856398579299</v>
      </c>
      <c r="I22" s="20">
        <f>IFERROR(VLOOKUP(B22,RMS!C:E,3,FALSE),0)</f>
        <v>707710.86367211898</v>
      </c>
      <c r="J22" s="21">
        <f>IFERROR(VLOOKUP(B22,RMS!C:F,4,FALSE),0)</f>
        <v>536658.13607174996</v>
      </c>
      <c r="K22" s="22">
        <f t="shared" si="1"/>
        <v>-3.1721190316602588E-3</v>
      </c>
      <c r="L22" s="22">
        <f t="shared" si="2"/>
        <v>2.5728249922394753E-2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IFERROR(VLOOKUP(C23,RA!B27:D54,3,0),0)</f>
        <v>270015.83549999999</v>
      </c>
      <c r="F23" s="25">
        <f>VLOOKUP(C23,RA!B27:I56,8,0)</f>
        <v>67884.691300000006</v>
      </c>
      <c r="G23" s="16">
        <f t="shared" si="0"/>
        <v>202131.14419999998</v>
      </c>
      <c r="H23" s="27">
        <f>RA!J27</f>
        <v>25.141003739389902</v>
      </c>
      <c r="I23" s="20">
        <f>IFERROR(VLOOKUP(B23,RMS!C:E,3,FALSE),0)</f>
        <v>270015.735769775</v>
      </c>
      <c r="J23" s="21">
        <f>IFERROR(VLOOKUP(B23,RMS!C:F,4,FALSE),0)</f>
        <v>202131.15969410201</v>
      </c>
      <c r="K23" s="22">
        <f t="shared" si="1"/>
        <v>9.9730224988888949E-2</v>
      </c>
      <c r="L23" s="22">
        <f t="shared" si="2"/>
        <v>-1.5494102030061185E-2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IFERROR(VLOOKUP(C24,RA!B28:D55,3,0),0)</f>
        <v>1233448.6850999999</v>
      </c>
      <c r="F24" s="25">
        <f>VLOOKUP(C24,RA!B28:I57,8,0)</f>
        <v>40726.544999999998</v>
      </c>
      <c r="G24" s="16">
        <f t="shared" si="0"/>
        <v>1192722.1401</v>
      </c>
      <c r="H24" s="27">
        <f>RA!J28</f>
        <v>3.3018434809631501</v>
      </c>
      <c r="I24" s="20">
        <f>IFERROR(VLOOKUP(B24,RMS!C:E,3,FALSE),0)</f>
        <v>1233449.31212867</v>
      </c>
      <c r="J24" s="21">
        <f>IFERROR(VLOOKUP(B24,RMS!C:F,4,FALSE),0)</f>
        <v>1192722.1579168099</v>
      </c>
      <c r="K24" s="22">
        <f t="shared" si="1"/>
        <v>-0.62702867016196251</v>
      </c>
      <c r="L24" s="22">
        <f t="shared" si="2"/>
        <v>-1.7816809937357903E-2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IFERROR(VLOOKUP(C25,RA!B29:D56,3,0),0)</f>
        <v>701485.61170000001</v>
      </c>
      <c r="F25" s="25">
        <f>VLOOKUP(C25,RA!B29:I58,8,0)</f>
        <v>105560.7491</v>
      </c>
      <c r="G25" s="16">
        <f t="shared" si="0"/>
        <v>595924.86259999999</v>
      </c>
      <c r="H25" s="27">
        <f>RA!J29</f>
        <v>15.048170246027</v>
      </c>
      <c r="I25" s="20">
        <f>IFERROR(VLOOKUP(B25,RMS!C:E,3,FALSE),0)</f>
        <v>701485.60528123903</v>
      </c>
      <c r="J25" s="21">
        <f>IFERROR(VLOOKUP(B25,RMS!C:F,4,FALSE),0)</f>
        <v>595924.89251992397</v>
      </c>
      <c r="K25" s="22">
        <f t="shared" si="1"/>
        <v>6.4187609823420644E-3</v>
      </c>
      <c r="L25" s="22">
        <f t="shared" si="2"/>
        <v>-2.9919923981651664E-2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IFERROR(VLOOKUP(C26,RA!B30:D57,3,0),0)</f>
        <v>1019043.9389</v>
      </c>
      <c r="F26" s="25">
        <f>VLOOKUP(C26,RA!B30:I59,8,0)</f>
        <v>131106.3383</v>
      </c>
      <c r="G26" s="16">
        <f t="shared" si="0"/>
        <v>887937.60060000001</v>
      </c>
      <c r="H26" s="27">
        <f>RA!J30</f>
        <v>12.865621716127601</v>
      </c>
      <c r="I26" s="20">
        <f>IFERROR(VLOOKUP(B26,RMS!C:E,3,FALSE),0)</f>
        <v>1019043.92174248</v>
      </c>
      <c r="J26" s="21">
        <f>IFERROR(VLOOKUP(B26,RMS!C:F,4,FALSE),0)</f>
        <v>887937.61474092805</v>
      </c>
      <c r="K26" s="22">
        <f t="shared" si="1"/>
        <v>1.7157519934698939E-2</v>
      </c>
      <c r="L26" s="22">
        <f t="shared" si="2"/>
        <v>-1.4140928047709167E-2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IFERROR(VLOOKUP(C27,RA!B31:D58,3,0),0)</f>
        <v>648880.13130000001</v>
      </c>
      <c r="F27" s="25">
        <f>VLOOKUP(C27,RA!B31:I60,8,0)</f>
        <v>38405.866699999999</v>
      </c>
      <c r="G27" s="16">
        <f t="shared" si="0"/>
        <v>610474.26459999999</v>
      </c>
      <c r="H27" s="27">
        <f>RA!J31</f>
        <v>5.91879221560625</v>
      </c>
      <c r="I27" s="20">
        <f>IFERROR(VLOOKUP(B27,RMS!C:E,3,FALSE),0)</f>
        <v>648880.09179645998</v>
      </c>
      <c r="J27" s="21">
        <f>IFERROR(VLOOKUP(B27,RMS!C:F,4,FALSE),0)</f>
        <v>610474.24391769897</v>
      </c>
      <c r="K27" s="22">
        <f t="shared" si="1"/>
        <v>3.9503540028817952E-2</v>
      </c>
      <c r="L27" s="22">
        <f t="shared" si="2"/>
        <v>2.0682301023043692E-2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IFERROR(VLOOKUP(C28,RA!B32:D59,3,0),0)</f>
        <v>142452.4786</v>
      </c>
      <c r="F28" s="25">
        <f>VLOOKUP(C28,RA!B32:I61,8,0)</f>
        <v>30105.1518</v>
      </c>
      <c r="G28" s="16">
        <f t="shared" si="0"/>
        <v>112347.32680000001</v>
      </c>
      <c r="H28" s="27">
        <f>RA!J32</f>
        <v>21.133469979510799</v>
      </c>
      <c r="I28" s="20">
        <f>IFERROR(VLOOKUP(B28,RMS!C:E,3,FALSE),0)</f>
        <v>142452.418562431</v>
      </c>
      <c r="J28" s="21">
        <f>IFERROR(VLOOKUP(B28,RMS!C:F,4,FALSE),0)</f>
        <v>112347.359330594</v>
      </c>
      <c r="K28" s="22">
        <f t="shared" si="1"/>
        <v>6.0037568997358903E-2</v>
      </c>
      <c r="L28" s="22">
        <f t="shared" si="2"/>
        <v>-3.2530593991396017E-2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IFERROR(VLOOKUP(C30,RA!B34:D61,3,0),0)</f>
        <v>277808.0589</v>
      </c>
      <c r="F30" s="25">
        <f>VLOOKUP(C30,RA!B34:I64,8,0)</f>
        <v>37913.905599999998</v>
      </c>
      <c r="G30" s="16">
        <f t="shared" si="0"/>
        <v>239894.15330000001</v>
      </c>
      <c r="H30" s="27">
        <f>RA!J34</f>
        <v>0</v>
      </c>
      <c r="I30" s="20">
        <f>IFERROR(VLOOKUP(B30,RMS!C:E,3,FALSE),0)</f>
        <v>277808.05858000001</v>
      </c>
      <c r="J30" s="21">
        <f>IFERROR(VLOOKUP(B30,RMS!C:F,4,FALSE),0)</f>
        <v>239894.16750000001</v>
      </c>
      <c r="K30" s="22">
        <f t="shared" si="1"/>
        <v>3.1999999191612005E-4</v>
      </c>
      <c r="L30" s="22">
        <f t="shared" si="2"/>
        <v>-1.4200000005075708E-2</v>
      </c>
      <c r="M30" s="32"/>
    </row>
    <row r="31" spans="1:13" s="36" customFormat="1" ht="12" thickBot="1">
      <c r="A31" s="73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13.647518272192199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IFERROR(VLOOKUP(C32,RA!B36:D63,3,0),0)</f>
        <v>1880227.93</v>
      </c>
      <c r="F32" s="25">
        <f>VLOOKUP(C32,RA!B34:I65,8,0)</f>
        <v>-4001.45</v>
      </c>
      <c r="G32" s="16">
        <f t="shared" si="0"/>
        <v>1884229.38</v>
      </c>
      <c r="H32" s="27">
        <f>RA!J34</f>
        <v>0</v>
      </c>
      <c r="I32" s="20">
        <f>IFERROR(VLOOKUP(B32,RMS!C:E,3,FALSE),0)</f>
        <v>1880227.93</v>
      </c>
      <c r="J32" s="21">
        <f>IFERROR(VLOOKUP(B32,RMS!C:F,4,FALSE),0)</f>
        <v>1884229.38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IFERROR(VLOOKUP(C33,RA!B37:D64,3,0),0)</f>
        <v>349466.85</v>
      </c>
      <c r="F33" s="25">
        <f>VLOOKUP(C33,RA!B34:I65,8,0)</f>
        <v>-55631.99</v>
      </c>
      <c r="G33" s="16">
        <f t="shared" si="0"/>
        <v>405098.83999999997</v>
      </c>
      <c r="H33" s="27">
        <f>RA!J34</f>
        <v>0</v>
      </c>
      <c r="I33" s="20">
        <f>IFERROR(VLOOKUP(B33,RMS!C:E,3,FALSE),0)</f>
        <v>349466.85</v>
      </c>
      <c r="J33" s="21">
        <f>IFERROR(VLOOKUP(B33,RMS!C:F,4,FALSE),0)</f>
        <v>405098.84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IFERROR(VLOOKUP(C34,RA!B38:D65,3,0),0)</f>
        <v>173811.99</v>
      </c>
      <c r="F34" s="25">
        <f>VLOOKUP(C34,RA!B34:I66,8,0)</f>
        <v>-2711.95</v>
      </c>
      <c r="G34" s="16">
        <f t="shared" si="0"/>
        <v>176523.94</v>
      </c>
      <c r="H34" s="27">
        <f>RA!J35</f>
        <v>13.647518272192199</v>
      </c>
      <c r="I34" s="20">
        <f>IFERROR(VLOOKUP(B34,RMS!C:E,3,FALSE),0)</f>
        <v>173811.99</v>
      </c>
      <c r="J34" s="21">
        <f>IFERROR(VLOOKUP(B34,RMS!C:F,4,FALSE),0)</f>
        <v>176523.94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IFERROR(VLOOKUP(C35,RA!B39:D66,3,0),0)</f>
        <v>213765.56</v>
      </c>
      <c r="F35" s="25">
        <f>VLOOKUP(C35,RA!B34:I67,8,0)</f>
        <v>-28804.84</v>
      </c>
      <c r="G35" s="16">
        <f t="shared" si="0"/>
        <v>242570.4</v>
      </c>
      <c r="H35" s="27">
        <f>RA!J34</f>
        <v>0</v>
      </c>
      <c r="I35" s="20">
        <f>IFERROR(VLOOKUP(B35,RMS!C:E,3,FALSE),0)</f>
        <v>213765.56</v>
      </c>
      <c r="J35" s="21">
        <f>IFERROR(VLOOKUP(B35,RMS!C:F,4,FALSE),0)</f>
        <v>242570.4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13.647518272192199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IFERROR(VLOOKUP(C37,RA!B41:D68,3,0),0)</f>
        <v>16358.119500000001</v>
      </c>
      <c r="F37" s="25">
        <f>VLOOKUP(C37,RA!B8:I68,8,0)</f>
        <v>1095.5811000000001</v>
      </c>
      <c r="G37" s="16">
        <f t="shared" si="0"/>
        <v>15262.538400000001</v>
      </c>
      <c r="H37" s="27">
        <f>RA!J35</f>
        <v>13.647518272192199</v>
      </c>
      <c r="I37" s="20">
        <f>IFERROR(VLOOKUP(B37,RMS!C:E,3,FALSE),0)</f>
        <v>16358.1196581197</v>
      </c>
      <c r="J37" s="21">
        <f>IFERROR(VLOOKUP(B37,RMS!C:F,4,FALSE),0)</f>
        <v>15262.538461538499</v>
      </c>
      <c r="K37" s="22">
        <f t="shared" si="1"/>
        <v>-1.5811969933565706E-4</v>
      </c>
      <c r="L37" s="22">
        <f t="shared" si="2"/>
        <v>-6.1538497902802192E-5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IFERROR(VLOOKUP(C38,RA!B42:D69,3,0),0)</f>
        <v>391487.84980000003</v>
      </c>
      <c r="F38" s="25">
        <f>VLOOKUP(C38,RA!B8:I69,8,0)</f>
        <v>20311.589199999999</v>
      </c>
      <c r="G38" s="16">
        <f t="shared" si="0"/>
        <v>371176.26060000004</v>
      </c>
      <c r="H38" s="27">
        <f>RA!J36</f>
        <v>0</v>
      </c>
      <c r="I38" s="20">
        <f>IFERROR(VLOOKUP(B38,RMS!C:E,3,FALSE),0)</f>
        <v>391487.84552136803</v>
      </c>
      <c r="J38" s="21">
        <f>IFERROR(VLOOKUP(B38,RMS!C:F,4,FALSE),0)</f>
        <v>371176.26333760697</v>
      </c>
      <c r="K38" s="22">
        <f t="shared" si="1"/>
        <v>4.278631997294724E-3</v>
      </c>
      <c r="L38" s="22">
        <f t="shared" si="2"/>
        <v>-2.7376069338060915E-3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IFERROR(VLOOKUP(C39,RA!B43:D70,3,0),0)</f>
        <v>185739.41</v>
      </c>
      <c r="F39" s="25">
        <f>VLOOKUP(C39,RA!B9:I70,8,0)</f>
        <v>-35713.22</v>
      </c>
      <c r="G39" s="16">
        <f t="shared" si="0"/>
        <v>221452.63</v>
      </c>
      <c r="H39" s="27">
        <f>RA!J37</f>
        <v>-0.21281728327480001</v>
      </c>
      <c r="I39" s="20">
        <f>IFERROR(VLOOKUP(B39,RMS!C:E,3,FALSE),0)</f>
        <v>185739.41</v>
      </c>
      <c r="J39" s="21">
        <f>IFERROR(VLOOKUP(B39,RMS!C:F,4,FALSE),0)</f>
        <v>221452.63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IFERROR(VLOOKUP(C40,RA!B44:D71,3,0),0)</f>
        <v>130983.91</v>
      </c>
      <c r="F40" s="25">
        <f>VLOOKUP(C40,RA!B10:I71,8,0)</f>
        <v>16238.23</v>
      </c>
      <c r="G40" s="16">
        <f t="shared" si="0"/>
        <v>114745.68000000001</v>
      </c>
      <c r="H40" s="27">
        <f>RA!J38</f>
        <v>-15.9191036288564</v>
      </c>
      <c r="I40" s="20">
        <f>IFERROR(VLOOKUP(B40,RMS!C:E,3,FALSE),0)</f>
        <v>130983.91</v>
      </c>
      <c r="J40" s="21">
        <f>IFERROR(VLOOKUP(B40,RMS!C:F,4,FALSE),0)</f>
        <v>114745.68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67</v>
      </c>
      <c r="D41" s="70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-1.5602778611533099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IFERROR(VLOOKUP(C42,RA!B46:D73,3,0),0)</f>
        <v>13820.399299999999</v>
      </c>
      <c r="F42" s="25">
        <f>VLOOKUP(C42,RA!B8:I72,8,0)</f>
        <v>1552.5949000000001</v>
      </c>
      <c r="G42" s="16">
        <f t="shared" si="0"/>
        <v>12267.804399999999</v>
      </c>
      <c r="H42" s="27">
        <f>RA!J39</f>
        <v>-1.5602778611533099</v>
      </c>
      <c r="I42" s="20">
        <f>VLOOKUP(B42,RMS!C:E,3,FALSE)</f>
        <v>13820.399364647201</v>
      </c>
      <c r="J42" s="21">
        <f>IFERROR(VLOOKUP(B42,RMS!C:F,4,FALSE),0)</f>
        <v>12267.8044020876</v>
      </c>
      <c r="K42" s="22">
        <f t="shared" si="1"/>
        <v>-6.464720172516536E-5</v>
      </c>
      <c r="L42" s="22">
        <f t="shared" si="2"/>
        <v>-2.0876013877568766E-6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19744386.923599999</v>
      </c>
      <c r="E7" s="64"/>
      <c r="F7" s="64"/>
      <c r="G7" s="52">
        <v>16327214.540100001</v>
      </c>
      <c r="H7" s="53">
        <v>20.9293041082258</v>
      </c>
      <c r="I7" s="52">
        <v>1760044.9044000001</v>
      </c>
      <c r="J7" s="53">
        <v>8.9141532285120508</v>
      </c>
      <c r="K7" s="52">
        <v>1421400.8851999999</v>
      </c>
      <c r="L7" s="53">
        <v>8.7057157343587797</v>
      </c>
      <c r="M7" s="53">
        <v>0.23824666406645101</v>
      </c>
      <c r="N7" s="52">
        <v>551302871.4023</v>
      </c>
      <c r="O7" s="52">
        <v>7974446688.4935999</v>
      </c>
      <c r="P7" s="52">
        <v>885544</v>
      </c>
      <c r="Q7" s="52">
        <v>773621</v>
      </c>
      <c r="R7" s="53">
        <v>14.4674200933015</v>
      </c>
      <c r="S7" s="52">
        <v>22.296336402934202</v>
      </c>
      <c r="T7" s="52">
        <v>20.434046203114999</v>
      </c>
      <c r="U7" s="54">
        <v>8.3524493269405191</v>
      </c>
    </row>
    <row r="8" spans="1:23" ht="12" thickBot="1">
      <c r="A8" s="76">
        <v>42734</v>
      </c>
      <c r="B8" s="74" t="s">
        <v>6</v>
      </c>
      <c r="C8" s="75"/>
      <c r="D8" s="55">
        <v>646850.91980000003</v>
      </c>
      <c r="E8" s="58"/>
      <c r="F8" s="58"/>
      <c r="G8" s="55">
        <v>598432.10329999996</v>
      </c>
      <c r="H8" s="56">
        <v>8.0909456950920102</v>
      </c>
      <c r="I8" s="55">
        <v>168923.75219999999</v>
      </c>
      <c r="J8" s="56">
        <v>26.114788899462301</v>
      </c>
      <c r="K8" s="55">
        <v>135447.3781</v>
      </c>
      <c r="L8" s="56">
        <v>22.6337085448938</v>
      </c>
      <c r="M8" s="56">
        <v>0.24715409459815901</v>
      </c>
      <c r="N8" s="55">
        <v>19473641.256700002</v>
      </c>
      <c r="O8" s="55">
        <v>296768731.69959998</v>
      </c>
      <c r="P8" s="55">
        <v>22811</v>
      </c>
      <c r="Q8" s="55">
        <v>21185</v>
      </c>
      <c r="R8" s="56">
        <v>7.6752419164503296</v>
      </c>
      <c r="S8" s="55">
        <v>28.356973381263401</v>
      </c>
      <c r="T8" s="55">
        <v>28.966853566202499</v>
      </c>
      <c r="U8" s="57">
        <v>-2.1507238333906402</v>
      </c>
    </row>
    <row r="9" spans="1:23" ht="12" thickBot="1">
      <c r="A9" s="77"/>
      <c r="B9" s="74" t="s">
        <v>7</v>
      </c>
      <c r="C9" s="75"/>
      <c r="D9" s="55">
        <v>80772.8842</v>
      </c>
      <c r="E9" s="58"/>
      <c r="F9" s="58"/>
      <c r="G9" s="55">
        <v>58092.922200000001</v>
      </c>
      <c r="H9" s="56">
        <v>39.040835167351901</v>
      </c>
      <c r="I9" s="55">
        <v>19383.034100000001</v>
      </c>
      <c r="J9" s="56">
        <v>23.996956765844899</v>
      </c>
      <c r="K9" s="55">
        <v>13980.0578</v>
      </c>
      <c r="L9" s="56">
        <v>24.064993239400199</v>
      </c>
      <c r="M9" s="56">
        <v>0.38647739353409599</v>
      </c>
      <c r="N9" s="55">
        <v>2950161.0068999999</v>
      </c>
      <c r="O9" s="55">
        <v>40695351.361400001</v>
      </c>
      <c r="P9" s="55">
        <v>4833</v>
      </c>
      <c r="Q9" s="55">
        <v>3698</v>
      </c>
      <c r="R9" s="56">
        <v>30.6922660897783</v>
      </c>
      <c r="S9" s="55">
        <v>16.712783819573801</v>
      </c>
      <c r="T9" s="55">
        <v>17.342381151973999</v>
      </c>
      <c r="U9" s="57">
        <v>-3.7671601523553599</v>
      </c>
    </row>
    <row r="10" spans="1:23" ht="12" thickBot="1">
      <c r="A10" s="77"/>
      <c r="B10" s="74" t="s">
        <v>8</v>
      </c>
      <c r="C10" s="75"/>
      <c r="D10" s="55">
        <v>121112.2904</v>
      </c>
      <c r="E10" s="58"/>
      <c r="F10" s="58"/>
      <c r="G10" s="55">
        <v>97099.830799999996</v>
      </c>
      <c r="H10" s="56">
        <v>24.729661629853201</v>
      </c>
      <c r="I10" s="55">
        <v>32649.4509</v>
      </c>
      <c r="J10" s="56">
        <v>26.957999714288299</v>
      </c>
      <c r="K10" s="55">
        <v>26023.3217</v>
      </c>
      <c r="L10" s="56">
        <v>26.800583982068101</v>
      </c>
      <c r="M10" s="56">
        <v>0.25462272942658198</v>
      </c>
      <c r="N10" s="55">
        <v>3690801.4737</v>
      </c>
      <c r="O10" s="55">
        <v>64331912.117399998</v>
      </c>
      <c r="P10" s="55">
        <v>93048</v>
      </c>
      <c r="Q10" s="55">
        <v>78724</v>
      </c>
      <c r="R10" s="56">
        <v>18.195213657842601</v>
      </c>
      <c r="S10" s="55">
        <v>1.30161089330238</v>
      </c>
      <c r="T10" s="55">
        <v>1.09282855545958</v>
      </c>
      <c r="U10" s="57">
        <v>16.04030351291</v>
      </c>
    </row>
    <row r="11" spans="1:23" ht="12" thickBot="1">
      <c r="A11" s="77"/>
      <c r="B11" s="74" t="s">
        <v>9</v>
      </c>
      <c r="C11" s="75"/>
      <c r="D11" s="55">
        <v>56236.054900000003</v>
      </c>
      <c r="E11" s="58"/>
      <c r="F11" s="58"/>
      <c r="G11" s="55">
        <v>57791.522299999997</v>
      </c>
      <c r="H11" s="56">
        <v>-2.69151484178848</v>
      </c>
      <c r="I11" s="55">
        <v>11765.261399999999</v>
      </c>
      <c r="J11" s="56">
        <v>20.921206903509201</v>
      </c>
      <c r="K11" s="55">
        <v>11206.934999999999</v>
      </c>
      <c r="L11" s="56">
        <v>19.3920051834316</v>
      </c>
      <c r="M11" s="56">
        <v>4.9819723233873001E-2</v>
      </c>
      <c r="N11" s="55">
        <v>1816672.6645</v>
      </c>
      <c r="O11" s="55">
        <v>24327365.184999999</v>
      </c>
      <c r="P11" s="55">
        <v>2515</v>
      </c>
      <c r="Q11" s="55">
        <v>2406</v>
      </c>
      <c r="R11" s="56">
        <v>4.5303408146300903</v>
      </c>
      <c r="S11" s="55">
        <v>22.360260397614301</v>
      </c>
      <c r="T11" s="55">
        <v>24.057653657522899</v>
      </c>
      <c r="U11" s="57">
        <v>-7.5911157997500096</v>
      </c>
    </row>
    <row r="12" spans="1:23" ht="12" thickBot="1">
      <c r="A12" s="77"/>
      <c r="B12" s="74" t="s">
        <v>10</v>
      </c>
      <c r="C12" s="75"/>
      <c r="D12" s="55">
        <v>232942.10130000001</v>
      </c>
      <c r="E12" s="58"/>
      <c r="F12" s="58"/>
      <c r="G12" s="55">
        <v>201358.1808</v>
      </c>
      <c r="H12" s="56">
        <v>15.6854419197256</v>
      </c>
      <c r="I12" s="55">
        <v>25825.035800000001</v>
      </c>
      <c r="J12" s="56">
        <v>11.0864612519059</v>
      </c>
      <c r="K12" s="55">
        <v>26648.3213</v>
      </c>
      <c r="L12" s="56">
        <v>13.2342878715559</v>
      </c>
      <c r="M12" s="56">
        <v>-3.0894460132465999E-2</v>
      </c>
      <c r="N12" s="55">
        <v>6962883.4813000001</v>
      </c>
      <c r="O12" s="55">
        <v>94043538.166199997</v>
      </c>
      <c r="P12" s="55">
        <v>1684</v>
      </c>
      <c r="Q12" s="55">
        <v>1439</v>
      </c>
      <c r="R12" s="56">
        <v>17.0257123002085</v>
      </c>
      <c r="S12" s="55">
        <v>138.32666347981001</v>
      </c>
      <c r="T12" s="55">
        <v>127.38983599722</v>
      </c>
      <c r="U12" s="57">
        <v>7.9065215681906498</v>
      </c>
    </row>
    <row r="13" spans="1:23" ht="12" thickBot="1">
      <c r="A13" s="77"/>
      <c r="B13" s="74" t="s">
        <v>11</v>
      </c>
      <c r="C13" s="75"/>
      <c r="D13" s="55">
        <v>198631.14430000001</v>
      </c>
      <c r="E13" s="58"/>
      <c r="F13" s="58"/>
      <c r="G13" s="55">
        <v>240005.47219999999</v>
      </c>
      <c r="H13" s="56">
        <v>-17.238910230147699</v>
      </c>
      <c r="I13" s="55">
        <v>59150.818200000002</v>
      </c>
      <c r="J13" s="56">
        <v>29.779226419127099</v>
      </c>
      <c r="K13" s="55">
        <v>60918.758600000001</v>
      </c>
      <c r="L13" s="56">
        <v>25.382237347170001</v>
      </c>
      <c r="M13" s="56">
        <v>-2.9021280811195E-2</v>
      </c>
      <c r="N13" s="55">
        <v>7600026.5915000001</v>
      </c>
      <c r="O13" s="55">
        <v>127323256.0518</v>
      </c>
      <c r="P13" s="55">
        <v>6450</v>
      </c>
      <c r="Q13" s="55">
        <v>5956</v>
      </c>
      <c r="R13" s="56">
        <v>8.2941571524513193</v>
      </c>
      <c r="S13" s="55">
        <v>30.795526248062</v>
      </c>
      <c r="T13" s="55">
        <v>32.1576410846206</v>
      </c>
      <c r="U13" s="57">
        <v>-4.4230932297974803</v>
      </c>
    </row>
    <row r="14" spans="1:23" ht="12" thickBot="1">
      <c r="A14" s="77"/>
      <c r="B14" s="74" t="s">
        <v>12</v>
      </c>
      <c r="C14" s="75"/>
      <c r="D14" s="55">
        <v>95879.420299999998</v>
      </c>
      <c r="E14" s="58"/>
      <c r="F14" s="58"/>
      <c r="G14" s="55">
        <v>121555.2018</v>
      </c>
      <c r="H14" s="56">
        <v>-21.1227336385369</v>
      </c>
      <c r="I14" s="55">
        <v>18334.037899999999</v>
      </c>
      <c r="J14" s="56">
        <v>19.1219740822734</v>
      </c>
      <c r="K14" s="55">
        <v>23871.757600000001</v>
      </c>
      <c r="L14" s="56">
        <v>19.638614593620801</v>
      </c>
      <c r="M14" s="56">
        <v>-0.231977879165462</v>
      </c>
      <c r="N14" s="55">
        <v>3272467.1433999999</v>
      </c>
      <c r="O14" s="55">
        <v>51698490.142300002</v>
      </c>
      <c r="P14" s="55">
        <v>1352</v>
      </c>
      <c r="Q14" s="55">
        <v>1343</v>
      </c>
      <c r="R14" s="56">
        <v>0.67014147431123705</v>
      </c>
      <c r="S14" s="55">
        <v>70.916730991124297</v>
      </c>
      <c r="T14" s="55">
        <v>62.037154206999297</v>
      </c>
      <c r="U14" s="57">
        <v>12.5211309940899</v>
      </c>
    </row>
    <row r="15" spans="1:23" ht="12" thickBot="1">
      <c r="A15" s="77"/>
      <c r="B15" s="74" t="s">
        <v>13</v>
      </c>
      <c r="C15" s="75"/>
      <c r="D15" s="55">
        <v>87204.404399999999</v>
      </c>
      <c r="E15" s="58"/>
      <c r="F15" s="58"/>
      <c r="G15" s="55">
        <v>87940.761799999993</v>
      </c>
      <c r="H15" s="56">
        <v>-0.837333433243026</v>
      </c>
      <c r="I15" s="55">
        <v>4728.8829999999998</v>
      </c>
      <c r="J15" s="56">
        <v>5.4227570643209404</v>
      </c>
      <c r="K15" s="55">
        <v>8541.1187000000009</v>
      </c>
      <c r="L15" s="56">
        <v>9.7123546864703201</v>
      </c>
      <c r="M15" s="56">
        <v>-0.44633915461214702</v>
      </c>
      <c r="N15" s="55">
        <v>2654426.3588</v>
      </c>
      <c r="O15" s="55">
        <v>46834184.979699999</v>
      </c>
      <c r="P15" s="55">
        <v>3041</v>
      </c>
      <c r="Q15" s="55">
        <v>2857</v>
      </c>
      <c r="R15" s="56">
        <v>6.4403220161008097</v>
      </c>
      <c r="S15" s="55">
        <v>28.676226372903699</v>
      </c>
      <c r="T15" s="55">
        <v>29.141668603430201</v>
      </c>
      <c r="U15" s="57">
        <v>-1.6230944213995999</v>
      </c>
    </row>
    <row r="16" spans="1:23" ht="12" thickBot="1">
      <c r="A16" s="77"/>
      <c r="B16" s="74" t="s">
        <v>14</v>
      </c>
      <c r="C16" s="75"/>
      <c r="D16" s="55">
        <v>709655.11789999995</v>
      </c>
      <c r="E16" s="58"/>
      <c r="F16" s="58"/>
      <c r="G16" s="55">
        <v>619535.45050000004</v>
      </c>
      <c r="H16" s="56">
        <v>14.546329403308301</v>
      </c>
      <c r="I16" s="55">
        <v>-19847.702600000001</v>
      </c>
      <c r="J16" s="56">
        <v>-2.7968096191193599</v>
      </c>
      <c r="K16" s="55">
        <v>-20827.901099999999</v>
      </c>
      <c r="L16" s="56">
        <v>-3.3618578377057702</v>
      </c>
      <c r="M16" s="56">
        <v>-4.7061799232377001E-2</v>
      </c>
      <c r="N16" s="55">
        <v>22479798.921399999</v>
      </c>
      <c r="O16" s="55">
        <v>401386558.66409999</v>
      </c>
      <c r="P16" s="55">
        <v>36342</v>
      </c>
      <c r="Q16" s="55">
        <v>27204</v>
      </c>
      <c r="R16" s="56">
        <v>33.590648434053797</v>
      </c>
      <c r="S16" s="55">
        <v>19.527134387210399</v>
      </c>
      <c r="T16" s="55">
        <v>21.172269379503</v>
      </c>
      <c r="U16" s="57">
        <v>-8.4248664431281508</v>
      </c>
    </row>
    <row r="17" spans="1:21" ht="12" thickBot="1">
      <c r="A17" s="77"/>
      <c r="B17" s="74" t="s">
        <v>15</v>
      </c>
      <c r="C17" s="75"/>
      <c r="D17" s="55">
        <v>734639.33369999996</v>
      </c>
      <c r="E17" s="58"/>
      <c r="F17" s="58"/>
      <c r="G17" s="55">
        <v>503749.72600000002</v>
      </c>
      <c r="H17" s="56">
        <v>45.834190230408197</v>
      </c>
      <c r="I17" s="55">
        <v>104947.01669999999</v>
      </c>
      <c r="J17" s="56">
        <v>14.2855156109646</v>
      </c>
      <c r="K17" s="55">
        <v>60055.0167</v>
      </c>
      <c r="L17" s="56">
        <v>11.921597888869099</v>
      </c>
      <c r="M17" s="56">
        <v>0.74751457025238</v>
      </c>
      <c r="N17" s="55">
        <v>18150566.3594</v>
      </c>
      <c r="O17" s="55">
        <v>393420819.58069998</v>
      </c>
      <c r="P17" s="55">
        <v>10641</v>
      </c>
      <c r="Q17" s="55">
        <v>9549</v>
      </c>
      <c r="R17" s="56">
        <v>11.435752434809899</v>
      </c>
      <c r="S17" s="55">
        <v>69.038561573160393</v>
      </c>
      <c r="T17" s="55">
        <v>66.558090218871101</v>
      </c>
      <c r="U17" s="57">
        <v>3.5928780927174602</v>
      </c>
    </row>
    <row r="18" spans="1:21" ht="12" customHeight="1" thickBot="1">
      <c r="A18" s="77"/>
      <c r="B18" s="74" t="s">
        <v>16</v>
      </c>
      <c r="C18" s="75"/>
      <c r="D18" s="55">
        <v>2093847.3606</v>
      </c>
      <c r="E18" s="58"/>
      <c r="F18" s="58"/>
      <c r="G18" s="55">
        <v>1473089.9452</v>
      </c>
      <c r="H18" s="56">
        <v>42.1398175598653</v>
      </c>
      <c r="I18" s="55">
        <v>303701.42680000002</v>
      </c>
      <c r="J18" s="56">
        <v>14.5044683062749</v>
      </c>
      <c r="K18" s="55">
        <v>198232.1845</v>
      </c>
      <c r="L18" s="56">
        <v>13.456896175683699</v>
      </c>
      <c r="M18" s="56">
        <v>0.53204903414662197</v>
      </c>
      <c r="N18" s="55">
        <v>51583635.229900002</v>
      </c>
      <c r="O18" s="55">
        <v>772289561.04929996</v>
      </c>
      <c r="P18" s="55">
        <v>75893</v>
      </c>
      <c r="Q18" s="55">
        <v>60484</v>
      </c>
      <c r="R18" s="56">
        <v>25.4761589841942</v>
      </c>
      <c r="S18" s="55">
        <v>27.589466230087101</v>
      </c>
      <c r="T18" s="55">
        <v>25.8195519211692</v>
      </c>
      <c r="U18" s="57">
        <v>6.4151814107506002</v>
      </c>
    </row>
    <row r="19" spans="1:21" ht="12" customHeight="1" thickBot="1">
      <c r="A19" s="77"/>
      <c r="B19" s="74" t="s">
        <v>17</v>
      </c>
      <c r="C19" s="75"/>
      <c r="D19" s="55">
        <v>570849.43779999996</v>
      </c>
      <c r="E19" s="58"/>
      <c r="F19" s="58"/>
      <c r="G19" s="55">
        <v>534019.5649</v>
      </c>
      <c r="H19" s="56">
        <v>6.8967272588405404</v>
      </c>
      <c r="I19" s="55">
        <v>32436.046600000001</v>
      </c>
      <c r="J19" s="56">
        <v>5.6820668379749097</v>
      </c>
      <c r="K19" s="55">
        <v>47158.191099999996</v>
      </c>
      <c r="L19" s="56">
        <v>8.8307983826080996</v>
      </c>
      <c r="M19" s="56">
        <v>-0.31218637010018802</v>
      </c>
      <c r="N19" s="55">
        <v>17461316.315000001</v>
      </c>
      <c r="O19" s="55">
        <v>239253130.60280001</v>
      </c>
      <c r="P19" s="55">
        <v>12158</v>
      </c>
      <c r="Q19" s="55">
        <v>10084</v>
      </c>
      <c r="R19" s="56">
        <v>20.5672352241174</v>
      </c>
      <c r="S19" s="55">
        <v>46.952577545649</v>
      </c>
      <c r="T19" s="55">
        <v>63.972698919079697</v>
      </c>
      <c r="U19" s="57">
        <v>-36.249599623967903</v>
      </c>
    </row>
    <row r="20" spans="1:21" ht="12" thickBot="1">
      <c r="A20" s="77"/>
      <c r="B20" s="74" t="s">
        <v>18</v>
      </c>
      <c r="C20" s="75"/>
      <c r="D20" s="55">
        <v>1280466.8393000001</v>
      </c>
      <c r="E20" s="58"/>
      <c r="F20" s="58"/>
      <c r="G20" s="55">
        <v>964687.64210000006</v>
      </c>
      <c r="H20" s="56">
        <v>32.733828383308598</v>
      </c>
      <c r="I20" s="55">
        <v>104050.048</v>
      </c>
      <c r="J20" s="56">
        <v>8.1259463194596808</v>
      </c>
      <c r="K20" s="55">
        <v>87259.179499999998</v>
      </c>
      <c r="L20" s="56">
        <v>9.0453298759013894</v>
      </c>
      <c r="M20" s="56">
        <v>0.19242523934115099</v>
      </c>
      <c r="N20" s="55">
        <v>37705692.4089</v>
      </c>
      <c r="O20" s="55">
        <v>483831321.33899999</v>
      </c>
      <c r="P20" s="55">
        <v>43928</v>
      </c>
      <c r="Q20" s="55">
        <v>40129</v>
      </c>
      <c r="R20" s="56">
        <v>9.4669690248947198</v>
      </c>
      <c r="S20" s="55">
        <v>29.1492177950282</v>
      </c>
      <c r="T20" s="55">
        <v>29.834674778838199</v>
      </c>
      <c r="U20" s="57">
        <v>-2.3515450350332698</v>
      </c>
    </row>
    <row r="21" spans="1:21" ht="12" customHeight="1" thickBot="1">
      <c r="A21" s="77"/>
      <c r="B21" s="74" t="s">
        <v>19</v>
      </c>
      <c r="C21" s="75"/>
      <c r="D21" s="55">
        <v>336674.223</v>
      </c>
      <c r="E21" s="58"/>
      <c r="F21" s="58"/>
      <c r="G21" s="55">
        <v>356440.14939999999</v>
      </c>
      <c r="H21" s="56">
        <v>-5.5453703611313703</v>
      </c>
      <c r="I21" s="55">
        <v>48936.163399999998</v>
      </c>
      <c r="J21" s="56">
        <v>14.5351678438417</v>
      </c>
      <c r="K21" s="55">
        <v>42039.278299999998</v>
      </c>
      <c r="L21" s="56">
        <v>11.794203983688501</v>
      </c>
      <c r="M21" s="56">
        <v>0.16405812323376701</v>
      </c>
      <c r="N21" s="55">
        <v>10716693.775599999</v>
      </c>
      <c r="O21" s="55">
        <v>149959585.7563</v>
      </c>
      <c r="P21" s="55">
        <v>26410</v>
      </c>
      <c r="Q21" s="55">
        <v>23377</v>
      </c>
      <c r="R21" s="56">
        <v>12.9742909697566</v>
      </c>
      <c r="S21" s="55">
        <v>12.747982695948499</v>
      </c>
      <c r="T21" s="55">
        <v>12.7009055524661</v>
      </c>
      <c r="U21" s="57">
        <v>0.36929092708422201</v>
      </c>
    </row>
    <row r="22" spans="1:21" ht="12" customHeight="1" thickBot="1">
      <c r="A22" s="77"/>
      <c r="B22" s="74" t="s">
        <v>20</v>
      </c>
      <c r="C22" s="75"/>
      <c r="D22" s="55">
        <v>1175471.595</v>
      </c>
      <c r="E22" s="58"/>
      <c r="F22" s="58"/>
      <c r="G22" s="55">
        <v>950916.2193</v>
      </c>
      <c r="H22" s="56">
        <v>23.6146330394178</v>
      </c>
      <c r="I22" s="55">
        <v>66349.557199999996</v>
      </c>
      <c r="J22" s="56">
        <v>5.6445053612716203</v>
      </c>
      <c r="K22" s="55">
        <v>97990.379400000005</v>
      </c>
      <c r="L22" s="56">
        <v>10.304838366531801</v>
      </c>
      <c r="M22" s="56">
        <v>-0.322897231276564</v>
      </c>
      <c r="N22" s="55">
        <v>34848568.049000002</v>
      </c>
      <c r="O22" s="55">
        <v>517000919.16799998</v>
      </c>
      <c r="P22" s="55">
        <v>67515</v>
      </c>
      <c r="Q22" s="55">
        <v>55690</v>
      </c>
      <c r="R22" s="56">
        <v>21.233614652540901</v>
      </c>
      <c r="S22" s="55">
        <v>17.410524994445701</v>
      </c>
      <c r="T22" s="55">
        <v>17.489715887951199</v>
      </c>
      <c r="U22" s="57">
        <v>-0.45484494884988802</v>
      </c>
    </row>
    <row r="23" spans="1:21" ht="12" thickBot="1">
      <c r="A23" s="77"/>
      <c r="B23" s="74" t="s">
        <v>21</v>
      </c>
      <c r="C23" s="75"/>
      <c r="D23" s="55">
        <v>2262272.9591000001</v>
      </c>
      <c r="E23" s="58"/>
      <c r="F23" s="58"/>
      <c r="G23" s="55">
        <v>2263331.8955000001</v>
      </c>
      <c r="H23" s="56">
        <v>-4.6786615878358001E-2</v>
      </c>
      <c r="I23" s="55">
        <v>165096.6802</v>
      </c>
      <c r="J23" s="56">
        <v>7.29782317097935</v>
      </c>
      <c r="K23" s="55">
        <v>171975.03200000001</v>
      </c>
      <c r="L23" s="56">
        <v>7.5983125736850203</v>
      </c>
      <c r="M23" s="56">
        <v>-3.9996223405266998E-2</v>
      </c>
      <c r="N23" s="55">
        <v>66591818.906199999</v>
      </c>
      <c r="O23" s="55">
        <v>1154030886.0646999</v>
      </c>
      <c r="P23" s="55">
        <v>69249</v>
      </c>
      <c r="Q23" s="55">
        <v>62328</v>
      </c>
      <c r="R23" s="56">
        <v>11.1041586445899</v>
      </c>
      <c r="S23" s="55">
        <v>32.668673325246601</v>
      </c>
      <c r="T23" s="55">
        <v>32.626292048517499</v>
      </c>
      <c r="U23" s="57">
        <v>0.129730633096448</v>
      </c>
    </row>
    <row r="24" spans="1:21" ht="12" thickBot="1">
      <c r="A24" s="77"/>
      <c r="B24" s="74" t="s">
        <v>22</v>
      </c>
      <c r="C24" s="75"/>
      <c r="D24" s="55">
        <v>301857.6654</v>
      </c>
      <c r="E24" s="58"/>
      <c r="F24" s="58"/>
      <c r="G24" s="55">
        <v>228120.4877</v>
      </c>
      <c r="H24" s="56">
        <v>32.323785751752098</v>
      </c>
      <c r="I24" s="55">
        <v>49175.116199999997</v>
      </c>
      <c r="J24" s="56">
        <v>16.2908290352132</v>
      </c>
      <c r="K24" s="55">
        <v>39471.312599999997</v>
      </c>
      <c r="L24" s="56">
        <v>17.3028354436575</v>
      </c>
      <c r="M24" s="56">
        <v>0.245844461731936</v>
      </c>
      <c r="N24" s="55">
        <v>9495584.5113999993</v>
      </c>
      <c r="O24" s="55">
        <v>114487943.37970001</v>
      </c>
      <c r="P24" s="55">
        <v>26757</v>
      </c>
      <c r="Q24" s="55">
        <v>23775</v>
      </c>
      <c r="R24" s="56">
        <v>12.542586750788701</v>
      </c>
      <c r="S24" s="55">
        <v>11.2814465523041</v>
      </c>
      <c r="T24" s="55">
        <v>10.8249839537329</v>
      </c>
      <c r="U24" s="57">
        <v>4.0461353644221401</v>
      </c>
    </row>
    <row r="25" spans="1:21" ht="12" thickBot="1">
      <c r="A25" s="77"/>
      <c r="B25" s="74" t="s">
        <v>23</v>
      </c>
      <c r="C25" s="75"/>
      <c r="D25" s="55">
        <v>402515.55310000002</v>
      </c>
      <c r="E25" s="58"/>
      <c r="F25" s="58"/>
      <c r="G25" s="55">
        <v>318664.033</v>
      </c>
      <c r="H25" s="56">
        <v>26.3134559964601</v>
      </c>
      <c r="I25" s="55">
        <v>29349.786700000001</v>
      </c>
      <c r="J25" s="56">
        <v>7.2915907159265503</v>
      </c>
      <c r="K25" s="55">
        <v>31205.9015</v>
      </c>
      <c r="L25" s="56">
        <v>9.7927278476388295</v>
      </c>
      <c r="M25" s="56">
        <v>-5.9479608368307998E-2</v>
      </c>
      <c r="N25" s="55">
        <v>13548939.752900001</v>
      </c>
      <c r="O25" s="55">
        <v>138942956.3276</v>
      </c>
      <c r="P25" s="55">
        <v>18297</v>
      </c>
      <c r="Q25" s="55">
        <v>15819</v>
      </c>
      <c r="R25" s="56">
        <v>15.6647069979139</v>
      </c>
      <c r="S25" s="55">
        <v>21.998991807400099</v>
      </c>
      <c r="T25" s="55">
        <v>22.0868557430937</v>
      </c>
      <c r="U25" s="57">
        <v>-0.39939982915067102</v>
      </c>
    </row>
    <row r="26" spans="1:21" ht="12" thickBot="1">
      <c r="A26" s="77"/>
      <c r="B26" s="74" t="s">
        <v>24</v>
      </c>
      <c r="C26" s="75"/>
      <c r="D26" s="55">
        <v>707710.86049999995</v>
      </c>
      <c r="E26" s="58"/>
      <c r="F26" s="58"/>
      <c r="G26" s="55">
        <v>582903.2916</v>
      </c>
      <c r="H26" s="56">
        <v>21.4113680088198</v>
      </c>
      <c r="I26" s="55">
        <v>171052.69870000001</v>
      </c>
      <c r="J26" s="56">
        <v>24.169856398579299</v>
      </c>
      <c r="K26" s="55">
        <v>124507.8612</v>
      </c>
      <c r="L26" s="56">
        <v>21.359951641076002</v>
      </c>
      <c r="M26" s="56">
        <v>0.37383051199661899</v>
      </c>
      <c r="N26" s="55">
        <v>21564201.830899999</v>
      </c>
      <c r="O26" s="55">
        <v>255897837.1866</v>
      </c>
      <c r="P26" s="55">
        <v>45628</v>
      </c>
      <c r="Q26" s="55">
        <v>40335</v>
      </c>
      <c r="R26" s="56">
        <v>13.122598239742199</v>
      </c>
      <c r="S26" s="55">
        <v>15.510451049794</v>
      </c>
      <c r="T26" s="55">
        <v>14.569659097558</v>
      </c>
      <c r="U26" s="57">
        <v>6.06553574242142</v>
      </c>
    </row>
    <row r="27" spans="1:21" ht="12" thickBot="1">
      <c r="A27" s="77"/>
      <c r="B27" s="74" t="s">
        <v>25</v>
      </c>
      <c r="C27" s="75"/>
      <c r="D27" s="55">
        <v>270015.83549999999</v>
      </c>
      <c r="E27" s="58"/>
      <c r="F27" s="58"/>
      <c r="G27" s="55">
        <v>231292.6306</v>
      </c>
      <c r="H27" s="56">
        <v>16.742083307863101</v>
      </c>
      <c r="I27" s="55">
        <v>67884.691300000006</v>
      </c>
      <c r="J27" s="56">
        <v>25.141003739389902</v>
      </c>
      <c r="K27" s="55">
        <v>59311.013400000003</v>
      </c>
      <c r="L27" s="56">
        <v>25.643278493629602</v>
      </c>
      <c r="M27" s="56">
        <v>0.14455456766820299</v>
      </c>
      <c r="N27" s="55">
        <v>7827744.0811000001</v>
      </c>
      <c r="O27" s="55">
        <v>93425781.752299994</v>
      </c>
      <c r="P27" s="55">
        <v>31509</v>
      </c>
      <c r="Q27" s="55">
        <v>27547</v>
      </c>
      <c r="R27" s="56">
        <v>14.382691400152501</v>
      </c>
      <c r="S27" s="55">
        <v>8.5694828620394201</v>
      </c>
      <c r="T27" s="55">
        <v>8.4280683813119399</v>
      </c>
      <c r="U27" s="57">
        <v>1.6502102052611101</v>
      </c>
    </row>
    <row r="28" spans="1:21" ht="12" thickBot="1">
      <c r="A28" s="77"/>
      <c r="B28" s="74" t="s">
        <v>26</v>
      </c>
      <c r="C28" s="75"/>
      <c r="D28" s="55">
        <v>1233448.6850999999</v>
      </c>
      <c r="E28" s="58"/>
      <c r="F28" s="58"/>
      <c r="G28" s="55">
        <v>1627105.5271999999</v>
      </c>
      <c r="H28" s="56">
        <v>-24.1936884559309</v>
      </c>
      <c r="I28" s="55">
        <v>40726.544999999998</v>
      </c>
      <c r="J28" s="56">
        <v>3.3018434809631501</v>
      </c>
      <c r="K28" s="55">
        <v>-56259.99</v>
      </c>
      <c r="L28" s="56">
        <v>-3.4576730924646801</v>
      </c>
      <c r="M28" s="56">
        <v>-1.72389890222163</v>
      </c>
      <c r="N28" s="55">
        <v>44243598.739100002</v>
      </c>
      <c r="O28" s="55">
        <v>416937026.32690001</v>
      </c>
      <c r="P28" s="55">
        <v>42785</v>
      </c>
      <c r="Q28" s="55">
        <v>39458</v>
      </c>
      <c r="R28" s="56">
        <v>8.4317502154189299</v>
      </c>
      <c r="S28" s="55">
        <v>28.8289981325231</v>
      </c>
      <c r="T28" s="55">
        <v>28.232522684880099</v>
      </c>
      <c r="U28" s="57">
        <v>2.0690120582790601</v>
      </c>
    </row>
    <row r="29" spans="1:21" ht="12" thickBot="1">
      <c r="A29" s="77"/>
      <c r="B29" s="74" t="s">
        <v>27</v>
      </c>
      <c r="C29" s="75"/>
      <c r="D29" s="55">
        <v>701485.61170000001</v>
      </c>
      <c r="E29" s="58"/>
      <c r="F29" s="58"/>
      <c r="G29" s="55">
        <v>731646.4791</v>
      </c>
      <c r="H29" s="56">
        <v>-4.1223279632399699</v>
      </c>
      <c r="I29" s="55">
        <v>105560.7491</v>
      </c>
      <c r="J29" s="56">
        <v>15.048170246027</v>
      </c>
      <c r="K29" s="55">
        <v>121254.77740000001</v>
      </c>
      <c r="L29" s="56">
        <v>16.572864199272299</v>
      </c>
      <c r="M29" s="56">
        <v>-0.12943018523903499</v>
      </c>
      <c r="N29" s="55">
        <v>23951736.742199998</v>
      </c>
      <c r="O29" s="55">
        <v>282572745.17580003</v>
      </c>
      <c r="P29" s="55">
        <v>102121</v>
      </c>
      <c r="Q29" s="55">
        <v>98119</v>
      </c>
      <c r="R29" s="56">
        <v>4.0787207370641703</v>
      </c>
      <c r="S29" s="55">
        <v>6.8691612077829198</v>
      </c>
      <c r="T29" s="55">
        <v>6.5860782386693701</v>
      </c>
      <c r="U29" s="57">
        <v>4.1210703978356698</v>
      </c>
    </row>
    <row r="30" spans="1:21" ht="12" thickBot="1">
      <c r="A30" s="77"/>
      <c r="B30" s="74" t="s">
        <v>28</v>
      </c>
      <c r="C30" s="75"/>
      <c r="D30" s="55">
        <v>1019043.9389</v>
      </c>
      <c r="E30" s="58"/>
      <c r="F30" s="58"/>
      <c r="G30" s="55">
        <v>782332.08389999997</v>
      </c>
      <c r="H30" s="56">
        <v>30.257209166210998</v>
      </c>
      <c r="I30" s="55">
        <v>131106.3383</v>
      </c>
      <c r="J30" s="56">
        <v>12.865621716127601</v>
      </c>
      <c r="K30" s="55">
        <v>91016.228199999998</v>
      </c>
      <c r="L30" s="56">
        <v>11.633963386274001</v>
      </c>
      <c r="M30" s="56">
        <v>0.44047211022528399</v>
      </c>
      <c r="N30" s="55">
        <v>29778977.024700001</v>
      </c>
      <c r="O30" s="55">
        <v>436282957.88020003</v>
      </c>
      <c r="P30" s="55">
        <v>73335</v>
      </c>
      <c r="Q30" s="55">
        <v>58584</v>
      </c>
      <c r="R30" s="56">
        <v>25.1792298238427</v>
      </c>
      <c r="S30" s="55">
        <v>13.895737900047701</v>
      </c>
      <c r="T30" s="55">
        <v>13.028893699645</v>
      </c>
      <c r="U30" s="57">
        <v>6.2382020058092396</v>
      </c>
    </row>
    <row r="31" spans="1:21" ht="12" thickBot="1">
      <c r="A31" s="77"/>
      <c r="B31" s="74" t="s">
        <v>29</v>
      </c>
      <c r="C31" s="75"/>
      <c r="D31" s="55">
        <v>648880.13130000001</v>
      </c>
      <c r="E31" s="58"/>
      <c r="F31" s="58"/>
      <c r="G31" s="55">
        <v>488895.21409999998</v>
      </c>
      <c r="H31" s="56">
        <v>32.723764231260503</v>
      </c>
      <c r="I31" s="55">
        <v>38405.866699999999</v>
      </c>
      <c r="J31" s="56">
        <v>5.91879221560625</v>
      </c>
      <c r="K31" s="55">
        <v>38001.358200000002</v>
      </c>
      <c r="L31" s="56">
        <v>7.7729045210549099</v>
      </c>
      <c r="M31" s="56">
        <v>1.0644580066614E-2</v>
      </c>
      <c r="N31" s="55">
        <v>24343685.5634</v>
      </c>
      <c r="O31" s="55">
        <v>466418320.37639999</v>
      </c>
      <c r="P31" s="55">
        <v>24190</v>
      </c>
      <c r="Q31" s="55">
        <v>23420</v>
      </c>
      <c r="R31" s="56">
        <v>3.2877882152006799</v>
      </c>
      <c r="S31" s="55">
        <v>26.824312992972299</v>
      </c>
      <c r="T31" s="55">
        <v>26.005275546541402</v>
      </c>
      <c r="U31" s="57">
        <v>3.0533398810454599</v>
      </c>
    </row>
    <row r="32" spans="1:21" ht="12" thickBot="1">
      <c r="A32" s="77"/>
      <c r="B32" s="74" t="s">
        <v>30</v>
      </c>
      <c r="C32" s="75"/>
      <c r="D32" s="55">
        <v>142452.4786</v>
      </c>
      <c r="E32" s="58"/>
      <c r="F32" s="58"/>
      <c r="G32" s="55">
        <v>102163.21219999999</v>
      </c>
      <c r="H32" s="56">
        <v>39.436178182345799</v>
      </c>
      <c r="I32" s="55">
        <v>30105.1518</v>
      </c>
      <c r="J32" s="56">
        <v>21.133469979510799</v>
      </c>
      <c r="K32" s="55">
        <v>26433.940200000001</v>
      </c>
      <c r="L32" s="56">
        <v>25.874225791032799</v>
      </c>
      <c r="M32" s="56">
        <v>0.13888249622354801</v>
      </c>
      <c r="N32" s="55">
        <v>4252146.8388999999</v>
      </c>
      <c r="O32" s="55">
        <v>46745779.6131</v>
      </c>
      <c r="P32" s="55">
        <v>26126</v>
      </c>
      <c r="Q32" s="55">
        <v>24567</v>
      </c>
      <c r="R32" s="56">
        <v>6.34591118166645</v>
      </c>
      <c r="S32" s="55">
        <v>5.4525177447753199</v>
      </c>
      <c r="T32" s="55">
        <v>5.3297816298286298</v>
      </c>
      <c r="U32" s="57">
        <v>2.2509989089773201</v>
      </c>
    </row>
    <row r="33" spans="1:21" ht="12" thickBot="1">
      <c r="A33" s="77"/>
      <c r="B33" s="74" t="s">
        <v>66</v>
      </c>
      <c r="C33" s="7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3.4784999999999999</v>
      </c>
      <c r="O33" s="55">
        <v>540.2355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4" t="s">
        <v>75</v>
      </c>
      <c r="C34" s="7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4" t="s">
        <v>31</v>
      </c>
      <c r="C35" s="75"/>
      <c r="D35" s="55">
        <v>277808.0589</v>
      </c>
      <c r="E35" s="58"/>
      <c r="F35" s="58"/>
      <c r="G35" s="55">
        <v>404120.09950000001</v>
      </c>
      <c r="H35" s="56">
        <v>-31.256064906516698</v>
      </c>
      <c r="I35" s="55">
        <v>37913.905599999998</v>
      </c>
      <c r="J35" s="56">
        <v>13.647518272192199</v>
      </c>
      <c r="K35" s="55">
        <v>2592.9404</v>
      </c>
      <c r="L35" s="56">
        <v>0.64162619063197601</v>
      </c>
      <c r="M35" s="56">
        <v>13.621973416743399</v>
      </c>
      <c r="N35" s="55">
        <v>8783719.4019000009</v>
      </c>
      <c r="O35" s="55">
        <v>81964251.449300006</v>
      </c>
      <c r="P35" s="55">
        <v>14433</v>
      </c>
      <c r="Q35" s="55">
        <v>13297</v>
      </c>
      <c r="R35" s="56">
        <v>8.5432804391968098</v>
      </c>
      <c r="S35" s="55">
        <v>19.24811604656</v>
      </c>
      <c r="T35" s="55">
        <v>18.625787154997401</v>
      </c>
      <c r="U35" s="57">
        <v>3.2331937840421601</v>
      </c>
    </row>
    <row r="36" spans="1:21" ht="12" customHeight="1" thickBot="1">
      <c r="A36" s="77"/>
      <c r="B36" s="74" t="s">
        <v>74</v>
      </c>
      <c r="C36" s="7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4" t="s">
        <v>61</v>
      </c>
      <c r="C37" s="75"/>
      <c r="D37" s="55">
        <v>1880227.93</v>
      </c>
      <c r="E37" s="58"/>
      <c r="F37" s="58"/>
      <c r="G37" s="55">
        <v>49464.99</v>
      </c>
      <c r="H37" s="56">
        <v>3701.1286972867101</v>
      </c>
      <c r="I37" s="55">
        <v>-4001.45</v>
      </c>
      <c r="J37" s="56">
        <v>-0.21281728327480001</v>
      </c>
      <c r="K37" s="55">
        <v>2346.81</v>
      </c>
      <c r="L37" s="56">
        <v>4.74438587776931</v>
      </c>
      <c r="M37" s="56">
        <v>-2.7050592080313298</v>
      </c>
      <c r="N37" s="55">
        <v>15571482.59</v>
      </c>
      <c r="O37" s="55">
        <v>101995931.56999999</v>
      </c>
      <c r="P37" s="55">
        <v>116</v>
      </c>
      <c r="Q37" s="55">
        <v>84</v>
      </c>
      <c r="R37" s="56">
        <v>38.095238095238102</v>
      </c>
      <c r="S37" s="55">
        <v>16208.8614655172</v>
      </c>
      <c r="T37" s="55">
        <v>1513.8935714285701</v>
      </c>
      <c r="U37" s="57">
        <v>90.660086924370205</v>
      </c>
    </row>
    <row r="38" spans="1:21" ht="12" thickBot="1">
      <c r="A38" s="77"/>
      <c r="B38" s="74" t="s">
        <v>35</v>
      </c>
      <c r="C38" s="75"/>
      <c r="D38" s="55">
        <v>349466.85</v>
      </c>
      <c r="E38" s="58"/>
      <c r="F38" s="58"/>
      <c r="G38" s="55">
        <v>414468.55</v>
      </c>
      <c r="H38" s="56">
        <v>-15.683144113105801</v>
      </c>
      <c r="I38" s="55">
        <v>-55631.99</v>
      </c>
      <c r="J38" s="56">
        <v>-15.9191036288564</v>
      </c>
      <c r="K38" s="55">
        <v>-31693.35</v>
      </c>
      <c r="L38" s="56">
        <v>-7.6467442463366604</v>
      </c>
      <c r="M38" s="56">
        <v>0.75532059564545895</v>
      </c>
      <c r="N38" s="55">
        <v>10351974.720000001</v>
      </c>
      <c r="O38" s="55">
        <v>147093217.5</v>
      </c>
      <c r="P38" s="55">
        <v>167</v>
      </c>
      <c r="Q38" s="55">
        <v>138</v>
      </c>
      <c r="R38" s="56">
        <v>21.014492753623198</v>
      </c>
      <c r="S38" s="55">
        <v>2092.61586826347</v>
      </c>
      <c r="T38" s="55">
        <v>2735.1711594202902</v>
      </c>
      <c r="U38" s="57">
        <v>-30.705840517688099</v>
      </c>
    </row>
    <row r="39" spans="1:21" ht="12" thickBot="1">
      <c r="A39" s="77"/>
      <c r="B39" s="74" t="s">
        <v>36</v>
      </c>
      <c r="C39" s="75"/>
      <c r="D39" s="55">
        <v>173811.99</v>
      </c>
      <c r="E39" s="58"/>
      <c r="F39" s="58"/>
      <c r="G39" s="55">
        <v>182311.97</v>
      </c>
      <c r="H39" s="56">
        <v>-4.6623268894522001</v>
      </c>
      <c r="I39" s="55">
        <v>-2711.95</v>
      </c>
      <c r="J39" s="56">
        <v>-1.5602778611533099</v>
      </c>
      <c r="K39" s="55">
        <v>-12531.56</v>
      </c>
      <c r="L39" s="56">
        <v>-6.8736901915984996</v>
      </c>
      <c r="M39" s="56">
        <v>-0.78359039098085204</v>
      </c>
      <c r="N39" s="55">
        <v>3480664.74</v>
      </c>
      <c r="O39" s="55">
        <v>123362645.76000001</v>
      </c>
      <c r="P39" s="55">
        <v>62</v>
      </c>
      <c r="Q39" s="55">
        <v>58</v>
      </c>
      <c r="R39" s="56">
        <v>6.8965517241379199</v>
      </c>
      <c r="S39" s="55">
        <v>2803.41919354839</v>
      </c>
      <c r="T39" s="55">
        <v>2173.0179310344802</v>
      </c>
      <c r="U39" s="57">
        <v>22.4868711737677</v>
      </c>
    </row>
    <row r="40" spans="1:21" ht="12" thickBot="1">
      <c r="A40" s="77"/>
      <c r="B40" s="74" t="s">
        <v>37</v>
      </c>
      <c r="C40" s="75"/>
      <c r="D40" s="55">
        <v>213765.56</v>
      </c>
      <c r="E40" s="58"/>
      <c r="F40" s="58"/>
      <c r="G40" s="55">
        <v>169343.68</v>
      </c>
      <c r="H40" s="56">
        <v>26.231790876400002</v>
      </c>
      <c r="I40" s="55">
        <v>-28804.84</v>
      </c>
      <c r="J40" s="56">
        <v>-13.474967623409499</v>
      </c>
      <c r="K40" s="55">
        <v>-18419.63</v>
      </c>
      <c r="L40" s="56">
        <v>-10.877069637319799</v>
      </c>
      <c r="M40" s="56">
        <v>0.56381208525904203</v>
      </c>
      <c r="N40" s="55">
        <v>5848756.6399999997</v>
      </c>
      <c r="O40" s="55">
        <v>103804500.79000001</v>
      </c>
      <c r="P40" s="55">
        <v>119</v>
      </c>
      <c r="Q40" s="55">
        <v>136</v>
      </c>
      <c r="R40" s="56">
        <v>-12.5</v>
      </c>
      <c r="S40" s="55">
        <v>1796.34924369748</v>
      </c>
      <c r="T40" s="55">
        <v>1587.0555882352901</v>
      </c>
      <c r="U40" s="57">
        <v>11.651055951201901</v>
      </c>
    </row>
    <row r="41" spans="1:21" ht="12" thickBot="1">
      <c r="A41" s="77"/>
      <c r="B41" s="74" t="s">
        <v>63</v>
      </c>
      <c r="C41" s="75"/>
      <c r="D41" s="58"/>
      <c r="E41" s="58"/>
      <c r="F41" s="58"/>
      <c r="G41" s="55">
        <v>6.8</v>
      </c>
      <c r="H41" s="58"/>
      <c r="I41" s="58"/>
      <c r="J41" s="58"/>
      <c r="K41" s="55">
        <v>-437.68</v>
      </c>
      <c r="L41" s="56">
        <v>-6436.4705882353001</v>
      </c>
      <c r="M41" s="58"/>
      <c r="N41" s="55">
        <v>6.2</v>
      </c>
      <c r="O41" s="55">
        <v>1392.04</v>
      </c>
      <c r="P41" s="58"/>
      <c r="Q41" s="55">
        <v>2</v>
      </c>
      <c r="R41" s="58"/>
      <c r="S41" s="58"/>
      <c r="T41" s="55">
        <v>0.89500000000000002</v>
      </c>
      <c r="U41" s="59"/>
    </row>
    <row r="42" spans="1:21" ht="12" customHeight="1" thickBot="1">
      <c r="A42" s="77"/>
      <c r="B42" s="74" t="s">
        <v>32</v>
      </c>
      <c r="C42" s="75"/>
      <c r="D42" s="55">
        <v>16358.119500000001</v>
      </c>
      <c r="E42" s="58"/>
      <c r="F42" s="58"/>
      <c r="G42" s="55">
        <v>79855.555099999998</v>
      </c>
      <c r="H42" s="56">
        <v>-79.515364360669295</v>
      </c>
      <c r="I42" s="55">
        <v>1095.5811000000001</v>
      </c>
      <c r="J42" s="56">
        <v>6.6974758314976199</v>
      </c>
      <c r="K42" s="55">
        <v>4310.3577999999998</v>
      </c>
      <c r="L42" s="56">
        <v>5.3976931155287904</v>
      </c>
      <c r="M42" s="56">
        <v>-0.74582594976222205</v>
      </c>
      <c r="N42" s="55">
        <v>461741.61849999998</v>
      </c>
      <c r="O42" s="55">
        <v>21696967.745999999</v>
      </c>
      <c r="P42" s="55">
        <v>53</v>
      </c>
      <c r="Q42" s="55">
        <v>45</v>
      </c>
      <c r="R42" s="56">
        <v>17.7777777777778</v>
      </c>
      <c r="S42" s="55">
        <v>308.64376415094301</v>
      </c>
      <c r="T42" s="55">
        <v>272.25070888888899</v>
      </c>
      <c r="U42" s="57">
        <v>11.791281564417501</v>
      </c>
    </row>
    <row r="43" spans="1:21" ht="12" thickBot="1">
      <c r="A43" s="77"/>
      <c r="B43" s="74" t="s">
        <v>33</v>
      </c>
      <c r="C43" s="75"/>
      <c r="D43" s="55">
        <v>391487.84980000003</v>
      </c>
      <c r="E43" s="58"/>
      <c r="F43" s="58"/>
      <c r="G43" s="55">
        <v>439063.4927</v>
      </c>
      <c r="H43" s="56">
        <v>-10.835709115197901</v>
      </c>
      <c r="I43" s="55">
        <v>20311.589199999999</v>
      </c>
      <c r="J43" s="56">
        <v>5.1883064085837196</v>
      </c>
      <c r="K43" s="55">
        <v>14277.6325</v>
      </c>
      <c r="L43" s="56">
        <v>3.2518377723004002</v>
      </c>
      <c r="M43" s="56">
        <v>0.422616053466848</v>
      </c>
      <c r="N43" s="55">
        <v>11039186.568499999</v>
      </c>
      <c r="O43" s="55">
        <v>166042648.86770001</v>
      </c>
      <c r="P43" s="55">
        <v>1713</v>
      </c>
      <c r="Q43" s="55">
        <v>1563</v>
      </c>
      <c r="R43" s="56">
        <v>9.5969289827255295</v>
      </c>
      <c r="S43" s="55">
        <v>228.53931687098699</v>
      </c>
      <c r="T43" s="55">
        <v>224.60021548304499</v>
      </c>
      <c r="U43" s="57">
        <v>1.72359900338936</v>
      </c>
    </row>
    <row r="44" spans="1:21" ht="12" thickBot="1">
      <c r="A44" s="77"/>
      <c r="B44" s="74" t="s">
        <v>38</v>
      </c>
      <c r="C44" s="75"/>
      <c r="D44" s="55">
        <v>185739.41</v>
      </c>
      <c r="E44" s="58"/>
      <c r="F44" s="58"/>
      <c r="G44" s="55">
        <v>187206.88</v>
      </c>
      <c r="H44" s="56">
        <v>-0.78387610540808805</v>
      </c>
      <c r="I44" s="55">
        <v>-35713.22</v>
      </c>
      <c r="J44" s="56">
        <v>-19.227594186931</v>
      </c>
      <c r="K44" s="55">
        <v>-22277.7</v>
      </c>
      <c r="L44" s="56">
        <v>-11.9000434172077</v>
      </c>
      <c r="M44" s="56">
        <v>0.60309277887753199</v>
      </c>
      <c r="N44" s="55">
        <v>5577525.4199999999</v>
      </c>
      <c r="O44" s="55">
        <v>76854886.650000006</v>
      </c>
      <c r="P44" s="55">
        <v>131</v>
      </c>
      <c r="Q44" s="55">
        <v>126</v>
      </c>
      <c r="R44" s="56">
        <v>3.9682539682539799</v>
      </c>
      <c r="S44" s="55">
        <v>1417.8580916030501</v>
      </c>
      <c r="T44" s="55">
        <v>1495.80023809524</v>
      </c>
      <c r="U44" s="57">
        <v>-5.4971754193017901</v>
      </c>
    </row>
    <row r="45" spans="1:21" ht="12" thickBot="1">
      <c r="A45" s="77"/>
      <c r="B45" s="74" t="s">
        <v>39</v>
      </c>
      <c r="C45" s="75"/>
      <c r="D45" s="55">
        <v>130983.91</v>
      </c>
      <c r="E45" s="58"/>
      <c r="F45" s="58"/>
      <c r="G45" s="55">
        <v>140085.49</v>
      </c>
      <c r="H45" s="56">
        <v>-6.49716112639502</v>
      </c>
      <c r="I45" s="55">
        <v>16238.23</v>
      </c>
      <c r="J45" s="56">
        <v>12.397118088778999</v>
      </c>
      <c r="K45" s="55">
        <v>11544.48</v>
      </c>
      <c r="L45" s="56">
        <v>8.2410248199153209</v>
      </c>
      <c r="M45" s="56">
        <v>0.40657959475004501</v>
      </c>
      <c r="N45" s="55">
        <v>2913113.82</v>
      </c>
      <c r="O45" s="55">
        <v>34029431.880000003</v>
      </c>
      <c r="P45" s="55">
        <v>120</v>
      </c>
      <c r="Q45" s="55">
        <v>87</v>
      </c>
      <c r="R45" s="56">
        <v>37.931034482758598</v>
      </c>
      <c r="S45" s="55">
        <v>1091.53258333333</v>
      </c>
      <c r="T45" s="55">
        <v>2129.5040229885099</v>
      </c>
      <c r="U45" s="57">
        <v>-95.093032998190907</v>
      </c>
    </row>
    <row r="46" spans="1:21" ht="12" thickBot="1">
      <c r="A46" s="77"/>
      <c r="B46" s="74" t="s">
        <v>68</v>
      </c>
      <c r="C46" s="75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4" t="s">
        <v>34</v>
      </c>
      <c r="C47" s="75"/>
      <c r="D47" s="60">
        <v>13820.399299999999</v>
      </c>
      <c r="E47" s="61"/>
      <c r="F47" s="61"/>
      <c r="G47" s="60">
        <v>40117.4853</v>
      </c>
      <c r="H47" s="62">
        <v>-65.550185420021805</v>
      </c>
      <c r="I47" s="60">
        <v>1552.5949000000001</v>
      </c>
      <c r="J47" s="62">
        <v>11.2340813481417</v>
      </c>
      <c r="K47" s="60">
        <v>6227.1725999999999</v>
      </c>
      <c r="L47" s="62">
        <v>15.5223403297415</v>
      </c>
      <c r="M47" s="62">
        <v>-0.75067418237291195</v>
      </c>
      <c r="N47" s="60">
        <v>308894.51140000002</v>
      </c>
      <c r="O47" s="60">
        <v>8264492.9198000003</v>
      </c>
      <c r="P47" s="60">
        <v>12</v>
      </c>
      <c r="Q47" s="60">
        <v>8</v>
      </c>
      <c r="R47" s="62">
        <v>50</v>
      </c>
      <c r="S47" s="60">
        <v>1151.6999416666699</v>
      </c>
      <c r="T47" s="60">
        <v>477.36271249999999</v>
      </c>
      <c r="U47" s="63">
        <v>58.551468552721197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42734</v>
      </c>
      <c r="C2" s="66">
        <v>12</v>
      </c>
      <c r="D2" s="66">
        <v>53273</v>
      </c>
      <c r="E2" s="66">
        <v>646851.75835384603</v>
      </c>
      <c r="F2" s="66">
        <v>477927.18020683801</v>
      </c>
      <c r="G2" s="37"/>
      <c r="H2" s="37"/>
    </row>
    <row r="3" spans="1:8">
      <c r="A3" s="66">
        <v>2</v>
      </c>
      <c r="B3" s="67">
        <v>42734</v>
      </c>
      <c r="C3" s="66">
        <v>13</v>
      </c>
      <c r="D3" s="66">
        <v>8846</v>
      </c>
      <c r="E3" s="66">
        <v>80772.940329059798</v>
      </c>
      <c r="F3" s="66">
        <v>61389.859583760699</v>
      </c>
      <c r="G3" s="37"/>
      <c r="H3" s="37"/>
    </row>
    <row r="4" spans="1:8">
      <c r="A4" s="66">
        <v>3</v>
      </c>
      <c r="B4" s="67">
        <v>42734</v>
      </c>
      <c r="C4" s="66">
        <v>14</v>
      </c>
      <c r="D4" s="66">
        <v>106012</v>
      </c>
      <c r="E4" s="66">
        <v>121114.346800802</v>
      </c>
      <c r="F4" s="66">
        <v>88462.838345608005</v>
      </c>
      <c r="G4" s="37"/>
      <c r="H4" s="37"/>
    </row>
    <row r="5" spans="1:8">
      <c r="A5" s="66">
        <v>4</v>
      </c>
      <c r="B5" s="67">
        <v>42734</v>
      </c>
      <c r="C5" s="66">
        <v>15</v>
      </c>
      <c r="D5" s="66">
        <v>3157</v>
      </c>
      <c r="E5" s="66">
        <v>56236.081422192001</v>
      </c>
      <c r="F5" s="66">
        <v>44470.793992625397</v>
      </c>
      <c r="G5" s="37"/>
      <c r="H5" s="37"/>
    </row>
    <row r="6" spans="1:8">
      <c r="A6" s="66">
        <v>5</v>
      </c>
      <c r="B6" s="67">
        <v>42734</v>
      </c>
      <c r="C6" s="66">
        <v>16</v>
      </c>
      <c r="D6" s="66">
        <v>5031</v>
      </c>
      <c r="E6" s="66">
        <v>232942.09959487201</v>
      </c>
      <c r="F6" s="66">
        <v>207117.061752137</v>
      </c>
      <c r="G6" s="37"/>
      <c r="H6" s="37"/>
    </row>
    <row r="7" spans="1:8">
      <c r="A7" s="66">
        <v>6</v>
      </c>
      <c r="B7" s="67">
        <v>42734</v>
      </c>
      <c r="C7" s="66">
        <v>17</v>
      </c>
      <c r="D7" s="66">
        <v>10875</v>
      </c>
      <c r="E7" s="66">
        <v>198631.258733333</v>
      </c>
      <c r="F7" s="66">
        <v>139480.32505128201</v>
      </c>
      <c r="G7" s="37"/>
      <c r="H7" s="37"/>
    </row>
    <row r="8" spans="1:8">
      <c r="A8" s="66">
        <v>7</v>
      </c>
      <c r="B8" s="67">
        <v>42734</v>
      </c>
      <c r="C8" s="66">
        <v>18</v>
      </c>
      <c r="D8" s="66">
        <v>58627</v>
      </c>
      <c r="E8" s="66">
        <v>95879.422144444397</v>
      </c>
      <c r="F8" s="66">
        <v>77545.381208546998</v>
      </c>
      <c r="G8" s="37"/>
      <c r="H8" s="37"/>
    </row>
    <row r="9" spans="1:8">
      <c r="A9" s="66">
        <v>8</v>
      </c>
      <c r="B9" s="67">
        <v>42734</v>
      </c>
      <c r="C9" s="66">
        <v>19</v>
      </c>
      <c r="D9" s="66">
        <v>18035</v>
      </c>
      <c r="E9" s="66">
        <v>87204.542374359007</v>
      </c>
      <c r="F9" s="66">
        <v>82475.522450427394</v>
      </c>
      <c r="G9" s="37"/>
      <c r="H9" s="37"/>
    </row>
    <row r="10" spans="1:8">
      <c r="A10" s="66">
        <v>9</v>
      </c>
      <c r="B10" s="67">
        <v>42734</v>
      </c>
      <c r="C10" s="66">
        <v>21</v>
      </c>
      <c r="D10" s="66">
        <v>146829</v>
      </c>
      <c r="E10" s="66">
        <v>709654.83921723801</v>
      </c>
      <c r="F10" s="66">
        <v>729502.82076666702</v>
      </c>
      <c r="G10" s="37"/>
      <c r="H10" s="37"/>
    </row>
    <row r="11" spans="1:8">
      <c r="A11" s="66">
        <v>10</v>
      </c>
      <c r="B11" s="67">
        <v>42734</v>
      </c>
      <c r="C11" s="66">
        <v>22</v>
      </c>
      <c r="D11" s="66">
        <v>25725</v>
      </c>
      <c r="E11" s="66">
        <v>734639.30825811997</v>
      </c>
      <c r="F11" s="66">
        <v>629692.31318632502</v>
      </c>
      <c r="G11" s="37"/>
      <c r="H11" s="37"/>
    </row>
    <row r="12" spans="1:8">
      <c r="A12" s="66">
        <v>11</v>
      </c>
      <c r="B12" s="67">
        <v>42734</v>
      </c>
      <c r="C12" s="66">
        <v>23</v>
      </c>
      <c r="D12" s="66">
        <v>184702.641</v>
      </c>
      <c r="E12" s="66">
        <v>2093847.7175666699</v>
      </c>
      <c r="F12" s="66">
        <v>1790145.9053666701</v>
      </c>
      <c r="G12" s="37"/>
      <c r="H12" s="37"/>
    </row>
    <row r="13" spans="1:8">
      <c r="A13" s="66">
        <v>12</v>
      </c>
      <c r="B13" s="67">
        <v>42734</v>
      </c>
      <c r="C13" s="66">
        <v>24</v>
      </c>
      <c r="D13" s="66">
        <v>22663.200000000001</v>
      </c>
      <c r="E13" s="66">
        <v>570849.39849059796</v>
      </c>
      <c r="F13" s="66">
        <v>538413.39306324802</v>
      </c>
      <c r="G13" s="37"/>
      <c r="H13" s="37"/>
    </row>
    <row r="14" spans="1:8">
      <c r="A14" s="66">
        <v>13</v>
      </c>
      <c r="B14" s="67">
        <v>42734</v>
      </c>
      <c r="C14" s="66">
        <v>25</v>
      </c>
      <c r="D14" s="66">
        <v>97306</v>
      </c>
      <c r="E14" s="66">
        <v>1280467.170196</v>
      </c>
      <c r="F14" s="66">
        <v>1176416.7912999999</v>
      </c>
      <c r="G14" s="37"/>
      <c r="H14" s="37"/>
    </row>
    <row r="15" spans="1:8">
      <c r="A15" s="66">
        <v>14</v>
      </c>
      <c r="B15" s="67">
        <v>42734</v>
      </c>
      <c r="C15" s="66">
        <v>26</v>
      </c>
      <c r="D15" s="66">
        <v>53350</v>
      </c>
      <c r="E15" s="66">
        <v>336673.89867335302</v>
      </c>
      <c r="F15" s="66">
        <v>287738.05944633501</v>
      </c>
      <c r="G15" s="37"/>
      <c r="H15" s="37"/>
    </row>
    <row r="16" spans="1:8">
      <c r="A16" s="66">
        <v>15</v>
      </c>
      <c r="B16" s="67">
        <v>42734</v>
      </c>
      <c r="C16" s="66">
        <v>27</v>
      </c>
      <c r="D16" s="66">
        <v>132908.85399999999</v>
      </c>
      <c r="E16" s="66">
        <v>1175472.95970039</v>
      </c>
      <c r="F16" s="66">
        <v>1109122.03782142</v>
      </c>
      <c r="G16" s="37"/>
      <c r="H16" s="37"/>
    </row>
    <row r="17" spans="1:9">
      <c r="A17" s="66">
        <v>16</v>
      </c>
      <c r="B17" s="67">
        <v>42734</v>
      </c>
      <c r="C17" s="66">
        <v>29</v>
      </c>
      <c r="D17" s="66">
        <v>163394</v>
      </c>
      <c r="E17" s="66">
        <v>2262274.3297290602</v>
      </c>
      <c r="F17" s="66">
        <v>2097176.3019205099</v>
      </c>
      <c r="G17" s="37"/>
      <c r="H17" s="37"/>
    </row>
    <row r="18" spans="1:9">
      <c r="A18" s="66">
        <v>17</v>
      </c>
      <c r="B18" s="67">
        <v>42734</v>
      </c>
      <c r="C18" s="66">
        <v>31</v>
      </c>
      <c r="D18" s="66">
        <v>25080.677</v>
      </c>
      <c r="E18" s="66">
        <v>301857.68792454398</v>
      </c>
      <c r="F18" s="66">
        <v>252682.537432374</v>
      </c>
      <c r="G18" s="37"/>
      <c r="H18" s="37"/>
    </row>
    <row r="19" spans="1:9">
      <c r="A19" s="66">
        <v>18</v>
      </c>
      <c r="B19" s="67">
        <v>42734</v>
      </c>
      <c r="C19" s="66">
        <v>32</v>
      </c>
      <c r="D19" s="66">
        <v>24807.142</v>
      </c>
      <c r="E19" s="66">
        <v>402515.54615817301</v>
      </c>
      <c r="F19" s="66">
        <v>373165.73576969001</v>
      </c>
      <c r="G19" s="37"/>
      <c r="H19" s="37"/>
    </row>
    <row r="20" spans="1:9">
      <c r="A20" s="66">
        <v>19</v>
      </c>
      <c r="B20" s="67">
        <v>42734</v>
      </c>
      <c r="C20" s="66">
        <v>33</v>
      </c>
      <c r="D20" s="66">
        <v>35490.815000000002</v>
      </c>
      <c r="E20" s="66">
        <v>707710.86367211898</v>
      </c>
      <c r="F20" s="66">
        <v>536658.13607174996</v>
      </c>
      <c r="G20" s="37"/>
      <c r="H20" s="37"/>
    </row>
    <row r="21" spans="1:9">
      <c r="A21" s="66">
        <v>20</v>
      </c>
      <c r="B21" s="67">
        <v>42734</v>
      </c>
      <c r="C21" s="66">
        <v>34</v>
      </c>
      <c r="D21" s="66">
        <v>40954.171000000002</v>
      </c>
      <c r="E21" s="66">
        <v>270015.735769775</v>
      </c>
      <c r="F21" s="66">
        <v>202131.15969410201</v>
      </c>
      <c r="G21" s="37"/>
      <c r="H21" s="37"/>
    </row>
    <row r="22" spans="1:9">
      <c r="A22" s="66">
        <v>21</v>
      </c>
      <c r="B22" s="67">
        <v>42734</v>
      </c>
      <c r="C22" s="66">
        <v>35</v>
      </c>
      <c r="D22" s="66">
        <v>43319.199000000001</v>
      </c>
      <c r="E22" s="66">
        <v>1233449.31212867</v>
      </c>
      <c r="F22" s="66">
        <v>1192722.1579168099</v>
      </c>
      <c r="G22" s="37"/>
      <c r="H22" s="37"/>
    </row>
    <row r="23" spans="1:9">
      <c r="A23" s="66">
        <v>22</v>
      </c>
      <c r="B23" s="67">
        <v>42734</v>
      </c>
      <c r="C23" s="66">
        <v>36</v>
      </c>
      <c r="D23" s="66">
        <v>149040.97399999999</v>
      </c>
      <c r="E23" s="66">
        <v>701485.60528123903</v>
      </c>
      <c r="F23" s="66">
        <v>595924.89251992397</v>
      </c>
      <c r="G23" s="37"/>
      <c r="H23" s="37"/>
    </row>
    <row r="24" spans="1:9">
      <c r="A24" s="66">
        <v>23</v>
      </c>
      <c r="B24" s="67">
        <v>42734</v>
      </c>
      <c r="C24" s="66">
        <v>37</v>
      </c>
      <c r="D24" s="66">
        <v>125068.402</v>
      </c>
      <c r="E24" s="66">
        <v>1019043.92174248</v>
      </c>
      <c r="F24" s="66">
        <v>887937.61474092805</v>
      </c>
      <c r="G24" s="37"/>
      <c r="H24" s="37"/>
    </row>
    <row r="25" spans="1:9">
      <c r="A25" s="66">
        <v>24</v>
      </c>
      <c r="B25" s="67">
        <v>42734</v>
      </c>
      <c r="C25" s="66">
        <v>38</v>
      </c>
      <c r="D25" s="66">
        <v>128473.876</v>
      </c>
      <c r="E25" s="66">
        <v>648880.09179645998</v>
      </c>
      <c r="F25" s="66">
        <v>610474.24391769897</v>
      </c>
      <c r="G25" s="37"/>
      <c r="H25" s="37"/>
    </row>
    <row r="26" spans="1:9">
      <c r="A26" s="66">
        <v>25</v>
      </c>
      <c r="B26" s="67">
        <v>42734</v>
      </c>
      <c r="C26" s="66">
        <v>39</v>
      </c>
      <c r="D26" s="66">
        <v>93160.303</v>
      </c>
      <c r="E26" s="66">
        <v>142452.418562431</v>
      </c>
      <c r="F26" s="66">
        <v>112347.359330594</v>
      </c>
      <c r="G26" s="37"/>
      <c r="H26" s="37"/>
    </row>
    <row r="27" spans="1:9">
      <c r="A27" s="66">
        <v>26</v>
      </c>
      <c r="B27" s="67">
        <v>42734</v>
      </c>
      <c r="C27" s="66">
        <v>42</v>
      </c>
      <c r="D27" s="66">
        <v>15253.387000000001</v>
      </c>
      <c r="E27" s="66">
        <v>277808.05858000001</v>
      </c>
      <c r="F27" s="66">
        <v>239894.16750000001</v>
      </c>
      <c r="G27" s="37"/>
      <c r="H27" s="37"/>
    </row>
    <row r="28" spans="1:9">
      <c r="A28" s="66">
        <v>27</v>
      </c>
      <c r="B28" s="67">
        <v>42734</v>
      </c>
      <c r="C28" s="66">
        <v>70</v>
      </c>
      <c r="D28" s="66">
        <v>510</v>
      </c>
      <c r="E28" s="66">
        <v>1880227.93</v>
      </c>
      <c r="F28" s="66">
        <v>1884229.38</v>
      </c>
      <c r="G28" s="37"/>
      <c r="H28" s="37"/>
    </row>
    <row r="29" spans="1:9">
      <c r="A29" s="66">
        <v>28</v>
      </c>
      <c r="B29" s="67">
        <v>42734</v>
      </c>
      <c r="C29" s="66">
        <v>71</v>
      </c>
      <c r="D29" s="66">
        <v>127</v>
      </c>
      <c r="E29" s="66">
        <v>349466.85</v>
      </c>
      <c r="F29" s="66">
        <v>405098.84</v>
      </c>
      <c r="G29" s="37"/>
      <c r="H29" s="37"/>
    </row>
    <row r="30" spans="1:9">
      <c r="A30" s="66">
        <v>29</v>
      </c>
      <c r="B30" s="67">
        <v>42734</v>
      </c>
      <c r="C30" s="66">
        <v>72</v>
      </c>
      <c r="D30" s="66">
        <v>54</v>
      </c>
      <c r="E30" s="66">
        <v>173811.99</v>
      </c>
      <c r="F30" s="66">
        <v>176523.94</v>
      </c>
      <c r="G30" s="37"/>
      <c r="H30" s="37"/>
    </row>
    <row r="31" spans="1:9">
      <c r="A31" s="39">
        <v>30</v>
      </c>
      <c r="B31" s="67">
        <v>42734</v>
      </c>
      <c r="C31" s="39">
        <v>73</v>
      </c>
      <c r="D31" s="39">
        <v>113</v>
      </c>
      <c r="E31" s="39">
        <v>213765.56</v>
      </c>
      <c r="F31" s="39">
        <v>242570.4</v>
      </c>
      <c r="G31" s="39"/>
      <c r="H31" s="39"/>
      <c r="I31" s="39"/>
    </row>
    <row r="32" spans="1:9">
      <c r="A32" s="39">
        <v>31</v>
      </c>
      <c r="B32" s="67">
        <v>42734</v>
      </c>
      <c r="C32" s="39">
        <v>75</v>
      </c>
      <c r="D32" s="39">
        <v>57</v>
      </c>
      <c r="E32" s="39">
        <v>16358.1196581197</v>
      </c>
      <c r="F32" s="39">
        <v>15262.538461538499</v>
      </c>
      <c r="G32" s="39"/>
      <c r="H32" s="39"/>
    </row>
    <row r="33" spans="1:8">
      <c r="A33" s="39">
        <v>32</v>
      </c>
      <c r="B33" s="67">
        <v>42734</v>
      </c>
      <c r="C33" s="39">
        <v>76</v>
      </c>
      <c r="D33" s="39">
        <v>1832</v>
      </c>
      <c r="E33" s="39">
        <v>391487.84552136803</v>
      </c>
      <c r="F33" s="39">
        <v>371176.26333760697</v>
      </c>
      <c r="G33" s="39"/>
      <c r="H33" s="39"/>
    </row>
    <row r="34" spans="1:8">
      <c r="A34" s="39">
        <v>33</v>
      </c>
      <c r="B34" s="67">
        <v>42734</v>
      </c>
      <c r="C34" s="39">
        <v>77</v>
      </c>
      <c r="D34" s="39">
        <v>119</v>
      </c>
      <c r="E34" s="39">
        <v>185739.41</v>
      </c>
      <c r="F34" s="39">
        <v>221452.63</v>
      </c>
      <c r="G34" s="30"/>
      <c r="H34" s="30"/>
    </row>
    <row r="35" spans="1:8">
      <c r="A35" s="39">
        <v>34</v>
      </c>
      <c r="B35" s="67">
        <v>42734</v>
      </c>
      <c r="C35" s="39">
        <v>78</v>
      </c>
      <c r="D35" s="39">
        <v>112</v>
      </c>
      <c r="E35" s="39">
        <v>130983.91</v>
      </c>
      <c r="F35" s="39">
        <v>114745.68</v>
      </c>
      <c r="G35" s="30"/>
      <c r="H35" s="30"/>
    </row>
    <row r="36" spans="1:8">
      <c r="A36" s="39">
        <v>35</v>
      </c>
      <c r="B36" s="67">
        <v>42734</v>
      </c>
      <c r="C36" s="39">
        <v>99</v>
      </c>
      <c r="D36" s="39">
        <v>12</v>
      </c>
      <c r="E36" s="39">
        <v>13820.399364647201</v>
      </c>
      <c r="F36" s="39">
        <v>12267.8044020876</v>
      </c>
      <c r="G36" s="30"/>
      <c r="H36" s="30"/>
    </row>
    <row r="37" spans="1:8">
      <c r="A37" s="39">
        <v>36</v>
      </c>
      <c r="B37" s="67">
        <v>42733</v>
      </c>
      <c r="C37" s="39">
        <v>99</v>
      </c>
      <c r="D37" s="39">
        <v>8</v>
      </c>
      <c r="E37" s="39">
        <v>3818.90174722033</v>
      </c>
      <c r="F37" s="39">
        <v>3554.3712275924699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2017-01-02T23:54:24Z</dcterms:modified>
</cp:coreProperties>
</file>