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<sst xmlns="http://schemas.openxmlformats.org/spreadsheetml/2006/main" count="119" uniqueCount="79">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</sst>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32034850.715699989</v>
      </c>
      <c r="F3" s="25">
        <f>RA!I7</f>
        <v>1381041.932</v>
      </c>
      <c r="G3" s="16">
        <f>SUM(G4:G42)</f>
        <v>30653808.7837</v>
      </c>
      <c r="H3" s="27">
        <f>RA!J7</f>
        <v>4.3110609262903896</v>
      </c>
      <c r="I3" s="20">
        <f>SUM(I4:I42)</f>
        <v>32034860.001577646</v>
      </c>
      <c r="J3" s="21">
        <f>SUM(J4:J42)</f>
        <v>30653932.370434519</v>
      </c>
      <c r="K3" s="22">
        <f>E3-I3</f>
        <v>-9.2858776561915874</v>
      </c>
      <c r="L3" s="22">
        <f>G3-J3</f>
        <v>-123.58673451840878</v>
      </c>
    </row>
    <row r="4" spans="1:13">
      <c r="A4" s="73">
        <f>RA!A8</f>
        <v>42735</v>
      </c>
      <c r="B4" s="12">
        <v>12</v>
      </c>
      <c r="C4" s="68" t="s">
        <v>6</v>
      </c>
      <c r="D4" s="68"/>
      <c r="E4" s="15">
        <f>IFERROR(VLOOKUP(C4,RA!B8:D35,3,0),0)</f>
        <v>859430.74340000004</v>
      </c>
      <c r="F4" s="25">
        <f>VLOOKUP(C4,RA!B8:I38,8,0)</f>
        <v>221592.6213</v>
      </c>
      <c r="G4" s="16">
        <f t="shared" ref="G4:G42" si="0">E4-F4</f>
        <v>637838.12210000004</v>
      </c>
      <c r="H4" s="27">
        <f>RA!J8</f>
        <v>25.7836507480935</v>
      </c>
      <c r="I4" s="20">
        <f>IFERROR(VLOOKUP(B4,RMS!C:E,3,FALSE),0)</f>
        <v>859431.83303846198</v>
      </c>
      <c r="J4" s="21">
        <f>IFERROR(VLOOKUP(B4,RMS!C:F,4,FALSE),0)</f>
        <v>637838.14287435904</v>
      </c>
      <c r="K4" s="22">
        <f t="shared" ref="K4:K42" si="1">E4-I4</f>
        <v>-1.0896384619409218</v>
      </c>
      <c r="L4" s="22">
        <f t="shared" ref="L4:L42" si="2">G4-J4</f>
        <v>-2.0774358999915421E-2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133445.14170000001</v>
      </c>
      <c r="F5" s="25">
        <f>VLOOKUP(C5,RA!B9:I39,8,0)</f>
        <v>31888.120699999999</v>
      </c>
      <c r="G5" s="16">
        <f t="shared" si="0"/>
        <v>101557.02100000001</v>
      </c>
      <c r="H5" s="27">
        <f>RA!J9</f>
        <v>23.896052185765001</v>
      </c>
      <c r="I5" s="20">
        <f>IFERROR(VLOOKUP(B5,RMS!C:E,3,FALSE),0)</f>
        <v>133445.22975555601</v>
      </c>
      <c r="J5" s="21">
        <f>IFERROR(VLOOKUP(B5,RMS!C:F,4,FALSE),0)</f>
        <v>101557.02045042699</v>
      </c>
      <c r="K5" s="22">
        <f t="shared" si="1"/>
        <v>-8.8055555999744684E-2</v>
      </c>
      <c r="L5" s="22">
        <f t="shared" si="2"/>
        <v>5.4957301472313702E-4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205578.92670000001</v>
      </c>
      <c r="F6" s="25">
        <f>VLOOKUP(C6,RA!B10:I40,8,0)</f>
        <v>56585.591500000002</v>
      </c>
      <c r="G6" s="16">
        <f t="shared" si="0"/>
        <v>148993.3352</v>
      </c>
      <c r="H6" s="27">
        <f>RA!J10</f>
        <v>27.524996072469499</v>
      </c>
      <c r="I6" s="20">
        <f>IFERROR(VLOOKUP(B6,RMS!C:E,3,FALSE),0)</f>
        <v>205581.362315301</v>
      </c>
      <c r="J6" s="21">
        <f>IFERROR(VLOOKUP(B6,RMS!C:F,4,FALSE),0)</f>
        <v>148993.337189463</v>
      </c>
      <c r="K6" s="22">
        <f>E6-I6</f>
        <v>-2.435615300986683</v>
      </c>
      <c r="L6" s="22">
        <f t="shared" si="2"/>
        <v>-1.9894629949703813E-3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70906.525899999993</v>
      </c>
      <c r="F7" s="25">
        <f>VLOOKUP(C7,RA!B11:I41,8,0)</f>
        <v>14503.8146</v>
      </c>
      <c r="G7" s="16">
        <f t="shared" si="0"/>
        <v>56402.711299999995</v>
      </c>
      <c r="H7" s="27">
        <f>RA!J11</f>
        <v>20.454837429850699</v>
      </c>
      <c r="I7" s="20">
        <f>IFERROR(VLOOKUP(B7,RMS!C:E,3,FALSE),0)</f>
        <v>70906.574980644393</v>
      </c>
      <c r="J7" s="21">
        <f>IFERROR(VLOOKUP(B7,RMS!C:F,4,FALSE),0)</f>
        <v>56402.712487421501</v>
      </c>
      <c r="K7" s="22">
        <f t="shared" si="1"/>
        <v>-4.9080644399509765E-2</v>
      </c>
      <c r="L7" s="22">
        <f t="shared" si="2"/>
        <v>-1.1874215051648207E-3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317806.2389</v>
      </c>
      <c r="F8" s="25">
        <f>VLOOKUP(C8,RA!B12:I42,8,0)</f>
        <v>22677.658500000001</v>
      </c>
      <c r="G8" s="16">
        <f t="shared" si="0"/>
        <v>295128.58039999998</v>
      </c>
      <c r="H8" s="27">
        <f>RA!J12</f>
        <v>7.1356870080626997</v>
      </c>
      <c r="I8" s="20">
        <f>IFERROR(VLOOKUP(B8,RMS!C:E,3,FALSE),0)</f>
        <v>317806.21101196599</v>
      </c>
      <c r="J8" s="21">
        <f>IFERROR(VLOOKUP(B8,RMS!C:F,4,FALSE),0)</f>
        <v>295252.079953846</v>
      </c>
      <c r="K8" s="22">
        <f t="shared" si="1"/>
        <v>2.7888034004718065E-2</v>
      </c>
      <c r="L8" s="22">
        <f t="shared" si="2"/>
        <v>-123.49955384602072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260029.8922</v>
      </c>
      <c r="F9" s="25">
        <f>VLOOKUP(C9,RA!B13:I43,8,0)</f>
        <v>75971.213799999998</v>
      </c>
      <c r="G9" s="16">
        <f t="shared" si="0"/>
        <v>184058.6784</v>
      </c>
      <c r="H9" s="27">
        <f>RA!J13</f>
        <v>29.216338612934301</v>
      </c>
      <c r="I9" s="20">
        <f>IFERROR(VLOOKUP(B9,RMS!C:E,3,FALSE),0)</f>
        <v>260030.025833333</v>
      </c>
      <c r="J9" s="21">
        <f>IFERROR(VLOOKUP(B9,RMS!C:F,4,FALSE),0)</f>
        <v>184058.67827606801</v>
      </c>
      <c r="K9" s="22">
        <f t="shared" si="1"/>
        <v>-0.13363333299639635</v>
      </c>
      <c r="L9" s="22">
        <f t="shared" si="2"/>
        <v>1.2393199722282588E-4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109845.792</v>
      </c>
      <c r="F10" s="25">
        <f>VLOOKUP(C10,RA!B14:I43,8,0)</f>
        <v>21998.637900000002</v>
      </c>
      <c r="G10" s="16">
        <f t="shared" si="0"/>
        <v>87847.1541</v>
      </c>
      <c r="H10" s="27">
        <f>RA!J14</f>
        <v>20.0268371682367</v>
      </c>
      <c r="I10" s="20">
        <f>IFERROR(VLOOKUP(B10,RMS!C:E,3,FALSE),0)</f>
        <v>109845.796980342</v>
      </c>
      <c r="J10" s="21">
        <f>IFERROR(VLOOKUP(B10,RMS!C:F,4,FALSE),0)</f>
        <v>87847.155087179504</v>
      </c>
      <c r="K10" s="22">
        <f t="shared" si="1"/>
        <v>-4.9803419969975948E-3</v>
      </c>
      <c r="L10" s="22">
        <f t="shared" si="2"/>
        <v>-9.8717950459104031E-4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116805.1373</v>
      </c>
      <c r="F11" s="25">
        <f>VLOOKUP(C11,RA!B15:I44,8,0)</f>
        <v>7129.2114000000001</v>
      </c>
      <c r="G11" s="16">
        <f t="shared" si="0"/>
        <v>109675.9259</v>
      </c>
      <c r="H11" s="27">
        <f>RA!J15</f>
        <v>6.10350842847732</v>
      </c>
      <c r="I11" s="20">
        <f>IFERROR(VLOOKUP(B11,RMS!C:E,3,FALSE),0)</f>
        <v>116805.30863162399</v>
      </c>
      <c r="J11" s="21">
        <f>IFERROR(VLOOKUP(B11,RMS!C:F,4,FALSE),0)</f>
        <v>109675.928203419</v>
      </c>
      <c r="K11" s="22">
        <f t="shared" si="1"/>
        <v>-0.17133162399113644</v>
      </c>
      <c r="L11" s="22">
        <f t="shared" si="2"/>
        <v>-2.3034189944155514E-3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1612755.9088000001</v>
      </c>
      <c r="F12" s="25">
        <f>VLOOKUP(C12,RA!B16:I45,8,0)</f>
        <v>-143290.44940000001</v>
      </c>
      <c r="G12" s="16">
        <f t="shared" si="0"/>
        <v>1756046.3582000001</v>
      </c>
      <c r="H12" s="27">
        <f>RA!J16</f>
        <v>-8.8848193714954604</v>
      </c>
      <c r="I12" s="20">
        <f>IFERROR(VLOOKUP(B12,RMS!C:E,3,FALSE),0)</f>
        <v>1612755.76771694</v>
      </c>
      <c r="J12" s="21">
        <f>IFERROR(VLOOKUP(B12,RMS!C:F,4,FALSE),0)</f>
        <v>1756046.3581999999</v>
      </c>
      <c r="K12" s="22">
        <f t="shared" si="1"/>
        <v>0.14108306006528437</v>
      </c>
      <c r="L12" s="22">
        <f t="shared" si="2"/>
        <v>0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1001464.9484</v>
      </c>
      <c r="F13" s="25">
        <f>VLOOKUP(C13,RA!B17:I46,8,0)</f>
        <v>142802.93059999999</v>
      </c>
      <c r="G13" s="16">
        <f t="shared" si="0"/>
        <v>858662.01780000003</v>
      </c>
      <c r="H13" s="27">
        <f>RA!J17</f>
        <v>14.259403769263301</v>
      </c>
      <c r="I13" s="20">
        <f>IFERROR(VLOOKUP(B13,RMS!C:E,3,FALSE),0)</f>
        <v>1001464.91857949</v>
      </c>
      <c r="J13" s="21">
        <f>IFERROR(VLOOKUP(B13,RMS!C:F,4,FALSE),0)</f>
        <v>858662.02208888903</v>
      </c>
      <c r="K13" s="22">
        <f t="shared" si="1"/>
        <v>2.9820509953424335E-2</v>
      </c>
      <c r="L13" s="22">
        <f t="shared" si="2"/>
        <v>-4.2888890020549297E-3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3652374.9837000002</v>
      </c>
      <c r="F14" s="25">
        <f>VLOOKUP(C14,RA!B18:I47,8,0)</f>
        <v>130357.5393</v>
      </c>
      <c r="G14" s="16">
        <f t="shared" si="0"/>
        <v>3522017.4444000004</v>
      </c>
      <c r="H14" s="27">
        <f>RA!J18</f>
        <v>3.569117078114</v>
      </c>
      <c r="I14" s="20">
        <f>IFERROR(VLOOKUP(B14,RMS!C:E,3,FALSE),0)</f>
        <v>3652375.6256077699</v>
      </c>
      <c r="J14" s="21">
        <f>IFERROR(VLOOKUP(B14,RMS!C:F,4,FALSE),0)</f>
        <v>3522017.4195256401</v>
      </c>
      <c r="K14" s="22">
        <f t="shared" si="1"/>
        <v>-0.64190776972100139</v>
      </c>
      <c r="L14" s="22">
        <f t="shared" si="2"/>
        <v>2.4874360300600529E-2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1444683.5142000001</v>
      </c>
      <c r="F15" s="25">
        <f>VLOOKUP(C15,RA!B19:I48,8,0)</f>
        <v>-41691.868600000002</v>
      </c>
      <c r="G15" s="16">
        <f t="shared" si="0"/>
        <v>1486375.3828</v>
      </c>
      <c r="H15" s="27">
        <f>RA!J19</f>
        <v>-2.8858824919232999</v>
      </c>
      <c r="I15" s="20">
        <f>IFERROR(VLOOKUP(B15,RMS!C:E,3,FALSE),0)</f>
        <v>1444683.4184376099</v>
      </c>
      <c r="J15" s="21">
        <f>IFERROR(VLOOKUP(B15,RMS!C:F,4,FALSE),0)</f>
        <v>1486375.38338889</v>
      </c>
      <c r="K15" s="22">
        <f t="shared" si="1"/>
        <v>9.5762390177696943E-2</v>
      </c>
      <c r="L15" s="22">
        <f t="shared" si="2"/>
        <v>-5.8888993225991726E-4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1902999.9882</v>
      </c>
      <c r="F16" s="25">
        <f>VLOOKUP(C16,RA!B20:I49,8,0)</f>
        <v>136999.9418</v>
      </c>
      <c r="G16" s="16">
        <f t="shared" si="0"/>
        <v>1766000.0464000001</v>
      </c>
      <c r="H16" s="27">
        <f>RA!J20</f>
        <v>7.1991562085917202</v>
      </c>
      <c r="I16" s="20">
        <f>IFERROR(VLOOKUP(B16,RMS!C:E,3,FALSE),0)</f>
        <v>1903000.52581615</v>
      </c>
      <c r="J16" s="21">
        <f>IFERROR(VLOOKUP(B16,RMS!C:F,4,FALSE),0)</f>
        <v>1766000.0464000001</v>
      </c>
      <c r="K16" s="22">
        <f t="shared" si="1"/>
        <v>-0.53761614998802543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443296.30339999998</v>
      </c>
      <c r="F17" s="25">
        <f>VLOOKUP(C17,RA!B21:I50,8,0)</f>
        <v>55753.5452</v>
      </c>
      <c r="G17" s="16">
        <f t="shared" si="0"/>
        <v>387542.75819999998</v>
      </c>
      <c r="H17" s="27">
        <f>RA!J21</f>
        <v>12.5770381508667</v>
      </c>
      <c r="I17" s="20">
        <f>IFERROR(VLOOKUP(B17,RMS!C:E,3,FALSE),0)</f>
        <v>443295.94918467599</v>
      </c>
      <c r="J17" s="21">
        <f>IFERROR(VLOOKUP(B17,RMS!C:F,4,FALSE),0)</f>
        <v>387542.75811611098</v>
      </c>
      <c r="K17" s="22">
        <f t="shared" si="1"/>
        <v>0.35421532398322597</v>
      </c>
      <c r="L17" s="22">
        <f t="shared" si="2"/>
        <v>8.3888997323811054E-5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1808525.8229</v>
      </c>
      <c r="F18" s="25">
        <f>VLOOKUP(C18,RA!B22:I51,8,0)</f>
        <v>-15005.009400000001</v>
      </c>
      <c r="G18" s="16">
        <f t="shared" si="0"/>
        <v>1823530.8323000001</v>
      </c>
      <c r="H18" s="27">
        <f>RA!J22</f>
        <v>-0.82968178889141997</v>
      </c>
      <c r="I18" s="20">
        <f>IFERROR(VLOOKUP(B18,RMS!C:E,3,FALSE),0)</f>
        <v>1808528.2838479199</v>
      </c>
      <c r="J18" s="21">
        <f>IFERROR(VLOOKUP(B18,RMS!C:F,4,FALSE),0)</f>
        <v>1823530.8294909501</v>
      </c>
      <c r="K18" s="22">
        <f t="shared" si="1"/>
        <v>-2.4609479198697954</v>
      </c>
      <c r="L18" s="22">
        <f t="shared" si="2"/>
        <v>2.8090500272810459E-3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3815334.8783</v>
      </c>
      <c r="F19" s="25">
        <f>VLOOKUP(C19,RA!B23:I52,8,0)</f>
        <v>138761.44560000001</v>
      </c>
      <c r="G19" s="16">
        <f t="shared" si="0"/>
        <v>3676573.4326999998</v>
      </c>
      <c r="H19" s="27">
        <f>RA!J23</f>
        <v>3.63694013831436</v>
      </c>
      <c r="I19" s="20">
        <f>IFERROR(VLOOKUP(B19,RMS!C:E,3,FALSE),0)</f>
        <v>3815336.21269145</v>
      </c>
      <c r="J19" s="21">
        <f>IFERROR(VLOOKUP(B19,RMS!C:F,4,FALSE),0)</f>
        <v>3676573.4594837599</v>
      </c>
      <c r="K19" s="22">
        <f t="shared" si="1"/>
        <v>-1.3343914500437677</v>
      </c>
      <c r="L19" s="22">
        <f t="shared" si="2"/>
        <v>-2.6783760171383619E-2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488422.07559999998</v>
      </c>
      <c r="F20" s="25">
        <f>VLOOKUP(C20,RA!B24:I53,8,0)</f>
        <v>66351.314899999998</v>
      </c>
      <c r="G20" s="16">
        <f t="shared" si="0"/>
        <v>422070.76069999998</v>
      </c>
      <c r="H20" s="27">
        <f>RA!J24</f>
        <v>13.5848312790717</v>
      </c>
      <c r="I20" s="20">
        <f>IFERROR(VLOOKUP(B20,RMS!C:E,3,FALSE),0)</f>
        <v>488422.26141779003</v>
      </c>
      <c r="J20" s="21">
        <f>IFERROR(VLOOKUP(B20,RMS!C:F,4,FALSE),0)</f>
        <v>422070.77394532203</v>
      </c>
      <c r="K20" s="22">
        <f t="shared" si="1"/>
        <v>-0.18581779004307464</v>
      </c>
      <c r="L20" s="22">
        <f t="shared" si="2"/>
        <v>-1.3245322043076158E-2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667978.79249999998</v>
      </c>
      <c r="F21" s="25">
        <f>VLOOKUP(C21,RA!B25:I54,8,0)</f>
        <v>32253.128400000001</v>
      </c>
      <c r="G21" s="16">
        <f t="shared" si="0"/>
        <v>635725.66409999994</v>
      </c>
      <c r="H21" s="27">
        <f>RA!J25</f>
        <v>4.8284659276813802</v>
      </c>
      <c r="I21" s="20">
        <f>IFERROR(VLOOKUP(B21,RMS!C:E,3,FALSE),0)</f>
        <v>667978.79890521895</v>
      </c>
      <c r="J21" s="21">
        <f>IFERROR(VLOOKUP(B21,RMS!C:F,4,FALSE),0)</f>
        <v>635725.66287850495</v>
      </c>
      <c r="K21" s="22">
        <f t="shared" si="1"/>
        <v>-6.4052189700305462E-3</v>
      </c>
      <c r="L21" s="22">
        <f t="shared" si="2"/>
        <v>1.2214949820190668E-3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1141530.9802000001</v>
      </c>
      <c r="F22" s="25">
        <f>VLOOKUP(C22,RA!B26:I55,8,0)</f>
        <v>189771.54550000001</v>
      </c>
      <c r="G22" s="16">
        <f t="shared" si="0"/>
        <v>951759.4347000001</v>
      </c>
      <c r="H22" s="27">
        <f>RA!J26</f>
        <v>16.6243009424721</v>
      </c>
      <c r="I22" s="20">
        <f>IFERROR(VLOOKUP(B22,RMS!C:E,3,FALSE),0)</f>
        <v>1141531.1402807201</v>
      </c>
      <c r="J22" s="21">
        <f>IFERROR(VLOOKUP(B22,RMS!C:F,4,FALSE),0)</f>
        <v>951759.38940862403</v>
      </c>
      <c r="K22" s="22">
        <f t="shared" si="1"/>
        <v>-0.16008071997202933</v>
      </c>
      <c r="L22" s="22">
        <f t="shared" si="2"/>
        <v>4.5291376067325473E-2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365877.1692</v>
      </c>
      <c r="F23" s="25">
        <f>VLOOKUP(C23,RA!B27:I56,8,0)</f>
        <v>81413.740999999995</v>
      </c>
      <c r="G23" s="16">
        <f t="shared" si="0"/>
        <v>284463.42820000002</v>
      </c>
      <c r="H23" s="27">
        <f>RA!J27</f>
        <v>22.251659259858499</v>
      </c>
      <c r="I23" s="20">
        <f>IFERROR(VLOOKUP(B23,RMS!C:E,3,FALSE),0)</f>
        <v>365877.09321300202</v>
      </c>
      <c r="J23" s="21">
        <f>IFERROR(VLOOKUP(B23,RMS!C:F,4,FALSE),0)</f>
        <v>284463.43326931598</v>
      </c>
      <c r="K23" s="22">
        <f t="shared" si="1"/>
        <v>7.5986997981090099E-2</v>
      </c>
      <c r="L23" s="22">
        <f t="shared" si="2"/>
        <v>-5.0693159573711455E-3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1974408.3958999999</v>
      </c>
      <c r="F24" s="25">
        <f>VLOOKUP(C24,RA!B28:I57,8,0)</f>
        <v>-7100.8131999999996</v>
      </c>
      <c r="G24" s="16">
        <f t="shared" si="0"/>
        <v>1981509.2090999999</v>
      </c>
      <c r="H24" s="27">
        <f>RA!J28</f>
        <v>-0.35964257520102499</v>
      </c>
      <c r="I24" s="20">
        <f>IFERROR(VLOOKUP(B24,RMS!C:E,3,FALSE),0)</f>
        <v>1974409.0473616801</v>
      </c>
      <c r="J24" s="21">
        <f>IFERROR(VLOOKUP(B24,RMS!C:F,4,FALSE),0)</f>
        <v>1981509.25664867</v>
      </c>
      <c r="K24" s="22">
        <f t="shared" si="1"/>
        <v>-0.65146168018691242</v>
      </c>
      <c r="L24" s="22">
        <f t="shared" si="2"/>
        <v>-4.7548670088872313E-2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900731.4669</v>
      </c>
      <c r="F25" s="25">
        <f>VLOOKUP(C25,RA!B29:I58,8,0)</f>
        <v>154946.43979999999</v>
      </c>
      <c r="G25" s="16">
        <f t="shared" si="0"/>
        <v>745785.02710000006</v>
      </c>
      <c r="H25" s="27">
        <f>RA!J29</f>
        <v>17.202290082445</v>
      </c>
      <c r="I25" s="20">
        <f>IFERROR(VLOOKUP(B25,RMS!C:E,3,FALSE),0)</f>
        <v>900731.66114575195</v>
      </c>
      <c r="J25" s="21">
        <f>IFERROR(VLOOKUP(B25,RMS!C:F,4,FALSE),0)</f>
        <v>745785.05261886504</v>
      </c>
      <c r="K25" s="22">
        <f t="shared" si="1"/>
        <v>-0.19424575194716454</v>
      </c>
      <c r="L25" s="22">
        <f t="shared" si="2"/>
        <v>-2.5518864975310862E-2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1662320.4294</v>
      </c>
      <c r="F26" s="25">
        <f>VLOOKUP(C26,RA!B30:I59,8,0)</f>
        <v>168303.15229999999</v>
      </c>
      <c r="G26" s="16">
        <f t="shared" si="0"/>
        <v>1494017.2771000001</v>
      </c>
      <c r="H26" s="27">
        <f>RA!J30</f>
        <v>10.124591464038501</v>
      </c>
      <c r="I26" s="20">
        <f>IFERROR(VLOOKUP(B26,RMS!C:E,3,FALSE),0)</f>
        <v>1662320.4078762799</v>
      </c>
      <c r="J26" s="21">
        <f>IFERROR(VLOOKUP(B26,RMS!C:F,4,FALSE),0)</f>
        <v>1494017.27672797</v>
      </c>
      <c r="K26" s="22">
        <f t="shared" si="1"/>
        <v>2.1523720119148493E-2</v>
      </c>
      <c r="L26" s="22">
        <f t="shared" si="2"/>
        <v>3.7203007377684116E-4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1064203.6846</v>
      </c>
      <c r="F27" s="25">
        <f>VLOOKUP(C27,RA!B31:I60,8,0)</f>
        <v>32987.763099999996</v>
      </c>
      <c r="G27" s="16">
        <f t="shared" si="0"/>
        <v>1031215.9215000001</v>
      </c>
      <c r="H27" s="27">
        <f>RA!J31</f>
        <v>3.0997602787288798</v>
      </c>
      <c r="I27" s="20">
        <f>IFERROR(VLOOKUP(B27,RMS!C:E,3,FALSE),0)</f>
        <v>1064203.6397502699</v>
      </c>
      <c r="J27" s="21">
        <f>IFERROR(VLOOKUP(B27,RMS!C:F,4,FALSE),0)</f>
        <v>1031215.91410531</v>
      </c>
      <c r="K27" s="22">
        <f t="shared" si="1"/>
        <v>4.4849730096757412E-2</v>
      </c>
      <c r="L27" s="22">
        <f t="shared" si="2"/>
        <v>7.394690066576004E-3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183194.8394</v>
      </c>
      <c r="F28" s="25">
        <f>VLOOKUP(C28,RA!B32:I61,8,0)</f>
        <v>38607.659299999999</v>
      </c>
      <c r="G28" s="16">
        <f t="shared" si="0"/>
        <v>144587.1801</v>
      </c>
      <c r="H28" s="27">
        <f>RA!J32</f>
        <v>21.0746434923865</v>
      </c>
      <c r="I28" s="20">
        <f>IFERROR(VLOOKUP(B28,RMS!C:E,3,FALSE),0)</f>
        <v>183194.776361039</v>
      </c>
      <c r="J28" s="21">
        <f>IFERROR(VLOOKUP(B28,RMS!C:F,4,FALSE),0)</f>
        <v>144587.20261100499</v>
      </c>
      <c r="K28" s="22">
        <f t="shared" si="1"/>
        <v>6.303896100143902E-2</v>
      </c>
      <c r="L28" s="22">
        <f t="shared" si="2"/>
        <v>-2.2511004994157702E-2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580146.97750000004</v>
      </c>
      <c r="F30" s="25">
        <f>VLOOKUP(C30,RA!B34:I64,8,0)</f>
        <v>34796.525999999998</v>
      </c>
      <c r="G30" s="16">
        <f t="shared" si="0"/>
        <v>545350.45150000008</v>
      </c>
      <c r="H30" s="27">
        <f>RA!J34</f>
        <v>0</v>
      </c>
      <c r="I30" s="20">
        <f>IFERROR(VLOOKUP(B30,RMS!C:E,3,FALSE),0)</f>
        <v>580146.97778442502</v>
      </c>
      <c r="J30" s="21">
        <f>IFERROR(VLOOKUP(B30,RMS!C:F,4,FALSE),0)</f>
        <v>545350.45059999998</v>
      </c>
      <c r="K30" s="22">
        <f t="shared" si="1"/>
        <v>-2.8442498296499252E-4</v>
      </c>
      <c r="L30" s="22">
        <f t="shared" si="2"/>
        <v>9.0000010095536709E-4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5.9978811145318804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1209480.24</v>
      </c>
      <c r="F32" s="25">
        <f>VLOOKUP(C32,RA!B34:I65,8,0)</f>
        <v>-6939.74</v>
      </c>
      <c r="G32" s="16">
        <f t="shared" si="0"/>
        <v>1216419.98</v>
      </c>
      <c r="H32" s="27">
        <f>RA!J34</f>
        <v>0</v>
      </c>
      <c r="I32" s="20">
        <f>IFERROR(VLOOKUP(B32,RMS!C:E,3,FALSE),0)</f>
        <v>1209480.24</v>
      </c>
      <c r="J32" s="21">
        <f>IFERROR(VLOOKUP(B32,RMS!C:F,4,FALSE),0)</f>
        <v>1216419.98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1121237.58</v>
      </c>
      <c r="F33" s="25">
        <f>VLOOKUP(C33,RA!B34:I65,8,0)</f>
        <v>-160327.59</v>
      </c>
      <c r="G33" s="16">
        <f t="shared" si="0"/>
        <v>1281565.1700000002</v>
      </c>
      <c r="H33" s="27">
        <f>RA!J34</f>
        <v>0</v>
      </c>
      <c r="I33" s="20">
        <f>IFERROR(VLOOKUP(B33,RMS!C:E,3,FALSE),0)</f>
        <v>1121237.58</v>
      </c>
      <c r="J33" s="21">
        <f>IFERROR(VLOOKUP(B33,RMS!C:F,4,FALSE),0)</f>
        <v>1281565.17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404419.67</v>
      </c>
      <c r="F34" s="25">
        <f>VLOOKUP(C34,RA!B34:I66,8,0)</f>
        <v>-9766.7099999999991</v>
      </c>
      <c r="G34" s="16">
        <f t="shared" si="0"/>
        <v>414186.38</v>
      </c>
      <c r="H34" s="27">
        <f>RA!J35</f>
        <v>5.9978811145318804</v>
      </c>
      <c r="I34" s="20">
        <f>IFERROR(VLOOKUP(B34,RMS!C:E,3,FALSE),0)</f>
        <v>404419.67</v>
      </c>
      <c r="J34" s="21">
        <f>IFERROR(VLOOKUP(B34,RMS!C:F,4,FALSE),0)</f>
        <v>414186.38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589339.72</v>
      </c>
      <c r="F35" s="25">
        <f>VLOOKUP(C35,RA!B34:I67,8,0)</f>
        <v>-78695.149999999994</v>
      </c>
      <c r="G35" s="16">
        <f t="shared" si="0"/>
        <v>668034.87</v>
      </c>
      <c r="H35" s="27">
        <f>RA!J34</f>
        <v>0</v>
      </c>
      <c r="I35" s="20">
        <f>IFERROR(VLOOKUP(B35,RMS!C:E,3,FALSE),0)</f>
        <v>589339.72</v>
      </c>
      <c r="J35" s="21">
        <f>IFERROR(VLOOKUP(B35,RMS!C:F,4,FALSE),0)</f>
        <v>668034.87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5.9978811145318804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26978.2048</v>
      </c>
      <c r="F37" s="25">
        <f>VLOOKUP(C37,RA!B8:I68,8,0)</f>
        <v>2313.0898999999999</v>
      </c>
      <c r="G37" s="16">
        <f t="shared" si="0"/>
        <v>24665.1149</v>
      </c>
      <c r="H37" s="27">
        <f>RA!J35</f>
        <v>5.9978811145318804</v>
      </c>
      <c r="I37" s="20">
        <f>IFERROR(VLOOKUP(B37,RMS!C:E,3,FALSE),0)</f>
        <v>26978.2051282051</v>
      </c>
      <c r="J37" s="21">
        <f>IFERROR(VLOOKUP(B37,RMS!C:F,4,FALSE),0)</f>
        <v>24665.113247863199</v>
      </c>
      <c r="K37" s="22">
        <f t="shared" si="1"/>
        <v>-3.2820510023157112E-4</v>
      </c>
      <c r="L37" s="22">
        <f t="shared" si="2"/>
        <v>1.6521368015673943E-3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628934.46770000004</v>
      </c>
      <c r="F38" s="25">
        <f>VLOOKUP(C38,RA!B8:I69,8,0)</f>
        <v>32613.702099999999</v>
      </c>
      <c r="G38" s="16">
        <f t="shared" si="0"/>
        <v>596320.76560000004</v>
      </c>
      <c r="H38" s="27">
        <f>RA!J36</f>
        <v>0</v>
      </c>
      <c r="I38" s="20">
        <f>IFERROR(VLOOKUP(B38,RMS!C:E,3,FALSE),0)</f>
        <v>628934.46177093999</v>
      </c>
      <c r="J38" s="21">
        <f>IFERROR(VLOOKUP(B38,RMS!C:F,4,FALSE),0)</f>
        <v>596320.76519658102</v>
      </c>
      <c r="K38" s="22">
        <f t="shared" si="1"/>
        <v>5.9290600474923849E-3</v>
      </c>
      <c r="L38" s="22">
        <f t="shared" si="2"/>
        <v>4.0341902058571577E-4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527219.22</v>
      </c>
      <c r="F39" s="25">
        <f>VLOOKUP(C39,RA!B9:I70,8,0)</f>
        <v>-87105.77</v>
      </c>
      <c r="G39" s="16">
        <f t="shared" si="0"/>
        <v>614324.99</v>
      </c>
      <c r="H39" s="27">
        <f>RA!J37</f>
        <v>-0.57377870017950905</v>
      </c>
      <c r="I39" s="20">
        <f>IFERROR(VLOOKUP(B39,RMS!C:E,3,FALSE),0)</f>
        <v>527219.22</v>
      </c>
      <c r="J39" s="21">
        <f>IFERROR(VLOOKUP(B39,RMS!C:F,4,FALSE),0)</f>
        <v>614324.99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727096.4</v>
      </c>
      <c r="F40" s="25">
        <f>VLOOKUP(C40,RA!B10:I71,8,0)</f>
        <v>37263.01</v>
      </c>
      <c r="G40" s="16">
        <f t="shared" si="0"/>
        <v>689833.39</v>
      </c>
      <c r="H40" s="27">
        <f>RA!J38</f>
        <v>-14.299163073003699</v>
      </c>
      <c r="I40" s="20">
        <f>IFERROR(VLOOKUP(B40,RMS!C:E,3,FALSE),0)</f>
        <v>727096.4</v>
      </c>
      <c r="J40" s="21">
        <f>IFERROR(VLOOKUP(B40,RMS!C:F,4,FALSE),0)</f>
        <v>689833.39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-2.4149938107609898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16045.656000000001</v>
      </c>
      <c r="F42" s="25">
        <f>VLOOKUP(C42,RA!B8:I72,8,0)</f>
        <v>2321.6880999999998</v>
      </c>
      <c r="G42" s="16">
        <f t="shared" si="0"/>
        <v>13723.967900000001</v>
      </c>
      <c r="H42" s="27">
        <f>RA!J39</f>
        <v>-2.4149938107609898</v>
      </c>
      <c r="I42" s="20">
        <f>VLOOKUP(B42,RMS!C:E,3,FALSE)</f>
        <v>16045.6561530898</v>
      </c>
      <c r="J42" s="21">
        <f>IFERROR(VLOOKUP(B42,RMS!C:F,4,FALSE),0)</f>
        <v>13723.967960063501</v>
      </c>
      <c r="K42" s="22">
        <f t="shared" si="1"/>
        <v>-1.530897989141522E-4</v>
      </c>
      <c r="L42" s="22">
        <f t="shared" si="2"/>
        <v>-6.0063499404350296E-5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32034850.715700001</v>
      </c>
      <c r="E7" s="64"/>
      <c r="F7" s="64"/>
      <c r="G7" s="52">
        <v>24156945.248399999</v>
      </c>
      <c r="H7" s="53">
        <v>32.611347942769299</v>
      </c>
      <c r="I7" s="52">
        <v>1381041.932</v>
      </c>
      <c r="J7" s="53">
        <v>4.3110609262903896</v>
      </c>
      <c r="K7" s="52">
        <v>1125289.5951</v>
      </c>
      <c r="L7" s="53">
        <v>4.6582445898226004</v>
      </c>
      <c r="M7" s="53">
        <v>0.22727690544163701</v>
      </c>
      <c r="N7" s="52">
        <v>583337722.11800003</v>
      </c>
      <c r="O7" s="52">
        <v>8006481539.2093</v>
      </c>
      <c r="P7" s="52">
        <v>1254677</v>
      </c>
      <c r="Q7" s="52">
        <v>885544</v>
      </c>
      <c r="R7" s="53">
        <v>41.684320598411801</v>
      </c>
      <c r="S7" s="52">
        <v>25.5323487365274</v>
      </c>
      <c r="T7" s="52">
        <v>22.296336402934202</v>
      </c>
      <c r="U7" s="54">
        <v>12.674166278183501</v>
      </c>
    </row>
    <row r="8" spans="1:23" ht="12" thickBot="1">
      <c r="A8" s="76">
        <v>42735</v>
      </c>
      <c r="B8" s="74" t="s">
        <v>6</v>
      </c>
      <c r="C8" s="75"/>
      <c r="D8" s="55">
        <v>859430.74340000004</v>
      </c>
      <c r="E8" s="58"/>
      <c r="F8" s="58"/>
      <c r="G8" s="55">
        <v>625217.31909999996</v>
      </c>
      <c r="H8" s="56">
        <v>37.461122260200703</v>
      </c>
      <c r="I8" s="55">
        <v>221592.6213</v>
      </c>
      <c r="J8" s="56">
        <v>25.7836507480935</v>
      </c>
      <c r="K8" s="55">
        <v>137313.57139999999</v>
      </c>
      <c r="L8" s="56">
        <v>21.962534818719199</v>
      </c>
      <c r="M8" s="56">
        <v>0.61377072230166996</v>
      </c>
      <c r="N8" s="55">
        <v>20333072.000100002</v>
      </c>
      <c r="O8" s="55">
        <v>297628162.44300002</v>
      </c>
      <c r="P8" s="55">
        <v>28514</v>
      </c>
      <c r="Q8" s="55">
        <v>22811</v>
      </c>
      <c r="R8" s="56">
        <v>25.001095962474199</v>
      </c>
      <c r="S8" s="55">
        <v>30.140658743073601</v>
      </c>
      <c r="T8" s="55">
        <v>28.356973381263401</v>
      </c>
      <c r="U8" s="57">
        <v>5.9178711952340803</v>
      </c>
    </row>
    <row r="9" spans="1:23" ht="12" thickBot="1">
      <c r="A9" s="77"/>
      <c r="B9" s="74" t="s">
        <v>7</v>
      </c>
      <c r="C9" s="75"/>
      <c r="D9" s="55">
        <v>133445.14170000001</v>
      </c>
      <c r="E9" s="58"/>
      <c r="F9" s="58"/>
      <c r="G9" s="55">
        <v>77938.350999999995</v>
      </c>
      <c r="H9" s="56">
        <v>71.218841543106294</v>
      </c>
      <c r="I9" s="55">
        <v>31888.120699999999</v>
      </c>
      <c r="J9" s="56">
        <v>23.896052185765001</v>
      </c>
      <c r="K9" s="55">
        <v>18719.905599999998</v>
      </c>
      <c r="L9" s="56">
        <v>24.018862806065801</v>
      </c>
      <c r="M9" s="56">
        <v>0.70343384103389905</v>
      </c>
      <c r="N9" s="55">
        <v>3083606.1486</v>
      </c>
      <c r="O9" s="55">
        <v>40828796.5031</v>
      </c>
      <c r="P9" s="55">
        <v>7714</v>
      </c>
      <c r="Q9" s="55">
        <v>4833</v>
      </c>
      <c r="R9" s="56">
        <v>59.611007655700398</v>
      </c>
      <c r="S9" s="55">
        <v>17.299085001296302</v>
      </c>
      <c r="T9" s="55">
        <v>16.712783819573801</v>
      </c>
      <c r="U9" s="57">
        <v>3.3892034271098299</v>
      </c>
    </row>
    <row r="10" spans="1:23" ht="12" thickBot="1">
      <c r="A10" s="77"/>
      <c r="B10" s="74" t="s">
        <v>8</v>
      </c>
      <c r="C10" s="75"/>
      <c r="D10" s="55">
        <v>205578.92670000001</v>
      </c>
      <c r="E10" s="58"/>
      <c r="F10" s="58"/>
      <c r="G10" s="55">
        <v>149060.75090000001</v>
      </c>
      <c r="H10" s="56">
        <v>37.916202258981102</v>
      </c>
      <c r="I10" s="55">
        <v>56585.591500000002</v>
      </c>
      <c r="J10" s="56">
        <v>27.524996072469499</v>
      </c>
      <c r="K10" s="55">
        <v>37211.593099999998</v>
      </c>
      <c r="L10" s="56">
        <v>24.9640451126964</v>
      </c>
      <c r="M10" s="56">
        <v>0.52064415377045503</v>
      </c>
      <c r="N10" s="55">
        <v>3896380.4004000002</v>
      </c>
      <c r="O10" s="55">
        <v>64537491.044100001</v>
      </c>
      <c r="P10" s="55">
        <v>147280</v>
      </c>
      <c r="Q10" s="55">
        <v>93048</v>
      </c>
      <c r="R10" s="56">
        <v>58.283896483535401</v>
      </c>
      <c r="S10" s="55">
        <v>1.3958373621672999</v>
      </c>
      <c r="T10" s="55">
        <v>1.30161089330238</v>
      </c>
      <c r="U10" s="57">
        <v>6.7505335090482497</v>
      </c>
    </row>
    <row r="11" spans="1:23" ht="12" thickBot="1">
      <c r="A11" s="77"/>
      <c r="B11" s="74" t="s">
        <v>9</v>
      </c>
      <c r="C11" s="75"/>
      <c r="D11" s="55">
        <v>70906.525899999993</v>
      </c>
      <c r="E11" s="58"/>
      <c r="F11" s="58"/>
      <c r="G11" s="55">
        <v>57921.162100000001</v>
      </c>
      <c r="H11" s="56">
        <v>22.419031886102299</v>
      </c>
      <c r="I11" s="55">
        <v>14503.8146</v>
      </c>
      <c r="J11" s="56">
        <v>20.454837429850699</v>
      </c>
      <c r="K11" s="55">
        <v>10718.2516</v>
      </c>
      <c r="L11" s="56">
        <v>18.504897366346199</v>
      </c>
      <c r="M11" s="56">
        <v>0.35318848085260501</v>
      </c>
      <c r="N11" s="55">
        <v>1887579.1904</v>
      </c>
      <c r="O11" s="55">
        <v>24398271.710900001</v>
      </c>
      <c r="P11" s="55">
        <v>3100</v>
      </c>
      <c r="Q11" s="55">
        <v>2515</v>
      </c>
      <c r="R11" s="56">
        <v>23.2604373757455</v>
      </c>
      <c r="S11" s="55">
        <v>22.8730728709677</v>
      </c>
      <c r="T11" s="55">
        <v>22.360260397614301</v>
      </c>
      <c r="U11" s="57">
        <v>2.2419920412369501</v>
      </c>
    </row>
    <row r="12" spans="1:23" ht="12" thickBot="1">
      <c r="A12" s="77"/>
      <c r="B12" s="74" t="s">
        <v>10</v>
      </c>
      <c r="C12" s="75"/>
      <c r="D12" s="55">
        <v>317806.2389</v>
      </c>
      <c r="E12" s="58"/>
      <c r="F12" s="58"/>
      <c r="G12" s="55">
        <v>454854.81559999997</v>
      </c>
      <c r="H12" s="56">
        <v>-30.130180444329</v>
      </c>
      <c r="I12" s="55">
        <v>22677.658500000001</v>
      </c>
      <c r="J12" s="56">
        <v>7.1356870080626997</v>
      </c>
      <c r="K12" s="55">
        <v>3983.3822</v>
      </c>
      <c r="L12" s="56">
        <v>0.87574805484811902</v>
      </c>
      <c r="M12" s="56">
        <v>4.6930661838073204</v>
      </c>
      <c r="N12" s="55">
        <v>7280689.7202000003</v>
      </c>
      <c r="O12" s="55">
        <v>94361344.405100003</v>
      </c>
      <c r="P12" s="55">
        <v>2613</v>
      </c>
      <c r="Q12" s="55">
        <v>1684</v>
      </c>
      <c r="R12" s="56">
        <v>55.166270783847999</v>
      </c>
      <c r="S12" s="55">
        <v>121.625043589744</v>
      </c>
      <c r="T12" s="55">
        <v>138.32666347981001</v>
      </c>
      <c r="U12" s="57">
        <v>-13.7320566530714</v>
      </c>
    </row>
    <row r="13" spans="1:23" ht="12" thickBot="1">
      <c r="A13" s="77"/>
      <c r="B13" s="74" t="s">
        <v>11</v>
      </c>
      <c r="C13" s="75"/>
      <c r="D13" s="55">
        <v>260029.8922</v>
      </c>
      <c r="E13" s="58"/>
      <c r="F13" s="58"/>
      <c r="G13" s="55">
        <v>409840.1151</v>
      </c>
      <c r="H13" s="56">
        <v>-36.553333209816898</v>
      </c>
      <c r="I13" s="55">
        <v>75971.213799999998</v>
      </c>
      <c r="J13" s="56">
        <v>29.216338612934301</v>
      </c>
      <c r="K13" s="55">
        <v>-1798.5135</v>
      </c>
      <c r="L13" s="56">
        <v>-0.43883295795999999</v>
      </c>
      <c r="M13" s="56">
        <v>-43.241114008874597</v>
      </c>
      <c r="N13" s="55">
        <v>7860056.4836999997</v>
      </c>
      <c r="O13" s="55">
        <v>127583285.94400001</v>
      </c>
      <c r="P13" s="55">
        <v>8066</v>
      </c>
      <c r="Q13" s="55">
        <v>6450</v>
      </c>
      <c r="R13" s="56">
        <v>25.0542635658915</v>
      </c>
      <c r="S13" s="55">
        <v>32.2377748822217</v>
      </c>
      <c r="T13" s="55">
        <v>30.795526248062</v>
      </c>
      <c r="U13" s="57">
        <v>4.4737846809489996</v>
      </c>
    </row>
    <row r="14" spans="1:23" ht="12" thickBot="1">
      <c r="A14" s="77"/>
      <c r="B14" s="74" t="s">
        <v>12</v>
      </c>
      <c r="C14" s="75"/>
      <c r="D14" s="55">
        <v>109845.792</v>
      </c>
      <c r="E14" s="58"/>
      <c r="F14" s="58"/>
      <c r="G14" s="55">
        <v>157292.9952</v>
      </c>
      <c r="H14" s="56">
        <v>-30.164854537654598</v>
      </c>
      <c r="I14" s="55">
        <v>21998.637900000002</v>
      </c>
      <c r="J14" s="56">
        <v>20.0268371682367</v>
      </c>
      <c r="K14" s="55">
        <v>29170.5527</v>
      </c>
      <c r="L14" s="56">
        <v>18.5453603085816</v>
      </c>
      <c r="M14" s="56">
        <v>-0.245861464256726</v>
      </c>
      <c r="N14" s="55">
        <v>3382312.9353999998</v>
      </c>
      <c r="O14" s="55">
        <v>51808335.934299998</v>
      </c>
      <c r="P14" s="55">
        <v>1607</v>
      </c>
      <c r="Q14" s="55">
        <v>1352</v>
      </c>
      <c r="R14" s="56">
        <v>18.860946745562099</v>
      </c>
      <c r="S14" s="55">
        <v>68.354568761667693</v>
      </c>
      <c r="T14" s="55">
        <v>70.916730991124297</v>
      </c>
      <c r="U14" s="57">
        <v>-3.7483408583705198</v>
      </c>
    </row>
    <row r="15" spans="1:23" ht="12" thickBot="1">
      <c r="A15" s="77"/>
      <c r="B15" s="74" t="s">
        <v>13</v>
      </c>
      <c r="C15" s="75"/>
      <c r="D15" s="55">
        <v>116805.1373</v>
      </c>
      <c r="E15" s="58"/>
      <c r="F15" s="58"/>
      <c r="G15" s="55">
        <v>96204.4859</v>
      </c>
      <c r="H15" s="56">
        <v>21.413400016932101</v>
      </c>
      <c r="I15" s="55">
        <v>7129.2114000000001</v>
      </c>
      <c r="J15" s="56">
        <v>6.10350842847732</v>
      </c>
      <c r="K15" s="55">
        <v>6497.0293000000001</v>
      </c>
      <c r="L15" s="56">
        <v>6.75335379553231</v>
      </c>
      <c r="M15" s="56">
        <v>9.7303255196955998E-2</v>
      </c>
      <c r="N15" s="55">
        <v>2771231.4961000001</v>
      </c>
      <c r="O15" s="55">
        <v>46950990.116999999</v>
      </c>
      <c r="P15" s="55">
        <v>3759</v>
      </c>
      <c r="Q15" s="55">
        <v>3041</v>
      </c>
      <c r="R15" s="56">
        <v>23.610654390003301</v>
      </c>
      <c r="S15" s="55">
        <v>31.073460308592701</v>
      </c>
      <c r="T15" s="55">
        <v>28.676226372903699</v>
      </c>
      <c r="U15" s="57">
        <v>7.7147311946656902</v>
      </c>
    </row>
    <row r="16" spans="1:23" ht="12" thickBot="1">
      <c r="A16" s="77"/>
      <c r="B16" s="74" t="s">
        <v>14</v>
      </c>
      <c r="C16" s="75"/>
      <c r="D16" s="55">
        <v>1612755.9088000001</v>
      </c>
      <c r="E16" s="58"/>
      <c r="F16" s="58"/>
      <c r="G16" s="55">
        <v>880819.95449999999</v>
      </c>
      <c r="H16" s="56">
        <v>83.097113156965904</v>
      </c>
      <c r="I16" s="55">
        <v>-143290.44940000001</v>
      </c>
      <c r="J16" s="56">
        <v>-8.8848193714954604</v>
      </c>
      <c r="K16" s="55">
        <v>-77892.976699999999</v>
      </c>
      <c r="L16" s="56">
        <v>-8.8432347952671204</v>
      </c>
      <c r="M16" s="56">
        <v>0.83958112105375504</v>
      </c>
      <c r="N16" s="55">
        <v>24092554.830200002</v>
      </c>
      <c r="O16" s="55">
        <v>402999314.5729</v>
      </c>
      <c r="P16" s="55">
        <v>59956</v>
      </c>
      <c r="Q16" s="55">
        <v>36342</v>
      </c>
      <c r="R16" s="56">
        <v>64.977161411039603</v>
      </c>
      <c r="S16" s="55">
        <v>26.8989910734539</v>
      </c>
      <c r="T16" s="55">
        <v>19.527134387210399</v>
      </c>
      <c r="U16" s="57">
        <v>27.4056995896721</v>
      </c>
    </row>
    <row r="17" spans="1:21" ht="12" thickBot="1">
      <c r="A17" s="77"/>
      <c r="B17" s="74" t="s">
        <v>15</v>
      </c>
      <c r="C17" s="75"/>
      <c r="D17" s="55">
        <v>1001464.9484</v>
      </c>
      <c r="E17" s="58"/>
      <c r="F17" s="58"/>
      <c r="G17" s="55">
        <v>615183.31189999997</v>
      </c>
      <c r="H17" s="56">
        <v>62.791306107925003</v>
      </c>
      <c r="I17" s="55">
        <v>142802.93059999999</v>
      </c>
      <c r="J17" s="56">
        <v>14.259403769263301</v>
      </c>
      <c r="K17" s="55">
        <v>63600.1054</v>
      </c>
      <c r="L17" s="56">
        <v>10.338399005585901</v>
      </c>
      <c r="M17" s="56">
        <v>1.24532537645763</v>
      </c>
      <c r="N17" s="55">
        <v>19152031.307799999</v>
      </c>
      <c r="O17" s="55">
        <v>394422284.5291</v>
      </c>
      <c r="P17" s="55">
        <v>15172</v>
      </c>
      <c r="Q17" s="55">
        <v>10641</v>
      </c>
      <c r="R17" s="56">
        <v>42.580584531528999</v>
      </c>
      <c r="S17" s="55">
        <v>66.007444529396295</v>
      </c>
      <c r="T17" s="55">
        <v>69.038561573160393</v>
      </c>
      <c r="U17" s="57">
        <v>-4.5920836132570901</v>
      </c>
    </row>
    <row r="18" spans="1:21" ht="12" customHeight="1" thickBot="1">
      <c r="A18" s="77"/>
      <c r="B18" s="74" t="s">
        <v>16</v>
      </c>
      <c r="C18" s="75"/>
      <c r="D18" s="55">
        <v>3652374.9837000002</v>
      </c>
      <c r="E18" s="58"/>
      <c r="F18" s="58"/>
      <c r="G18" s="55">
        <v>2078163.3768</v>
      </c>
      <c r="H18" s="56">
        <v>75.750137090954098</v>
      </c>
      <c r="I18" s="55">
        <v>130357.5393</v>
      </c>
      <c r="J18" s="56">
        <v>3.569117078114</v>
      </c>
      <c r="K18" s="55">
        <v>285456.27010000002</v>
      </c>
      <c r="L18" s="56">
        <v>13.7359879057994</v>
      </c>
      <c r="M18" s="56">
        <v>-0.54333622010007498</v>
      </c>
      <c r="N18" s="55">
        <v>55236010.213600002</v>
      </c>
      <c r="O18" s="55">
        <v>775941936.03299999</v>
      </c>
      <c r="P18" s="55">
        <v>115128</v>
      </c>
      <c r="Q18" s="55">
        <v>75893</v>
      </c>
      <c r="R18" s="56">
        <v>51.697785039463497</v>
      </c>
      <c r="S18" s="55">
        <v>31.724471750573301</v>
      </c>
      <c r="T18" s="55">
        <v>27.589466230087101</v>
      </c>
      <c r="U18" s="57">
        <v>13.034119379502201</v>
      </c>
    </row>
    <row r="19" spans="1:21" ht="12" customHeight="1" thickBot="1">
      <c r="A19" s="77"/>
      <c r="B19" s="74" t="s">
        <v>17</v>
      </c>
      <c r="C19" s="75"/>
      <c r="D19" s="55">
        <v>1444683.5142000001</v>
      </c>
      <c r="E19" s="58"/>
      <c r="F19" s="58"/>
      <c r="G19" s="55">
        <v>729390.87809999997</v>
      </c>
      <c r="H19" s="56">
        <v>98.067121152279199</v>
      </c>
      <c r="I19" s="55">
        <v>-41691.868600000002</v>
      </c>
      <c r="J19" s="56">
        <v>-2.8858824919232999</v>
      </c>
      <c r="K19" s="55">
        <v>37674.105100000001</v>
      </c>
      <c r="L19" s="56">
        <v>5.1651461830915402</v>
      </c>
      <c r="M19" s="56">
        <v>-2.10664522725452</v>
      </c>
      <c r="N19" s="55">
        <v>18905999.8292</v>
      </c>
      <c r="O19" s="55">
        <v>240697814.11700001</v>
      </c>
      <c r="P19" s="55">
        <v>19605</v>
      </c>
      <c r="Q19" s="55">
        <v>12158</v>
      </c>
      <c r="R19" s="56">
        <v>61.251850633327898</v>
      </c>
      <c r="S19" s="55">
        <v>73.689544208110206</v>
      </c>
      <c r="T19" s="55">
        <v>46.952577545649</v>
      </c>
      <c r="U19" s="57">
        <v>36.283256939345499</v>
      </c>
    </row>
    <row r="20" spans="1:21" ht="12" thickBot="1">
      <c r="A20" s="77"/>
      <c r="B20" s="74" t="s">
        <v>18</v>
      </c>
      <c r="C20" s="75"/>
      <c r="D20" s="55">
        <v>1902999.9882</v>
      </c>
      <c r="E20" s="58"/>
      <c r="F20" s="58"/>
      <c r="G20" s="55">
        <v>1125248.5882999999</v>
      </c>
      <c r="H20" s="56">
        <v>69.118184904813702</v>
      </c>
      <c r="I20" s="55">
        <v>136999.9418</v>
      </c>
      <c r="J20" s="56">
        <v>7.1991562085917202</v>
      </c>
      <c r="K20" s="55">
        <v>72459.124800000005</v>
      </c>
      <c r="L20" s="56">
        <v>6.4393881986085999</v>
      </c>
      <c r="M20" s="56">
        <v>0.89072034996481197</v>
      </c>
      <c r="N20" s="55">
        <v>39608692.397100002</v>
      </c>
      <c r="O20" s="55">
        <v>485734321.3272</v>
      </c>
      <c r="P20" s="55">
        <v>57585</v>
      </c>
      <c r="Q20" s="55">
        <v>43928</v>
      </c>
      <c r="R20" s="56">
        <v>31.0895101074486</v>
      </c>
      <c r="S20" s="55">
        <v>33.046800177129498</v>
      </c>
      <c r="T20" s="55">
        <v>29.1492177950282</v>
      </c>
      <c r="U20" s="57">
        <v>11.794129420126501</v>
      </c>
    </row>
    <row r="21" spans="1:21" ht="12" customHeight="1" thickBot="1">
      <c r="A21" s="77"/>
      <c r="B21" s="74" t="s">
        <v>19</v>
      </c>
      <c r="C21" s="75"/>
      <c r="D21" s="55">
        <v>443296.30339999998</v>
      </c>
      <c r="E21" s="58"/>
      <c r="F21" s="58"/>
      <c r="G21" s="55">
        <v>402143.37540000002</v>
      </c>
      <c r="H21" s="56">
        <v>10.2333969716812</v>
      </c>
      <c r="I21" s="55">
        <v>55753.5452</v>
      </c>
      <c r="J21" s="56">
        <v>12.5770381508667</v>
      </c>
      <c r="K21" s="55">
        <v>41357.194799999997</v>
      </c>
      <c r="L21" s="56">
        <v>10.284191492365901</v>
      </c>
      <c r="M21" s="56">
        <v>0.34809784535966698</v>
      </c>
      <c r="N21" s="55">
        <v>11159990.079</v>
      </c>
      <c r="O21" s="55">
        <v>150402882.05970001</v>
      </c>
      <c r="P21" s="55">
        <v>33312</v>
      </c>
      <c r="Q21" s="55">
        <v>26410</v>
      </c>
      <c r="R21" s="56">
        <v>26.134040136311999</v>
      </c>
      <c r="S21" s="55">
        <v>13.307405841738699</v>
      </c>
      <c r="T21" s="55">
        <v>12.747982695948499</v>
      </c>
      <c r="U21" s="57">
        <v>4.2038482364126502</v>
      </c>
    </row>
    <row r="22" spans="1:21" ht="12" customHeight="1" thickBot="1">
      <c r="A22" s="77"/>
      <c r="B22" s="74" t="s">
        <v>20</v>
      </c>
      <c r="C22" s="75"/>
      <c r="D22" s="55">
        <v>1808525.8229</v>
      </c>
      <c r="E22" s="58"/>
      <c r="F22" s="58"/>
      <c r="G22" s="55">
        <v>1214441.1727</v>
      </c>
      <c r="H22" s="56">
        <v>48.918355500020198</v>
      </c>
      <c r="I22" s="55">
        <v>-15005.009400000001</v>
      </c>
      <c r="J22" s="56">
        <v>-0.82968178889141997</v>
      </c>
      <c r="K22" s="55">
        <v>120760.2577</v>
      </c>
      <c r="L22" s="56">
        <v>9.9436893622043794</v>
      </c>
      <c r="M22" s="56">
        <v>-1.1242545327890601</v>
      </c>
      <c r="N22" s="55">
        <v>36657093.8719</v>
      </c>
      <c r="O22" s="55">
        <v>518809444.99089998</v>
      </c>
      <c r="P22" s="55">
        <v>99878</v>
      </c>
      <c r="Q22" s="55">
        <v>67515</v>
      </c>
      <c r="R22" s="56">
        <v>47.934533066725898</v>
      </c>
      <c r="S22" s="55">
        <v>18.1073491950179</v>
      </c>
      <c r="T22" s="55">
        <v>17.410524994445701</v>
      </c>
      <c r="U22" s="57">
        <v>3.8482949274760201</v>
      </c>
    </row>
    <row r="23" spans="1:21" ht="12" thickBot="1">
      <c r="A23" s="77"/>
      <c r="B23" s="74" t="s">
        <v>21</v>
      </c>
      <c r="C23" s="75"/>
      <c r="D23" s="55">
        <v>3815334.8783</v>
      </c>
      <c r="E23" s="58"/>
      <c r="F23" s="58"/>
      <c r="G23" s="55">
        <v>2703235.5410000002</v>
      </c>
      <c r="H23" s="56">
        <v>41.139564807904399</v>
      </c>
      <c r="I23" s="55">
        <v>138761.44560000001</v>
      </c>
      <c r="J23" s="56">
        <v>3.63694013831436</v>
      </c>
      <c r="K23" s="55">
        <v>178837.9987</v>
      </c>
      <c r="L23" s="56">
        <v>6.6157016651920397</v>
      </c>
      <c r="M23" s="56">
        <v>-0.22409417121261899</v>
      </c>
      <c r="N23" s="55">
        <v>70407153.784500003</v>
      </c>
      <c r="O23" s="55">
        <v>1157846220.9430001</v>
      </c>
      <c r="P23" s="55">
        <v>92201</v>
      </c>
      <c r="Q23" s="55">
        <v>69249</v>
      </c>
      <c r="R23" s="56">
        <v>33.144160926511603</v>
      </c>
      <c r="S23" s="55">
        <v>41.3806236190497</v>
      </c>
      <c r="T23" s="55">
        <v>32.668673325246601</v>
      </c>
      <c r="U23" s="57">
        <v>21.053211701218899</v>
      </c>
    </row>
    <row r="24" spans="1:21" ht="12" thickBot="1">
      <c r="A24" s="77"/>
      <c r="B24" s="74" t="s">
        <v>22</v>
      </c>
      <c r="C24" s="75"/>
      <c r="D24" s="55">
        <v>488422.07559999998</v>
      </c>
      <c r="E24" s="58"/>
      <c r="F24" s="58"/>
      <c r="G24" s="55">
        <v>312744.8284</v>
      </c>
      <c r="H24" s="56">
        <v>56.172710544491999</v>
      </c>
      <c r="I24" s="55">
        <v>66351.314899999998</v>
      </c>
      <c r="J24" s="56">
        <v>13.5848312790717</v>
      </c>
      <c r="K24" s="55">
        <v>54147.2981</v>
      </c>
      <c r="L24" s="56">
        <v>17.3135710595175</v>
      </c>
      <c r="M24" s="56">
        <v>0.22538551743544899</v>
      </c>
      <c r="N24" s="55">
        <v>9984006.5869999994</v>
      </c>
      <c r="O24" s="55">
        <v>114976365.4553</v>
      </c>
      <c r="P24" s="55">
        <v>37829</v>
      </c>
      <c r="Q24" s="55">
        <v>26757</v>
      </c>
      <c r="R24" s="56">
        <v>41.379825839967097</v>
      </c>
      <c r="S24" s="55">
        <v>12.9113134262074</v>
      </c>
      <c r="T24" s="55">
        <v>11.2814465523041</v>
      </c>
      <c r="U24" s="57">
        <v>12.6235559474146</v>
      </c>
    </row>
    <row r="25" spans="1:21" ht="12" thickBot="1">
      <c r="A25" s="77"/>
      <c r="B25" s="74" t="s">
        <v>23</v>
      </c>
      <c r="C25" s="75"/>
      <c r="D25" s="55">
        <v>667978.79249999998</v>
      </c>
      <c r="E25" s="58"/>
      <c r="F25" s="58"/>
      <c r="G25" s="55">
        <v>461355.93650000001</v>
      </c>
      <c r="H25" s="56">
        <v>44.785997025964399</v>
      </c>
      <c r="I25" s="55">
        <v>32253.128400000001</v>
      </c>
      <c r="J25" s="56">
        <v>4.8284659276813802</v>
      </c>
      <c r="K25" s="55">
        <v>38263.167699999998</v>
      </c>
      <c r="L25" s="56">
        <v>8.2936328922690699</v>
      </c>
      <c r="M25" s="56">
        <v>-0.15707113815357199</v>
      </c>
      <c r="N25" s="55">
        <v>14216918.545399999</v>
      </c>
      <c r="O25" s="55">
        <v>139610935.12009999</v>
      </c>
      <c r="P25" s="55">
        <v>27530</v>
      </c>
      <c r="Q25" s="55">
        <v>18297</v>
      </c>
      <c r="R25" s="56">
        <v>50.461824342788397</v>
      </c>
      <c r="S25" s="55">
        <v>24.263668452597202</v>
      </c>
      <c r="T25" s="55">
        <v>21.998991807400099</v>
      </c>
      <c r="U25" s="57">
        <v>9.3336118964098205</v>
      </c>
    </row>
    <row r="26" spans="1:21" ht="12" thickBot="1">
      <c r="A26" s="77"/>
      <c r="B26" s="74" t="s">
        <v>24</v>
      </c>
      <c r="C26" s="75"/>
      <c r="D26" s="55">
        <v>1141530.9802000001</v>
      </c>
      <c r="E26" s="58"/>
      <c r="F26" s="58"/>
      <c r="G26" s="55">
        <v>656035.8959</v>
      </c>
      <c r="H26" s="56">
        <v>74.004347526435396</v>
      </c>
      <c r="I26" s="55">
        <v>189771.54550000001</v>
      </c>
      <c r="J26" s="56">
        <v>16.6243009424721</v>
      </c>
      <c r="K26" s="55">
        <v>137245.5387</v>
      </c>
      <c r="L26" s="56">
        <v>20.9204312687366</v>
      </c>
      <c r="M26" s="56">
        <v>0.38271558622254898</v>
      </c>
      <c r="N26" s="55">
        <v>22705732.811099999</v>
      </c>
      <c r="O26" s="55">
        <v>257039368.16679999</v>
      </c>
      <c r="P26" s="55">
        <v>71689</v>
      </c>
      <c r="Q26" s="55">
        <v>45628</v>
      </c>
      <c r="R26" s="56">
        <v>57.116244411326399</v>
      </c>
      <c r="S26" s="55">
        <v>15.923377089930099</v>
      </c>
      <c r="T26" s="55">
        <v>15.510451049794</v>
      </c>
      <c r="U26" s="57">
        <v>2.5932064398403498</v>
      </c>
    </row>
    <row r="27" spans="1:21" ht="12" thickBot="1">
      <c r="A27" s="77"/>
      <c r="B27" s="74" t="s">
        <v>25</v>
      </c>
      <c r="C27" s="75"/>
      <c r="D27" s="55">
        <v>365877.1692</v>
      </c>
      <c r="E27" s="58"/>
      <c r="F27" s="58"/>
      <c r="G27" s="55">
        <v>275258.45880000002</v>
      </c>
      <c r="H27" s="56">
        <v>32.921317221296597</v>
      </c>
      <c r="I27" s="55">
        <v>81413.740999999995</v>
      </c>
      <c r="J27" s="56">
        <v>22.251659259858499</v>
      </c>
      <c r="K27" s="55">
        <v>71247.5769</v>
      </c>
      <c r="L27" s="56">
        <v>25.883882809853201</v>
      </c>
      <c r="M27" s="56">
        <v>0.14268785750101801</v>
      </c>
      <c r="N27" s="55">
        <v>8193621.2503000004</v>
      </c>
      <c r="O27" s="55">
        <v>93791658.921499997</v>
      </c>
      <c r="P27" s="55">
        <v>41118</v>
      </c>
      <c r="Q27" s="55">
        <v>31509</v>
      </c>
      <c r="R27" s="56">
        <v>30.496048747976801</v>
      </c>
      <c r="S27" s="55">
        <v>8.8982238727564607</v>
      </c>
      <c r="T27" s="55">
        <v>8.5694828620394201</v>
      </c>
      <c r="U27" s="57">
        <v>3.6944565052306801</v>
      </c>
    </row>
    <row r="28" spans="1:21" ht="12" thickBot="1">
      <c r="A28" s="77"/>
      <c r="B28" s="74" t="s">
        <v>26</v>
      </c>
      <c r="C28" s="75"/>
      <c r="D28" s="55">
        <v>1974408.3958999999</v>
      </c>
      <c r="E28" s="58"/>
      <c r="F28" s="58"/>
      <c r="G28" s="55">
        <v>1961659.5033</v>
      </c>
      <c r="H28" s="56">
        <v>0.64990344035511505</v>
      </c>
      <c r="I28" s="55">
        <v>-7100.8131999999996</v>
      </c>
      <c r="J28" s="56">
        <v>-0.35964257520102499</v>
      </c>
      <c r="K28" s="55">
        <v>-54713.929300000003</v>
      </c>
      <c r="L28" s="56">
        <v>-2.7891654595487898</v>
      </c>
      <c r="M28" s="56">
        <v>-0.87021927887749095</v>
      </c>
      <c r="N28" s="55">
        <v>46218007.134999998</v>
      </c>
      <c r="O28" s="55">
        <v>418911434.72280002</v>
      </c>
      <c r="P28" s="55">
        <v>56535</v>
      </c>
      <c r="Q28" s="55">
        <v>42785</v>
      </c>
      <c r="R28" s="56">
        <v>32.137431342760301</v>
      </c>
      <c r="S28" s="55">
        <v>34.923647225612498</v>
      </c>
      <c r="T28" s="55">
        <v>28.8289981325231</v>
      </c>
      <c r="U28" s="57">
        <v>17.451353387339399</v>
      </c>
    </row>
    <row r="29" spans="1:21" ht="12" thickBot="1">
      <c r="A29" s="77"/>
      <c r="B29" s="74" t="s">
        <v>27</v>
      </c>
      <c r="C29" s="75"/>
      <c r="D29" s="55">
        <v>900731.4669</v>
      </c>
      <c r="E29" s="58"/>
      <c r="F29" s="58"/>
      <c r="G29" s="55">
        <v>794191.47270000004</v>
      </c>
      <c r="H29" s="56">
        <v>13.414900293224999</v>
      </c>
      <c r="I29" s="55">
        <v>154946.43979999999</v>
      </c>
      <c r="J29" s="56">
        <v>17.202290082445</v>
      </c>
      <c r="K29" s="55">
        <v>139587.20060000001</v>
      </c>
      <c r="L29" s="56">
        <v>17.5760135179301</v>
      </c>
      <c r="M29" s="56">
        <v>0.110033291977918</v>
      </c>
      <c r="N29" s="55">
        <v>24852468.209100001</v>
      </c>
      <c r="O29" s="55">
        <v>283473476.64270002</v>
      </c>
      <c r="P29" s="55">
        <v>124944</v>
      </c>
      <c r="Q29" s="55">
        <v>102121</v>
      </c>
      <c r="R29" s="56">
        <v>22.3489781729517</v>
      </c>
      <c r="S29" s="55">
        <v>7.20908140366884</v>
      </c>
      <c r="T29" s="55">
        <v>6.8691612077829198</v>
      </c>
      <c r="U29" s="57">
        <v>4.7151665635642201</v>
      </c>
    </row>
    <row r="30" spans="1:21" ht="12" thickBot="1">
      <c r="A30" s="77"/>
      <c r="B30" s="74" t="s">
        <v>28</v>
      </c>
      <c r="C30" s="75"/>
      <c r="D30" s="55">
        <v>1662320.4294</v>
      </c>
      <c r="E30" s="58"/>
      <c r="F30" s="58"/>
      <c r="G30" s="55">
        <v>988975.71939999994</v>
      </c>
      <c r="H30" s="56">
        <v>68.085059803946507</v>
      </c>
      <c r="I30" s="55">
        <v>168303.15229999999</v>
      </c>
      <c r="J30" s="56">
        <v>10.124591464038501</v>
      </c>
      <c r="K30" s="55">
        <v>121317.4004</v>
      </c>
      <c r="L30" s="56">
        <v>12.266974610216099</v>
      </c>
      <c r="M30" s="56">
        <v>0.38729606589888599</v>
      </c>
      <c r="N30" s="55">
        <v>31441297.454100002</v>
      </c>
      <c r="O30" s="55">
        <v>437945278.3096</v>
      </c>
      <c r="P30" s="55">
        <v>106398</v>
      </c>
      <c r="Q30" s="55">
        <v>73335</v>
      </c>
      <c r="R30" s="56">
        <v>45.084884434444703</v>
      </c>
      <c r="S30" s="55">
        <v>15.623605983195199</v>
      </c>
      <c r="T30" s="55">
        <v>13.895737900047701</v>
      </c>
      <c r="U30" s="57">
        <v>11.059342414330899</v>
      </c>
    </row>
    <row r="31" spans="1:21" ht="12" thickBot="1">
      <c r="A31" s="77"/>
      <c r="B31" s="74" t="s">
        <v>29</v>
      </c>
      <c r="C31" s="75"/>
      <c r="D31" s="55">
        <v>1064203.6846</v>
      </c>
      <c r="E31" s="58"/>
      <c r="F31" s="58"/>
      <c r="G31" s="55">
        <v>527260.86490000004</v>
      </c>
      <c r="H31" s="56">
        <v>101.836274118663</v>
      </c>
      <c r="I31" s="55">
        <v>32987.763099999996</v>
      </c>
      <c r="J31" s="56">
        <v>3.0997602787288798</v>
      </c>
      <c r="K31" s="55">
        <v>31384.354200000002</v>
      </c>
      <c r="L31" s="56">
        <v>5.9523390202594202</v>
      </c>
      <c r="M31" s="56">
        <v>5.1089434237903998E-2</v>
      </c>
      <c r="N31" s="55">
        <v>25407889.248</v>
      </c>
      <c r="O31" s="55">
        <v>467482524.06099999</v>
      </c>
      <c r="P31" s="55">
        <v>30158</v>
      </c>
      <c r="Q31" s="55">
        <v>24190</v>
      </c>
      <c r="R31" s="56">
        <v>24.6713517982637</v>
      </c>
      <c r="S31" s="55">
        <v>35.2876080840905</v>
      </c>
      <c r="T31" s="55">
        <v>26.824312992972299</v>
      </c>
      <c r="U31" s="57">
        <v>23.983759598978999</v>
      </c>
    </row>
    <row r="32" spans="1:21" ht="12" thickBot="1">
      <c r="A32" s="77"/>
      <c r="B32" s="74" t="s">
        <v>30</v>
      </c>
      <c r="C32" s="75"/>
      <c r="D32" s="55">
        <v>183194.8394</v>
      </c>
      <c r="E32" s="58"/>
      <c r="F32" s="58"/>
      <c r="G32" s="55">
        <v>117568.0126</v>
      </c>
      <c r="H32" s="56">
        <v>55.8203080486537</v>
      </c>
      <c r="I32" s="55">
        <v>38607.659299999999</v>
      </c>
      <c r="J32" s="56">
        <v>21.0746434923865</v>
      </c>
      <c r="K32" s="55">
        <v>30223.45</v>
      </c>
      <c r="L32" s="56">
        <v>25.7072049885106</v>
      </c>
      <c r="M32" s="56">
        <v>0.277407420397076</v>
      </c>
      <c r="N32" s="55">
        <v>4435341.6782999998</v>
      </c>
      <c r="O32" s="55">
        <v>46928974.452500001</v>
      </c>
      <c r="P32" s="55">
        <v>30989</v>
      </c>
      <c r="Q32" s="55">
        <v>26126</v>
      </c>
      <c r="R32" s="56">
        <v>18.613641583097301</v>
      </c>
      <c r="S32" s="55">
        <v>5.9116086159604997</v>
      </c>
      <c r="T32" s="55">
        <v>5.4525177447753199</v>
      </c>
      <c r="U32" s="57">
        <v>7.7659212747221202</v>
      </c>
    </row>
    <row r="33" spans="1:21" ht="12" thickBot="1">
      <c r="A33" s="77"/>
      <c r="B33" s="74" t="s">
        <v>66</v>
      </c>
      <c r="C33" s="7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3.4784999999999999</v>
      </c>
      <c r="O33" s="55">
        <v>540.2355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580146.97750000004</v>
      </c>
      <c r="E35" s="58"/>
      <c r="F35" s="58"/>
      <c r="G35" s="55">
        <v>474653.04830000002</v>
      </c>
      <c r="H35" s="56">
        <v>22.225482292346602</v>
      </c>
      <c r="I35" s="55">
        <v>34796.525999999998</v>
      </c>
      <c r="J35" s="56">
        <v>5.9978811145318804</v>
      </c>
      <c r="K35" s="55">
        <v>8496.8274999999994</v>
      </c>
      <c r="L35" s="56">
        <v>1.7901133323449501</v>
      </c>
      <c r="M35" s="56">
        <v>3.0952374283225099</v>
      </c>
      <c r="N35" s="55">
        <v>9363866.3794</v>
      </c>
      <c r="O35" s="55">
        <v>82544398.426799998</v>
      </c>
      <c r="P35" s="55">
        <v>27633</v>
      </c>
      <c r="Q35" s="55">
        <v>14433</v>
      </c>
      <c r="R35" s="56">
        <v>91.457077530658907</v>
      </c>
      <c r="S35" s="55">
        <v>20.9947156479572</v>
      </c>
      <c r="T35" s="55">
        <v>19.24811604656</v>
      </c>
      <c r="U35" s="57">
        <v>8.3192343763280991</v>
      </c>
    </row>
    <row r="36" spans="1:21" ht="12" customHeight="1" thickBot="1">
      <c r="A36" s="77"/>
      <c r="B36" s="74" t="s">
        <v>74</v>
      </c>
      <c r="C36" s="7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1209480.24</v>
      </c>
      <c r="E37" s="58"/>
      <c r="F37" s="58"/>
      <c r="G37" s="55">
        <v>608102.57999999996</v>
      </c>
      <c r="H37" s="56">
        <v>98.894114213427599</v>
      </c>
      <c r="I37" s="55">
        <v>-6939.74</v>
      </c>
      <c r="J37" s="56">
        <v>-0.57377870017950905</v>
      </c>
      <c r="K37" s="55">
        <v>-9645.85</v>
      </c>
      <c r="L37" s="56">
        <v>-1.5862208642495801</v>
      </c>
      <c r="M37" s="56">
        <v>-0.28054655629104802</v>
      </c>
      <c r="N37" s="55">
        <v>16780962.829999998</v>
      </c>
      <c r="O37" s="55">
        <v>103205411.81</v>
      </c>
      <c r="P37" s="55">
        <v>193</v>
      </c>
      <c r="Q37" s="55">
        <v>116</v>
      </c>
      <c r="R37" s="56">
        <v>66.379310344827601</v>
      </c>
      <c r="S37" s="55">
        <v>6266.7369948186497</v>
      </c>
      <c r="T37" s="55">
        <v>16208.8614655172</v>
      </c>
      <c r="U37" s="57">
        <v>-158.64914195248301</v>
      </c>
    </row>
    <row r="38" spans="1:21" ht="12" thickBot="1">
      <c r="A38" s="77"/>
      <c r="B38" s="74" t="s">
        <v>35</v>
      </c>
      <c r="C38" s="75"/>
      <c r="D38" s="55">
        <v>1121237.58</v>
      </c>
      <c r="E38" s="58"/>
      <c r="F38" s="58"/>
      <c r="G38" s="55">
        <v>1940534.85</v>
      </c>
      <c r="H38" s="56">
        <v>-42.220178112235402</v>
      </c>
      <c r="I38" s="55">
        <v>-160327.59</v>
      </c>
      <c r="J38" s="56">
        <v>-14.299163073003699</v>
      </c>
      <c r="K38" s="55">
        <v>-188723.64</v>
      </c>
      <c r="L38" s="56">
        <v>-9.7253414438807901</v>
      </c>
      <c r="M38" s="56">
        <v>-0.15046366210401599</v>
      </c>
      <c r="N38" s="55">
        <v>11473212.300000001</v>
      </c>
      <c r="O38" s="55">
        <v>148214455.08000001</v>
      </c>
      <c r="P38" s="55">
        <v>447</v>
      </c>
      <c r="Q38" s="55">
        <v>167</v>
      </c>
      <c r="R38" s="56">
        <v>167.66467065868301</v>
      </c>
      <c r="S38" s="55">
        <v>2508.3614765100701</v>
      </c>
      <c r="T38" s="55">
        <v>2092.61586826347</v>
      </c>
      <c r="U38" s="57">
        <v>16.574389781533</v>
      </c>
    </row>
    <row r="39" spans="1:21" ht="12" thickBot="1">
      <c r="A39" s="77"/>
      <c r="B39" s="74" t="s">
        <v>36</v>
      </c>
      <c r="C39" s="75"/>
      <c r="D39" s="55">
        <v>404419.67</v>
      </c>
      <c r="E39" s="58"/>
      <c r="F39" s="58"/>
      <c r="G39" s="55">
        <v>521615.39</v>
      </c>
      <c r="H39" s="56">
        <v>-22.467841679287901</v>
      </c>
      <c r="I39" s="55">
        <v>-9766.7099999999991</v>
      </c>
      <c r="J39" s="56">
        <v>-2.4149938107609898</v>
      </c>
      <c r="K39" s="55">
        <v>-31886.39</v>
      </c>
      <c r="L39" s="56">
        <v>-6.1130079003228799</v>
      </c>
      <c r="M39" s="56">
        <v>-0.69370286194203901</v>
      </c>
      <c r="N39" s="55">
        <v>3885084.41</v>
      </c>
      <c r="O39" s="55">
        <v>123767065.43000001</v>
      </c>
      <c r="P39" s="55">
        <v>140</v>
      </c>
      <c r="Q39" s="55">
        <v>62</v>
      </c>
      <c r="R39" s="56">
        <v>125.806451612903</v>
      </c>
      <c r="S39" s="55">
        <v>2888.7119285714298</v>
      </c>
      <c r="T39" s="55">
        <v>2803.41919354839</v>
      </c>
      <c r="U39" s="57">
        <v>2.9526216920224999</v>
      </c>
    </row>
    <row r="40" spans="1:21" ht="12" thickBot="1">
      <c r="A40" s="77"/>
      <c r="B40" s="74" t="s">
        <v>37</v>
      </c>
      <c r="C40" s="75"/>
      <c r="D40" s="55">
        <v>589339.72</v>
      </c>
      <c r="E40" s="58"/>
      <c r="F40" s="58"/>
      <c r="G40" s="55">
        <v>768252.43</v>
      </c>
      <c r="H40" s="56">
        <v>-23.288271278230798</v>
      </c>
      <c r="I40" s="55">
        <v>-78695.149999999994</v>
      </c>
      <c r="J40" s="56">
        <v>-13.353104725403499</v>
      </c>
      <c r="K40" s="55">
        <v>-152247.01999999999</v>
      </c>
      <c r="L40" s="56">
        <v>-19.817317076367701</v>
      </c>
      <c r="M40" s="56">
        <v>-0.48310876626682098</v>
      </c>
      <c r="N40" s="55">
        <v>6438096.3600000003</v>
      </c>
      <c r="O40" s="55">
        <v>104393840.51000001</v>
      </c>
      <c r="P40" s="55">
        <v>320</v>
      </c>
      <c r="Q40" s="55">
        <v>119</v>
      </c>
      <c r="R40" s="56">
        <v>168.90756302521001</v>
      </c>
      <c r="S40" s="55">
        <v>1841.686625</v>
      </c>
      <c r="T40" s="55">
        <v>1796.34924369748</v>
      </c>
      <c r="U40" s="57">
        <v>2.4617315827290098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5">
        <v>40.42</v>
      </c>
      <c r="H41" s="58"/>
      <c r="I41" s="58"/>
      <c r="J41" s="58"/>
      <c r="K41" s="55">
        <v>-4066.41</v>
      </c>
      <c r="L41" s="56">
        <v>-10060.3908955962</v>
      </c>
      <c r="M41" s="58"/>
      <c r="N41" s="55">
        <v>6.2</v>
      </c>
      <c r="O41" s="55">
        <v>1392.04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4" t="s">
        <v>32</v>
      </c>
      <c r="C42" s="75"/>
      <c r="D42" s="55">
        <v>26978.2048</v>
      </c>
      <c r="E42" s="58"/>
      <c r="F42" s="58"/>
      <c r="G42" s="55">
        <v>67072.649300000005</v>
      </c>
      <c r="H42" s="56">
        <v>-59.7776365156937</v>
      </c>
      <c r="I42" s="55">
        <v>2313.0898999999999</v>
      </c>
      <c r="J42" s="56">
        <v>8.5739207525031507</v>
      </c>
      <c r="K42" s="55">
        <v>4190.9777000000004</v>
      </c>
      <c r="L42" s="56">
        <v>6.2484153283624702</v>
      </c>
      <c r="M42" s="56">
        <v>-0.44807869056425698</v>
      </c>
      <c r="N42" s="55">
        <v>488719.82329999999</v>
      </c>
      <c r="O42" s="55">
        <v>21723945.950800002</v>
      </c>
      <c r="P42" s="55">
        <v>86</v>
      </c>
      <c r="Q42" s="55">
        <v>53</v>
      </c>
      <c r="R42" s="56">
        <v>62.264150943396203</v>
      </c>
      <c r="S42" s="55">
        <v>313.70005581395401</v>
      </c>
      <c r="T42" s="55">
        <v>308.64376415094301</v>
      </c>
      <c r="U42" s="57">
        <v>1.6118236415006699</v>
      </c>
    </row>
    <row r="43" spans="1:21" ht="12" thickBot="1">
      <c r="A43" s="77"/>
      <c r="B43" s="74" t="s">
        <v>33</v>
      </c>
      <c r="C43" s="75"/>
      <c r="D43" s="55">
        <v>628934.46770000004</v>
      </c>
      <c r="E43" s="58"/>
      <c r="F43" s="58"/>
      <c r="G43" s="55">
        <v>526278.55310000002</v>
      </c>
      <c r="H43" s="56">
        <v>19.506003806409002</v>
      </c>
      <c r="I43" s="55">
        <v>32613.702099999999</v>
      </c>
      <c r="J43" s="56">
        <v>5.1855485388275202</v>
      </c>
      <c r="K43" s="55">
        <v>13285.9028</v>
      </c>
      <c r="L43" s="56">
        <v>2.5245001381379701</v>
      </c>
      <c r="M43" s="56">
        <v>1.4547599505244</v>
      </c>
      <c r="N43" s="55">
        <v>11668121.0362</v>
      </c>
      <c r="O43" s="55">
        <v>166671583.33539999</v>
      </c>
      <c r="P43" s="55">
        <v>2519</v>
      </c>
      <c r="Q43" s="55">
        <v>1713</v>
      </c>
      <c r="R43" s="56">
        <v>47.0519556333917</v>
      </c>
      <c r="S43" s="55">
        <v>249.67624759825301</v>
      </c>
      <c r="T43" s="55">
        <v>228.53931687098699</v>
      </c>
      <c r="U43" s="57">
        <v>8.4657354997090106</v>
      </c>
    </row>
    <row r="44" spans="1:21" ht="12" thickBot="1">
      <c r="A44" s="77"/>
      <c r="B44" s="74" t="s">
        <v>38</v>
      </c>
      <c r="C44" s="75"/>
      <c r="D44" s="55">
        <v>527219.22</v>
      </c>
      <c r="E44" s="58"/>
      <c r="F44" s="58"/>
      <c r="G44" s="55">
        <v>676545.54</v>
      </c>
      <c r="H44" s="56">
        <v>-22.0718800392949</v>
      </c>
      <c r="I44" s="55">
        <v>-87105.77</v>
      </c>
      <c r="J44" s="56">
        <v>-16.521736442005999</v>
      </c>
      <c r="K44" s="55">
        <v>-93431.2</v>
      </c>
      <c r="L44" s="56">
        <v>-13.810038567396401</v>
      </c>
      <c r="M44" s="56">
        <v>-6.7701474453930002E-2</v>
      </c>
      <c r="N44" s="55">
        <v>6104744.6399999997</v>
      </c>
      <c r="O44" s="55">
        <v>77382105.870000005</v>
      </c>
      <c r="P44" s="55">
        <v>326</v>
      </c>
      <c r="Q44" s="55">
        <v>131</v>
      </c>
      <c r="R44" s="56">
        <v>148.85496183206101</v>
      </c>
      <c r="S44" s="55">
        <v>1617.23687116564</v>
      </c>
      <c r="T44" s="55">
        <v>1417.8580916030501</v>
      </c>
      <c r="U44" s="57">
        <v>12.3283597546775</v>
      </c>
    </row>
    <row r="45" spans="1:21" ht="12" thickBot="1">
      <c r="A45" s="77"/>
      <c r="B45" s="74" t="s">
        <v>39</v>
      </c>
      <c r="C45" s="75"/>
      <c r="D45" s="55">
        <v>727096.4</v>
      </c>
      <c r="E45" s="58"/>
      <c r="F45" s="58"/>
      <c r="G45" s="55">
        <v>612794.89</v>
      </c>
      <c r="H45" s="56">
        <v>18.6524907216508</v>
      </c>
      <c r="I45" s="55">
        <v>37263.01</v>
      </c>
      <c r="J45" s="56">
        <v>5.1249064085587603</v>
      </c>
      <c r="K45" s="55">
        <v>32087.56</v>
      </c>
      <c r="L45" s="56">
        <v>5.2362642906503396</v>
      </c>
      <c r="M45" s="56">
        <v>0.16129147869143101</v>
      </c>
      <c r="N45" s="55">
        <v>3640210.22</v>
      </c>
      <c r="O45" s="55">
        <v>34756528.280000001</v>
      </c>
      <c r="P45" s="55">
        <v>302</v>
      </c>
      <c r="Q45" s="55">
        <v>120</v>
      </c>
      <c r="R45" s="56">
        <v>151.666666666667</v>
      </c>
      <c r="S45" s="55">
        <v>2407.6039735099298</v>
      </c>
      <c r="T45" s="55">
        <v>1091.53258333333</v>
      </c>
      <c r="U45" s="57">
        <v>54.663117549933297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16045.656000000001</v>
      </c>
      <c r="E47" s="61"/>
      <c r="F47" s="61"/>
      <c r="G47" s="60">
        <v>89048.011599999998</v>
      </c>
      <c r="H47" s="62">
        <v>-81.980893552035297</v>
      </c>
      <c r="I47" s="60">
        <v>2321.6880999999998</v>
      </c>
      <c r="J47" s="62">
        <v>14.469262584215899</v>
      </c>
      <c r="K47" s="60">
        <v>14458.9275</v>
      </c>
      <c r="L47" s="62">
        <v>16.237226682779699</v>
      </c>
      <c r="M47" s="62">
        <v>-0.83942874739499196</v>
      </c>
      <c r="N47" s="60">
        <v>324940.16739999998</v>
      </c>
      <c r="O47" s="60">
        <v>8280538.5757999998</v>
      </c>
      <c r="P47" s="60">
        <v>31</v>
      </c>
      <c r="Q47" s="60">
        <v>12</v>
      </c>
      <c r="R47" s="62">
        <v>158.333333333333</v>
      </c>
      <c r="S47" s="60">
        <v>517.60180645161302</v>
      </c>
      <c r="T47" s="60">
        <v>1151.6999416666699</v>
      </c>
      <c r="U47" s="63">
        <v>-122.50694014421499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42735</v>
      </c>
      <c r="C2" s="66">
        <v>12</v>
      </c>
      <c r="D2" s="66">
        <v>68823</v>
      </c>
      <c r="E2" s="66">
        <v>859431.83303846198</v>
      </c>
      <c r="F2" s="66">
        <v>637838.14287435904</v>
      </c>
      <c r="G2" s="37"/>
      <c r="H2" s="37"/>
    </row>
    <row r="3" spans="1:8">
      <c r="A3" s="66">
        <v>2</v>
      </c>
      <c r="B3" s="67">
        <v>42735</v>
      </c>
      <c r="C3" s="66">
        <v>13</v>
      </c>
      <c r="D3" s="66">
        <v>13498</v>
      </c>
      <c r="E3" s="66">
        <v>133445.22975555601</v>
      </c>
      <c r="F3" s="66">
        <v>101557.02045042699</v>
      </c>
      <c r="G3" s="37"/>
      <c r="H3" s="37"/>
    </row>
    <row r="4" spans="1:8">
      <c r="A4" s="66">
        <v>3</v>
      </c>
      <c r="B4" s="67">
        <v>42735</v>
      </c>
      <c r="C4" s="66">
        <v>14</v>
      </c>
      <c r="D4" s="66">
        <v>168339</v>
      </c>
      <c r="E4" s="66">
        <v>205581.362315301</v>
      </c>
      <c r="F4" s="66">
        <v>148993.337189463</v>
      </c>
      <c r="G4" s="37"/>
      <c r="H4" s="37"/>
    </row>
    <row r="5" spans="1:8">
      <c r="A5" s="66">
        <v>4</v>
      </c>
      <c r="B5" s="67">
        <v>42735</v>
      </c>
      <c r="C5" s="66">
        <v>15</v>
      </c>
      <c r="D5" s="66">
        <v>4099</v>
      </c>
      <c r="E5" s="66">
        <v>70906.574980644393</v>
      </c>
      <c r="F5" s="66">
        <v>56402.712487421501</v>
      </c>
      <c r="G5" s="37"/>
      <c r="H5" s="37"/>
    </row>
    <row r="6" spans="1:8">
      <c r="A6" s="66">
        <v>5</v>
      </c>
      <c r="B6" s="67">
        <v>42735</v>
      </c>
      <c r="C6" s="66">
        <v>16</v>
      </c>
      <c r="D6" s="66">
        <v>7533</v>
      </c>
      <c r="E6" s="66">
        <v>317806.21101196599</v>
      </c>
      <c r="F6" s="66">
        <v>295252.079953846</v>
      </c>
      <c r="G6" s="37"/>
      <c r="H6" s="37"/>
    </row>
    <row r="7" spans="1:8">
      <c r="A7" s="66">
        <v>6</v>
      </c>
      <c r="B7" s="67">
        <v>42735</v>
      </c>
      <c r="C7" s="66">
        <v>17</v>
      </c>
      <c r="D7" s="66">
        <v>13584</v>
      </c>
      <c r="E7" s="66">
        <v>260030.025833333</v>
      </c>
      <c r="F7" s="66">
        <v>184058.67827606801</v>
      </c>
      <c r="G7" s="37"/>
      <c r="H7" s="37"/>
    </row>
    <row r="8" spans="1:8">
      <c r="A8" s="66">
        <v>7</v>
      </c>
      <c r="B8" s="67">
        <v>42735</v>
      </c>
      <c r="C8" s="66">
        <v>18</v>
      </c>
      <c r="D8" s="66">
        <v>73174</v>
      </c>
      <c r="E8" s="66">
        <v>109845.796980342</v>
      </c>
      <c r="F8" s="66">
        <v>87847.155087179504</v>
      </c>
      <c r="G8" s="37"/>
      <c r="H8" s="37"/>
    </row>
    <row r="9" spans="1:8">
      <c r="A9" s="66">
        <v>8</v>
      </c>
      <c r="B9" s="67">
        <v>42735</v>
      </c>
      <c r="C9" s="66">
        <v>19</v>
      </c>
      <c r="D9" s="66">
        <v>23202</v>
      </c>
      <c r="E9" s="66">
        <v>116805.30863162399</v>
      </c>
      <c r="F9" s="66">
        <v>109675.928203419</v>
      </c>
      <c r="G9" s="37"/>
      <c r="H9" s="37"/>
    </row>
    <row r="10" spans="1:8">
      <c r="A10" s="66">
        <v>9</v>
      </c>
      <c r="B10" s="67">
        <v>42735</v>
      </c>
      <c r="C10" s="66">
        <v>21</v>
      </c>
      <c r="D10" s="66">
        <v>360309</v>
      </c>
      <c r="E10" s="66">
        <v>1612755.76771694</v>
      </c>
      <c r="F10" s="66">
        <v>1756046.3581999999</v>
      </c>
      <c r="G10" s="37"/>
      <c r="H10" s="37"/>
    </row>
    <row r="11" spans="1:8">
      <c r="A11" s="66">
        <v>10</v>
      </c>
      <c r="B11" s="67">
        <v>42735</v>
      </c>
      <c r="C11" s="66">
        <v>22</v>
      </c>
      <c r="D11" s="66">
        <v>41687</v>
      </c>
      <c r="E11" s="66">
        <v>1001464.91857949</v>
      </c>
      <c r="F11" s="66">
        <v>858662.02208888903</v>
      </c>
      <c r="G11" s="37"/>
      <c r="H11" s="37"/>
    </row>
    <row r="12" spans="1:8">
      <c r="A12" s="66">
        <v>11</v>
      </c>
      <c r="B12" s="67">
        <v>42735</v>
      </c>
      <c r="C12" s="66">
        <v>23</v>
      </c>
      <c r="D12" s="66">
        <v>312588.16200000001</v>
      </c>
      <c r="E12" s="66">
        <v>3652375.6256077699</v>
      </c>
      <c r="F12" s="66">
        <v>3522017.4195256401</v>
      </c>
      <c r="G12" s="37"/>
      <c r="H12" s="37"/>
    </row>
    <row r="13" spans="1:8">
      <c r="A13" s="66">
        <v>12</v>
      </c>
      <c r="B13" s="67">
        <v>42735</v>
      </c>
      <c r="C13" s="66">
        <v>24</v>
      </c>
      <c r="D13" s="66">
        <v>38939.300000000003</v>
      </c>
      <c r="E13" s="66">
        <v>1444683.4184376099</v>
      </c>
      <c r="F13" s="66">
        <v>1486375.38338889</v>
      </c>
      <c r="G13" s="37"/>
      <c r="H13" s="37"/>
    </row>
    <row r="14" spans="1:8">
      <c r="A14" s="66">
        <v>13</v>
      </c>
      <c r="B14" s="67">
        <v>42735</v>
      </c>
      <c r="C14" s="66">
        <v>25</v>
      </c>
      <c r="D14" s="66">
        <v>134898</v>
      </c>
      <c r="E14" s="66">
        <v>1903000.52581615</v>
      </c>
      <c r="F14" s="66">
        <v>1766000.0464000001</v>
      </c>
      <c r="G14" s="37"/>
      <c r="H14" s="37"/>
    </row>
    <row r="15" spans="1:8">
      <c r="A15" s="66">
        <v>14</v>
      </c>
      <c r="B15" s="67">
        <v>42735</v>
      </c>
      <c r="C15" s="66">
        <v>26</v>
      </c>
      <c r="D15" s="66">
        <v>71991</v>
      </c>
      <c r="E15" s="66">
        <v>443295.94918467599</v>
      </c>
      <c r="F15" s="66">
        <v>387542.75811611098</v>
      </c>
      <c r="G15" s="37"/>
      <c r="H15" s="37"/>
    </row>
    <row r="16" spans="1:8">
      <c r="A16" s="66">
        <v>15</v>
      </c>
      <c r="B16" s="67">
        <v>42735</v>
      </c>
      <c r="C16" s="66">
        <v>27</v>
      </c>
      <c r="D16" s="66">
        <v>217492.87700000001</v>
      </c>
      <c r="E16" s="66">
        <v>1808528.2838479199</v>
      </c>
      <c r="F16" s="66">
        <v>1823530.8294909501</v>
      </c>
      <c r="G16" s="37"/>
      <c r="H16" s="37"/>
    </row>
    <row r="17" spans="1:9">
      <c r="A17" s="66">
        <v>16</v>
      </c>
      <c r="B17" s="67">
        <v>42735</v>
      </c>
      <c r="C17" s="66">
        <v>29</v>
      </c>
      <c r="D17" s="66">
        <v>292000</v>
      </c>
      <c r="E17" s="66">
        <v>3815336.21269145</v>
      </c>
      <c r="F17" s="66">
        <v>3676573.4594837599</v>
      </c>
      <c r="G17" s="37"/>
      <c r="H17" s="37"/>
    </row>
    <row r="18" spans="1:9">
      <c r="A18" s="66">
        <v>17</v>
      </c>
      <c r="B18" s="67">
        <v>42735</v>
      </c>
      <c r="C18" s="66">
        <v>31</v>
      </c>
      <c r="D18" s="66">
        <v>40958.457999999999</v>
      </c>
      <c r="E18" s="66">
        <v>488422.26141779003</v>
      </c>
      <c r="F18" s="66">
        <v>422070.77394532203</v>
      </c>
      <c r="G18" s="37"/>
      <c r="H18" s="37"/>
    </row>
    <row r="19" spans="1:9">
      <c r="A19" s="66">
        <v>18</v>
      </c>
      <c r="B19" s="67">
        <v>42735</v>
      </c>
      <c r="C19" s="66">
        <v>32</v>
      </c>
      <c r="D19" s="66">
        <v>43404.722999999998</v>
      </c>
      <c r="E19" s="66">
        <v>667978.79890521895</v>
      </c>
      <c r="F19" s="66">
        <v>635725.66287850495</v>
      </c>
      <c r="G19" s="37"/>
      <c r="H19" s="37"/>
    </row>
    <row r="20" spans="1:9">
      <c r="A20" s="66">
        <v>19</v>
      </c>
      <c r="B20" s="67">
        <v>42735</v>
      </c>
      <c r="C20" s="66">
        <v>33</v>
      </c>
      <c r="D20" s="66">
        <v>64773.161999999997</v>
      </c>
      <c r="E20" s="66">
        <v>1141531.1402807201</v>
      </c>
      <c r="F20" s="66">
        <v>951759.38940862403</v>
      </c>
      <c r="G20" s="37"/>
      <c r="H20" s="37"/>
    </row>
    <row r="21" spans="1:9">
      <c r="A21" s="66">
        <v>20</v>
      </c>
      <c r="B21" s="67">
        <v>42735</v>
      </c>
      <c r="C21" s="66">
        <v>34</v>
      </c>
      <c r="D21" s="66">
        <v>52099.968999999997</v>
      </c>
      <c r="E21" s="66">
        <v>365877.09321300202</v>
      </c>
      <c r="F21" s="66">
        <v>284463.43326931598</v>
      </c>
      <c r="G21" s="37"/>
      <c r="H21" s="37"/>
    </row>
    <row r="22" spans="1:9">
      <c r="A22" s="66">
        <v>21</v>
      </c>
      <c r="B22" s="67">
        <v>42735</v>
      </c>
      <c r="C22" s="66">
        <v>35</v>
      </c>
      <c r="D22" s="66">
        <v>72209.289999999994</v>
      </c>
      <c r="E22" s="66">
        <v>1974409.0473616801</v>
      </c>
      <c r="F22" s="66">
        <v>1981509.25664867</v>
      </c>
      <c r="G22" s="37"/>
      <c r="H22" s="37"/>
    </row>
    <row r="23" spans="1:9">
      <c r="A23" s="66">
        <v>22</v>
      </c>
      <c r="B23" s="67">
        <v>42735</v>
      </c>
      <c r="C23" s="66">
        <v>36</v>
      </c>
      <c r="D23" s="66">
        <v>194113.04800000001</v>
      </c>
      <c r="E23" s="66">
        <v>900731.66114575195</v>
      </c>
      <c r="F23" s="66">
        <v>745785.05261886504</v>
      </c>
      <c r="G23" s="37"/>
      <c r="H23" s="37"/>
    </row>
    <row r="24" spans="1:9">
      <c r="A24" s="66">
        <v>23</v>
      </c>
      <c r="B24" s="67">
        <v>42735</v>
      </c>
      <c r="C24" s="66">
        <v>37</v>
      </c>
      <c r="D24" s="66">
        <v>191912.61199999999</v>
      </c>
      <c r="E24" s="66">
        <v>1662320.4078762799</v>
      </c>
      <c r="F24" s="66">
        <v>1494017.27672797</v>
      </c>
      <c r="G24" s="37"/>
      <c r="H24" s="37"/>
    </row>
    <row r="25" spans="1:9">
      <c r="A25" s="66">
        <v>24</v>
      </c>
      <c r="B25" s="67">
        <v>42735</v>
      </c>
      <c r="C25" s="66">
        <v>38</v>
      </c>
      <c r="D25" s="66">
        <v>200146.52100000001</v>
      </c>
      <c r="E25" s="66">
        <v>1064203.6397502699</v>
      </c>
      <c r="F25" s="66">
        <v>1031215.91410531</v>
      </c>
      <c r="G25" s="37"/>
      <c r="H25" s="37"/>
    </row>
    <row r="26" spans="1:9">
      <c r="A26" s="66">
        <v>25</v>
      </c>
      <c r="B26" s="67">
        <v>42735</v>
      </c>
      <c r="C26" s="66">
        <v>39</v>
      </c>
      <c r="D26" s="66">
        <v>108713.367</v>
      </c>
      <c r="E26" s="66">
        <v>183194.776361039</v>
      </c>
      <c r="F26" s="66">
        <v>144587.20261100499</v>
      </c>
      <c r="G26" s="37"/>
      <c r="H26" s="37"/>
    </row>
    <row r="27" spans="1:9">
      <c r="A27" s="66">
        <v>26</v>
      </c>
      <c r="B27" s="67">
        <v>42735</v>
      </c>
      <c r="C27" s="66">
        <v>42</v>
      </c>
      <c r="D27" s="66">
        <v>33018.794000000002</v>
      </c>
      <c r="E27" s="66">
        <v>580146.97778442502</v>
      </c>
      <c r="F27" s="66">
        <v>545350.45059999998</v>
      </c>
      <c r="G27" s="37"/>
      <c r="H27" s="37"/>
    </row>
    <row r="28" spans="1:9">
      <c r="A28" s="66">
        <v>27</v>
      </c>
      <c r="B28" s="67">
        <v>42735</v>
      </c>
      <c r="C28" s="66">
        <v>70</v>
      </c>
      <c r="D28" s="66">
        <v>356</v>
      </c>
      <c r="E28" s="66">
        <v>1209480.24</v>
      </c>
      <c r="F28" s="66">
        <v>1216419.98</v>
      </c>
      <c r="G28" s="37"/>
      <c r="H28" s="37"/>
    </row>
    <row r="29" spans="1:9">
      <c r="A29" s="66">
        <v>28</v>
      </c>
      <c r="B29" s="67">
        <v>42735</v>
      </c>
      <c r="C29" s="66">
        <v>71</v>
      </c>
      <c r="D29" s="66">
        <v>405</v>
      </c>
      <c r="E29" s="66">
        <v>1121237.58</v>
      </c>
      <c r="F29" s="66">
        <v>1281565.17</v>
      </c>
      <c r="G29" s="37"/>
      <c r="H29" s="37"/>
    </row>
    <row r="30" spans="1:9">
      <c r="A30" s="66">
        <v>29</v>
      </c>
      <c r="B30" s="67">
        <v>42735</v>
      </c>
      <c r="C30" s="66">
        <v>72</v>
      </c>
      <c r="D30" s="66">
        <v>119</v>
      </c>
      <c r="E30" s="66">
        <v>404419.67</v>
      </c>
      <c r="F30" s="66">
        <v>414186.38</v>
      </c>
      <c r="G30" s="37"/>
      <c r="H30" s="37"/>
    </row>
    <row r="31" spans="1:9">
      <c r="A31" s="39">
        <v>30</v>
      </c>
      <c r="B31" s="67">
        <v>42735</v>
      </c>
      <c r="C31" s="39">
        <v>73</v>
      </c>
      <c r="D31" s="39">
        <v>304</v>
      </c>
      <c r="E31" s="39">
        <v>589339.72</v>
      </c>
      <c r="F31" s="39">
        <v>668034.87</v>
      </c>
      <c r="G31" s="39"/>
      <c r="H31" s="39"/>
      <c r="I31" s="39"/>
    </row>
    <row r="32" spans="1:9">
      <c r="A32" s="39">
        <v>31</v>
      </c>
      <c r="B32" s="67">
        <v>42735</v>
      </c>
      <c r="C32" s="39">
        <v>75</v>
      </c>
      <c r="D32" s="39">
        <v>87</v>
      </c>
      <c r="E32" s="39">
        <v>26978.2051282051</v>
      </c>
      <c r="F32" s="39">
        <v>24665.113247863199</v>
      </c>
      <c r="G32" s="39"/>
      <c r="H32" s="39"/>
    </row>
    <row r="33" spans="1:8">
      <c r="A33" s="39">
        <v>32</v>
      </c>
      <c r="B33" s="67">
        <v>42735</v>
      </c>
      <c r="C33" s="39">
        <v>76</v>
      </c>
      <c r="D33" s="39">
        <v>2889</v>
      </c>
      <c r="E33" s="39">
        <v>628934.46177093999</v>
      </c>
      <c r="F33" s="39">
        <v>596320.76519658102</v>
      </c>
      <c r="G33" s="39"/>
      <c r="H33" s="39"/>
    </row>
    <row r="34" spans="1:8">
      <c r="A34" s="39">
        <v>33</v>
      </c>
      <c r="B34" s="67">
        <v>42735</v>
      </c>
      <c r="C34" s="39">
        <v>77</v>
      </c>
      <c r="D34" s="39">
        <v>294</v>
      </c>
      <c r="E34" s="39">
        <v>527219.22</v>
      </c>
      <c r="F34" s="39">
        <v>614324.99</v>
      </c>
      <c r="G34" s="30"/>
      <c r="H34" s="30"/>
    </row>
    <row r="35" spans="1:8">
      <c r="A35" s="39">
        <v>34</v>
      </c>
      <c r="B35" s="67">
        <v>42735</v>
      </c>
      <c r="C35" s="39">
        <v>78</v>
      </c>
      <c r="D35" s="39">
        <v>453</v>
      </c>
      <c r="E35" s="39">
        <v>727096.4</v>
      </c>
      <c r="F35" s="39">
        <v>689833.39</v>
      </c>
      <c r="G35" s="30"/>
      <c r="H35" s="30"/>
    </row>
    <row r="36" spans="1:8">
      <c r="A36" s="39">
        <v>35</v>
      </c>
      <c r="B36" s="67">
        <v>42735</v>
      </c>
      <c r="C36" s="39">
        <v>99</v>
      </c>
      <c r="D36" s="39">
        <v>32</v>
      </c>
      <c r="E36" s="39">
        <v>16045.6561530898</v>
      </c>
      <c r="F36" s="39">
        <v>13723.967960063501</v>
      </c>
      <c r="G36" s="30"/>
      <c r="H36" s="30"/>
    </row>
    <row r="37" spans="1:8">
      <c r="A37" s="39">
        <v>36</v>
      </c>
      <c r="B37" s="67">
        <v>42733</v>
      </c>
      <c r="C37" s="39">
        <v>99</v>
      </c>
      <c r="D37" s="39">
        <v>8</v>
      </c>
      <c r="E37" s="39">
        <v>3818.90174722033</v>
      </c>
      <c r="F37" s="39">
        <v>3554.3712275924699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2017-01-02T23:57:26Z</dcterms:modified>
</cp:coreProperties>
</file>