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<sst xmlns="http://schemas.openxmlformats.org/spreadsheetml/2006/main" count="116" uniqueCount="76">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</sst>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2cecd4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2cecd21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2cecd46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139584454.67190003</v>
      </c>
      <c r="F3" s="25">
        <f>RA!I7</f>
        <v>-8969592.8754999992</v>
      </c>
      <c r="G3" s="16">
        <f>SUM(G4:G42)</f>
        <v>148554047.54740003</v>
      </c>
      <c r="H3" s="27">
        <f>RA!J7</f>
        <v>-6.4259253629520998</v>
      </c>
      <c r="I3" s="20">
        <f>SUM(I4:I42)</f>
        <v>139584464.0641048</v>
      </c>
      <c r="J3" s="21">
        <f>SUM(J4:J42)</f>
        <v>148554052.33392489</v>
      </c>
      <c r="K3" s="22">
        <f>E3-I3</f>
        <v>-9.392204761505127</v>
      </c>
      <c r="L3" s="22">
        <f>G3-J3</f>
        <v>-4.7865248620510101</v>
      </c>
    </row>
    <row r="4" spans="1:13">
      <c r="A4" s="73">
        <f>RA!A8</f>
        <v>42736</v>
      </c>
      <c r="B4" s="12">
        <v>12</v>
      </c>
      <c r="C4" s="68" t="s">
        <v>6</v>
      </c>
      <c r="D4" s="68"/>
      <c r="E4" s="15">
        <f>IFERROR(VLOOKUP(C4,RA!B:D,3,0),0)</f>
        <v>4657084.6107999999</v>
      </c>
      <c r="F4" s="25">
        <f>IFERROR(VLOOKUP(C4,RA!B:I,8,0),0)</f>
        <v>-621227.12159999995</v>
      </c>
      <c r="G4" s="16">
        <f t="shared" ref="G4:G42" si="0">E4-F4</f>
        <v>5278311.7324000001</v>
      </c>
      <c r="H4" s="27">
        <f>RA!J8</f>
        <v>-13.3393995067074</v>
      </c>
      <c r="I4" s="20">
        <f>IFERROR(VLOOKUP(B4,RMS!C:E,3,FALSE),0)</f>
        <v>4657084.4715777803</v>
      </c>
      <c r="J4" s="21">
        <f>IFERROR(VLOOKUP(B4,RMS!C:F,4,FALSE),0)</f>
        <v>5278311.7993487203</v>
      </c>
      <c r="K4" s="22">
        <f t="shared" ref="K4:K42" si="1">E4-I4</f>
        <v>0.13922221958637238</v>
      </c>
      <c r="L4" s="22">
        <f t="shared" ref="L4:L42" si="2">G4-J4</f>
        <v>-6.6948720254004002E-2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255879.3468</v>
      </c>
      <c r="F5" s="25">
        <f>IFERROR(VLOOKUP(C5,RA!B:I,8,0),0)</f>
        <v>60157.545400000003</v>
      </c>
      <c r="G5" s="16">
        <f t="shared" si="0"/>
        <v>195721.8014</v>
      </c>
      <c r="H5" s="27">
        <f>RA!J9</f>
        <v>23.510121528886099</v>
      </c>
      <c r="I5" s="20">
        <f>IFERROR(VLOOKUP(B5,RMS!C:E,3,FALSE),0)</f>
        <v>255879.54303418801</v>
      </c>
      <c r="J5" s="21">
        <f>IFERROR(VLOOKUP(B5,RMS!C:F,4,FALSE),0)</f>
        <v>195721.77900341901</v>
      </c>
      <c r="K5" s="22">
        <f t="shared" si="1"/>
        <v>-0.19623418801347725</v>
      </c>
      <c r="L5" s="22">
        <f t="shared" si="2"/>
        <v>2.2396580985514447E-2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707502.93909999996</v>
      </c>
      <c r="F6" s="25">
        <f>IFERROR(VLOOKUP(C6,RA!B:I,8,0),0)</f>
        <v>-46048.385999999999</v>
      </c>
      <c r="G6" s="16">
        <f t="shared" si="0"/>
        <v>753551.32510000002</v>
      </c>
      <c r="H6" s="27">
        <f>RA!J10</f>
        <v>-6.5085787570829297</v>
      </c>
      <c r="I6" s="20">
        <f>IFERROR(VLOOKUP(B6,RMS!C:E,3,FALSE),0)</f>
        <v>707505.57093337097</v>
      </c>
      <c r="J6" s="21">
        <f>IFERROR(VLOOKUP(B6,RMS!C:F,4,FALSE),0)</f>
        <v>753551.31602690998</v>
      </c>
      <c r="K6" s="22">
        <f>E6-I6</f>
        <v>-2.631833371007815</v>
      </c>
      <c r="L6" s="22">
        <f t="shared" si="2"/>
        <v>9.0730900410562754E-3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270182.48100000003</v>
      </c>
      <c r="F7" s="25">
        <f>IFERROR(VLOOKUP(C7,RA!B:I,8,0),0)</f>
        <v>-42829.336799999997</v>
      </c>
      <c r="G7" s="16">
        <f t="shared" si="0"/>
        <v>313011.81780000002</v>
      </c>
      <c r="H7" s="27">
        <f>RA!J11</f>
        <v>-15.8520036685872</v>
      </c>
      <c r="I7" s="20">
        <f>IFERROR(VLOOKUP(B7,RMS!C:E,3,FALSE),0)</f>
        <v>270182.55292513402</v>
      </c>
      <c r="J7" s="21">
        <f>IFERROR(VLOOKUP(B7,RMS!C:F,4,FALSE),0)</f>
        <v>313011.82029855502</v>
      </c>
      <c r="K7" s="22">
        <f t="shared" si="1"/>
        <v>-7.1925133990589529E-2</v>
      </c>
      <c r="L7" s="22">
        <f t="shared" si="2"/>
        <v>-2.4985549971461296E-3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2886195.8687</v>
      </c>
      <c r="F8" s="25">
        <f>IFERROR(VLOOKUP(C8,RA!B:I,8,0),0)</f>
        <v>160857.12419999999</v>
      </c>
      <c r="G8" s="16">
        <f t="shared" si="0"/>
        <v>2725338.7445</v>
      </c>
      <c r="H8" s="27">
        <f>RA!J12</f>
        <v>5.5733266735099702</v>
      </c>
      <c r="I8" s="20">
        <f>IFERROR(VLOOKUP(B8,RMS!C:E,3,FALSE),0)</f>
        <v>2886195.44881282</v>
      </c>
      <c r="J8" s="21">
        <f>IFERROR(VLOOKUP(B8,RMS!C:F,4,FALSE),0)</f>
        <v>2725338.7558675199</v>
      </c>
      <c r="K8" s="22">
        <f t="shared" si="1"/>
        <v>0.41988717997446656</v>
      </c>
      <c r="L8" s="22">
        <f t="shared" si="2"/>
        <v>-1.1367519851773977E-2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2114702.523</v>
      </c>
      <c r="F9" s="25">
        <f>IFERROR(VLOOKUP(C9,RA!B:I,8,0),0)</f>
        <v>-316925.22879999998</v>
      </c>
      <c r="G9" s="16">
        <f t="shared" si="0"/>
        <v>2431627.7518000002</v>
      </c>
      <c r="H9" s="27">
        <f>RA!J13</f>
        <v>-14.986752290359799</v>
      </c>
      <c r="I9" s="20">
        <f>IFERROR(VLOOKUP(B9,RMS!C:E,3,FALSE),0)</f>
        <v>2114701.18981368</v>
      </c>
      <c r="J9" s="21">
        <f>IFERROR(VLOOKUP(B9,RMS!C:F,4,FALSE),0)</f>
        <v>2431627.7476871801</v>
      </c>
      <c r="K9" s="22">
        <f t="shared" si="1"/>
        <v>1.3331863200291991</v>
      </c>
      <c r="L9" s="22">
        <f t="shared" si="2"/>
        <v>4.112820141017437E-3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803587.6727</v>
      </c>
      <c r="F10" s="25">
        <f>IFERROR(VLOOKUP(C10,RA!B:I,8,0),0)</f>
        <v>91478.8609</v>
      </c>
      <c r="G10" s="16">
        <f t="shared" si="0"/>
        <v>712108.81180000002</v>
      </c>
      <c r="H10" s="27">
        <f>RA!J14</f>
        <v>11.3838059004361</v>
      </c>
      <c r="I10" s="20">
        <f>IFERROR(VLOOKUP(B10,RMS!C:E,3,FALSE),0)</f>
        <v>803587.68992307701</v>
      </c>
      <c r="J10" s="21">
        <f>IFERROR(VLOOKUP(B10,RMS!C:F,4,FALSE),0)</f>
        <v>712108.80438803404</v>
      </c>
      <c r="K10" s="22">
        <f t="shared" si="1"/>
        <v>-1.7223077011294663E-2</v>
      </c>
      <c r="L10" s="22">
        <f t="shared" si="2"/>
        <v>7.4119659839197993E-3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528362.57559999998</v>
      </c>
      <c r="F11" s="25">
        <f>IFERROR(VLOOKUP(C11,RA!B:I,8,0),0)</f>
        <v>-60115.718399999998</v>
      </c>
      <c r="G11" s="16">
        <f t="shared" si="0"/>
        <v>588478.29399999999</v>
      </c>
      <c r="H11" s="27">
        <f>RA!J15</f>
        <v>-11.3777396765344</v>
      </c>
      <c r="I11" s="20">
        <f>IFERROR(VLOOKUP(B11,RMS!C:E,3,FALSE),0)</f>
        <v>528362.75606324803</v>
      </c>
      <c r="J11" s="21">
        <f>IFERROR(VLOOKUP(B11,RMS!C:F,4,FALSE),0)</f>
        <v>588478.29847350402</v>
      </c>
      <c r="K11" s="22">
        <f t="shared" si="1"/>
        <v>-0.18046324804890901</v>
      </c>
      <c r="L11" s="22">
        <f t="shared" si="2"/>
        <v>-4.4735040282830596E-3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3647789.7111999998</v>
      </c>
      <c r="F12" s="25">
        <f>IFERROR(VLOOKUP(C12,RA!B:I,8,0),0)</f>
        <v>-369466.84269999998</v>
      </c>
      <c r="G12" s="16">
        <f t="shared" si="0"/>
        <v>4017256.5538999997</v>
      </c>
      <c r="H12" s="27">
        <f>RA!J16</f>
        <v>-10.128512659751401</v>
      </c>
      <c r="I12" s="20">
        <f>IFERROR(VLOOKUP(B12,RMS!C:E,3,FALSE),0)</f>
        <v>3647789.4458470601</v>
      </c>
      <c r="J12" s="21">
        <f>IFERROR(VLOOKUP(B12,RMS!C:F,4,FALSE),0)</f>
        <v>4017260.0570008499</v>
      </c>
      <c r="K12" s="22">
        <f t="shared" si="1"/>
        <v>0.26535293972119689</v>
      </c>
      <c r="L12" s="22">
        <f t="shared" si="2"/>
        <v>-3.5031008501537144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18024996.438099999</v>
      </c>
      <c r="F13" s="25">
        <f>IFERROR(VLOOKUP(C13,RA!B:I,8,0),0)</f>
        <v>-337341.13750000001</v>
      </c>
      <c r="G13" s="16">
        <f t="shared" si="0"/>
        <v>18362337.575599998</v>
      </c>
      <c r="H13" s="27">
        <f>RA!J17</f>
        <v>-1.87151846968997</v>
      </c>
      <c r="I13" s="20">
        <f>IFERROR(VLOOKUP(B13,RMS!C:E,3,FALSE),0)</f>
        <v>18024996.412317101</v>
      </c>
      <c r="J13" s="21">
        <f>IFERROR(VLOOKUP(B13,RMS!C:F,4,FALSE),0)</f>
        <v>18362337.571921401</v>
      </c>
      <c r="K13" s="22">
        <f t="shared" si="1"/>
        <v>2.578289806842804E-2</v>
      </c>
      <c r="L13" s="22">
        <f t="shared" si="2"/>
        <v>3.6785975098609924E-3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13236584.3585</v>
      </c>
      <c r="F14" s="25">
        <f>IFERROR(VLOOKUP(C14,RA!B:I,8,0),0)</f>
        <v>-2358693.2329000002</v>
      </c>
      <c r="G14" s="16">
        <f t="shared" si="0"/>
        <v>15595277.591400001</v>
      </c>
      <c r="H14" s="27">
        <f>RA!J18</f>
        <v>-17.819500628085699</v>
      </c>
      <c r="I14" s="20">
        <f>IFERROR(VLOOKUP(B14,RMS!C:E,3,FALSE),0)</f>
        <v>13236586.0515601</v>
      </c>
      <c r="J14" s="21">
        <f>IFERROR(VLOOKUP(B14,RMS!C:F,4,FALSE),0)</f>
        <v>15595277.756651299</v>
      </c>
      <c r="K14" s="22">
        <f t="shared" si="1"/>
        <v>-1.6930601000785828</v>
      </c>
      <c r="L14" s="22">
        <f t="shared" si="2"/>
        <v>-0.16525129787623882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3143965.7004999998</v>
      </c>
      <c r="F15" s="25">
        <f>IFERROR(VLOOKUP(C15,RA!B:I,8,0),0)</f>
        <v>-125802.4835</v>
      </c>
      <c r="G15" s="16">
        <f t="shared" si="0"/>
        <v>3269768.1839999999</v>
      </c>
      <c r="H15" s="27">
        <f>RA!J19</f>
        <v>-4.0013949096198198</v>
      </c>
      <c r="I15" s="20">
        <f>IFERROR(VLOOKUP(B15,RMS!C:E,3,FALSE),0)</f>
        <v>3143965.4107558401</v>
      </c>
      <c r="J15" s="21">
        <f>IFERROR(VLOOKUP(B15,RMS!C:F,4,FALSE),0)</f>
        <v>3269768.1850572601</v>
      </c>
      <c r="K15" s="22">
        <f t="shared" si="1"/>
        <v>0.2897441596724093</v>
      </c>
      <c r="L15" s="22">
        <f t="shared" si="2"/>
        <v>-1.0572602041065693E-3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8914448.9903999995</v>
      </c>
      <c r="F16" s="25">
        <f>IFERROR(VLOOKUP(C16,RA!B:I,8,0),0)</f>
        <v>118796.4422</v>
      </c>
      <c r="G16" s="16">
        <f t="shared" si="0"/>
        <v>8795652.5482000001</v>
      </c>
      <c r="H16" s="27">
        <f>RA!J20</f>
        <v>1.3326279877526099</v>
      </c>
      <c r="I16" s="20">
        <f>IFERROR(VLOOKUP(B16,RMS!C:E,3,FALSE),0)</f>
        <v>8914450.0598283894</v>
      </c>
      <c r="J16" s="21">
        <f>IFERROR(VLOOKUP(B16,RMS!C:F,4,FALSE),0)</f>
        <v>8795652.5482000001</v>
      </c>
      <c r="K16" s="22">
        <f t="shared" si="1"/>
        <v>-1.0694283898919821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1256676.6369</v>
      </c>
      <c r="F17" s="25">
        <f>IFERROR(VLOOKUP(C17,RA!B:I,8,0),0)</f>
        <v>23077.8298</v>
      </c>
      <c r="G17" s="16">
        <f t="shared" si="0"/>
        <v>1233598.8071000001</v>
      </c>
      <c r="H17" s="27">
        <f>RA!J21</f>
        <v>1.8364175096728901</v>
      </c>
      <c r="I17" s="20">
        <f>IFERROR(VLOOKUP(B17,RMS!C:E,3,FALSE),0)</f>
        <v>1256675.1784676299</v>
      </c>
      <c r="J17" s="21">
        <f>IFERROR(VLOOKUP(B17,RMS!C:F,4,FALSE),0)</f>
        <v>1233598.8066093</v>
      </c>
      <c r="K17" s="22">
        <f t="shared" si="1"/>
        <v>1.4584323700983077</v>
      </c>
      <c r="L17" s="22">
        <f t="shared" si="2"/>
        <v>4.9070012755692005E-4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2720124.5721</v>
      </c>
      <c r="F18" s="25">
        <f>IFERROR(VLOOKUP(C18,RA!B:I,8,0),0)</f>
        <v>-43671.500500000002</v>
      </c>
      <c r="G18" s="16">
        <f t="shared" si="0"/>
        <v>2763796.0726000001</v>
      </c>
      <c r="H18" s="27">
        <f>RA!J22</f>
        <v>-1.6054963418930699</v>
      </c>
      <c r="I18" s="20">
        <f>IFERROR(VLOOKUP(B18,RMS!C:E,3,FALSE),0)</f>
        <v>2720127.89212</v>
      </c>
      <c r="J18" s="21">
        <f>IFERROR(VLOOKUP(B18,RMS!C:F,4,FALSE),0)</f>
        <v>2763796.0631991699</v>
      </c>
      <c r="K18" s="22">
        <f t="shared" si="1"/>
        <v>-3.3200199999846518</v>
      </c>
      <c r="L18" s="22">
        <f t="shared" si="2"/>
        <v>9.4008301384747028E-3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21617654.6675</v>
      </c>
      <c r="F19" s="25">
        <f>IFERROR(VLOOKUP(C19,RA!B:I,8,0),0)</f>
        <v>-2602626.2456</v>
      </c>
      <c r="G19" s="16">
        <f t="shared" si="0"/>
        <v>24220280.9131</v>
      </c>
      <c r="H19" s="27">
        <f>RA!J23</f>
        <v>-12.039355266012199</v>
      </c>
      <c r="I19" s="20">
        <f>IFERROR(VLOOKUP(B19,RMS!C:E,3,FALSE),0)</f>
        <v>21617658.207345299</v>
      </c>
      <c r="J19" s="21">
        <f>IFERROR(VLOOKUP(B19,RMS!C:F,4,FALSE),0)</f>
        <v>24220280.868135899</v>
      </c>
      <c r="K19" s="22">
        <f t="shared" si="1"/>
        <v>-3.5398452989757061</v>
      </c>
      <c r="L19" s="22">
        <f t="shared" si="2"/>
        <v>4.4964101165533066E-2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858121.57739999995</v>
      </c>
      <c r="F20" s="25">
        <f>IFERROR(VLOOKUP(C20,RA!B:I,8,0),0)</f>
        <v>76435.136400000003</v>
      </c>
      <c r="G20" s="16">
        <f t="shared" si="0"/>
        <v>781686.44099999999</v>
      </c>
      <c r="H20" s="27">
        <f>RA!J24</f>
        <v>8.9072619093892094</v>
      </c>
      <c r="I20" s="20">
        <f>IFERROR(VLOOKUP(B20,RMS!C:E,3,FALSE),0)</f>
        <v>858121.79617205204</v>
      </c>
      <c r="J20" s="21">
        <f>IFERROR(VLOOKUP(B20,RMS!C:F,4,FALSE),0)</f>
        <v>781686.43202638905</v>
      </c>
      <c r="K20" s="22">
        <f t="shared" si="1"/>
        <v>-0.21877205208875239</v>
      </c>
      <c r="L20" s="22">
        <f t="shared" si="2"/>
        <v>8.9736109366640449E-3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2379402.8026999999</v>
      </c>
      <c r="F21" s="25">
        <f>IFERROR(VLOOKUP(C21,RA!B:I,8,0),0)</f>
        <v>-5523.4155000000001</v>
      </c>
      <c r="G21" s="16">
        <f t="shared" si="0"/>
        <v>2384926.2182</v>
      </c>
      <c r="H21" s="27">
        <f>RA!J25</f>
        <v>-0.23213452945976101</v>
      </c>
      <c r="I21" s="20">
        <f>IFERROR(VLOOKUP(B21,RMS!C:E,3,FALSE),0)</f>
        <v>2379402.7600252298</v>
      </c>
      <c r="J21" s="21">
        <f>IFERROR(VLOOKUP(B21,RMS!C:F,4,FALSE),0)</f>
        <v>2384926.2502773302</v>
      </c>
      <c r="K21" s="22">
        <f t="shared" si="1"/>
        <v>4.267477011308074E-2</v>
      </c>
      <c r="L21" s="22">
        <f t="shared" si="2"/>
        <v>-3.207733016461134E-2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2117808.7897000001</v>
      </c>
      <c r="F22" s="25">
        <f>IFERROR(VLOOKUP(C22,RA!B:I,8,0),0)</f>
        <v>301416.34580000001</v>
      </c>
      <c r="G22" s="16">
        <f t="shared" si="0"/>
        <v>1816392.4439000001</v>
      </c>
      <c r="H22" s="27">
        <f>RA!J26</f>
        <v>14.2324626881305</v>
      </c>
      <c r="I22" s="20">
        <f>IFERROR(VLOOKUP(B22,RMS!C:E,3,FALSE),0)</f>
        <v>2117808.4773878301</v>
      </c>
      <c r="J22" s="21">
        <f>IFERROR(VLOOKUP(B22,RMS!C:F,4,FALSE),0)</f>
        <v>1816392.3279204201</v>
      </c>
      <c r="K22" s="22">
        <f t="shared" si="1"/>
        <v>0.31231216993182898</v>
      </c>
      <c r="L22" s="22">
        <f t="shared" si="2"/>
        <v>0.11597957997582853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456377.72830000002</v>
      </c>
      <c r="F23" s="25">
        <f>IFERROR(VLOOKUP(C23,RA!B:I,8,0),0)</f>
        <v>99867.530599999998</v>
      </c>
      <c r="G23" s="16">
        <f t="shared" si="0"/>
        <v>356510.19770000002</v>
      </c>
      <c r="H23" s="27">
        <f>RA!J27</f>
        <v>21.882647729547401</v>
      </c>
      <c r="I23" s="20">
        <f>IFERROR(VLOOKUP(B23,RMS!C:E,3,FALSE),0)</f>
        <v>456377.64693838602</v>
      </c>
      <c r="J23" s="21">
        <f>IFERROR(VLOOKUP(B23,RMS!C:F,4,FALSE),0)</f>
        <v>356510.20184444101</v>
      </c>
      <c r="K23" s="22">
        <f t="shared" si="1"/>
        <v>8.1361613993067294E-2</v>
      </c>
      <c r="L23" s="22">
        <f t="shared" si="2"/>
        <v>-4.1444409871473908E-3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4490346.5186999999</v>
      </c>
      <c r="F24" s="25">
        <f>IFERROR(VLOOKUP(C24,RA!B:I,8,0),0)</f>
        <v>-301170.005</v>
      </c>
      <c r="G24" s="16">
        <f t="shared" si="0"/>
        <v>4791516.5236999998</v>
      </c>
      <c r="H24" s="27">
        <f>RA!J28</f>
        <v>-6.7070548730655997</v>
      </c>
      <c r="I24" s="20">
        <f>IFERROR(VLOOKUP(B24,RMS!C:E,3,FALSE),0)</f>
        <v>4490346.5739949597</v>
      </c>
      <c r="J24" s="21">
        <f>IFERROR(VLOOKUP(B24,RMS!C:F,4,FALSE),0)</f>
        <v>4791516.5779858399</v>
      </c>
      <c r="K24" s="22">
        <f t="shared" si="1"/>
        <v>-5.5294959805905819E-2</v>
      </c>
      <c r="L24" s="22">
        <f t="shared" si="2"/>
        <v>-5.4285840131342411E-2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1521426.9517999999</v>
      </c>
      <c r="F25" s="25">
        <f>IFERROR(VLOOKUP(C25,RA!B:I,8,0),0)</f>
        <v>159235.83590000001</v>
      </c>
      <c r="G25" s="16">
        <f t="shared" si="0"/>
        <v>1362191.1158999999</v>
      </c>
      <c r="H25" s="27">
        <f>RA!J29</f>
        <v>10.4662163182799</v>
      </c>
      <c r="I25" s="20">
        <f>IFERROR(VLOOKUP(B25,RMS!C:E,3,FALSE),0)</f>
        <v>1521427.0661865501</v>
      </c>
      <c r="J25" s="21">
        <f>IFERROR(VLOOKUP(B25,RMS!C:F,4,FALSE),0)</f>
        <v>1362191.16431803</v>
      </c>
      <c r="K25" s="22">
        <f t="shared" si="1"/>
        <v>-0.11438655015081167</v>
      </c>
      <c r="L25" s="22">
        <f t="shared" si="2"/>
        <v>-4.8418030142784119E-2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IFERROR(VLOOKUP(C26,RA!B:D,3,0),0)</f>
        <v>2800261.7371</v>
      </c>
      <c r="F26" s="25">
        <f>IFERROR(VLOOKUP(C26,RA!B:I,8,0),0)</f>
        <v>236196.79240000001</v>
      </c>
      <c r="G26" s="16">
        <f t="shared" si="0"/>
        <v>2564064.9446999999</v>
      </c>
      <c r="H26" s="27">
        <f>RA!J30</f>
        <v>8.4348112632003307</v>
      </c>
      <c r="I26" s="20">
        <f>IFERROR(VLOOKUP(B26,RMS!C:E,3,FALSE),0)</f>
        <v>2800261.6919098301</v>
      </c>
      <c r="J26" s="21">
        <f>IFERROR(VLOOKUP(B26,RMS!C:F,4,FALSE),0)</f>
        <v>2564064.9188736002</v>
      </c>
      <c r="K26" s="22">
        <f t="shared" si="1"/>
        <v>4.519016994163394E-2</v>
      </c>
      <c r="L26" s="22">
        <f t="shared" si="2"/>
        <v>2.5826399680227041E-2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20248324.585099999</v>
      </c>
      <c r="F27" s="25">
        <f>IFERROR(VLOOKUP(C27,RA!B:I,8,0),0)</f>
        <v>-1373119.2426</v>
      </c>
      <c r="G27" s="16">
        <f t="shared" si="0"/>
        <v>21621443.8277</v>
      </c>
      <c r="H27" s="27">
        <f>RA!J31</f>
        <v>-6.7813968352247196</v>
      </c>
      <c r="I27" s="20">
        <f>IFERROR(VLOOKUP(B27,RMS!C:E,3,FALSE),0)</f>
        <v>20248325.355810702</v>
      </c>
      <c r="J27" s="21">
        <f>IFERROR(VLOOKUP(B27,RMS!C:F,4,FALSE),0)</f>
        <v>21621445.0050673</v>
      </c>
      <c r="K27" s="22">
        <f t="shared" si="1"/>
        <v>-0.77071070298552513</v>
      </c>
      <c r="L27" s="22">
        <f t="shared" si="2"/>
        <v>-1.1773672997951508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215097.61780000001</v>
      </c>
      <c r="F28" s="25">
        <f>IFERROR(VLOOKUP(C28,RA!B:I,8,0),0)</f>
        <v>45093.354899999998</v>
      </c>
      <c r="G28" s="16">
        <f t="shared" si="0"/>
        <v>170004.2629</v>
      </c>
      <c r="H28" s="27">
        <f>RA!J32</f>
        <v>20.964134964027501</v>
      </c>
      <c r="I28" s="20">
        <f>IFERROR(VLOOKUP(B28,RMS!C:E,3,FALSE),0)</f>
        <v>215097.55553247899</v>
      </c>
      <c r="J28" s="21">
        <f>IFERROR(VLOOKUP(B28,RMS!C:F,4,FALSE),0)</f>
        <v>170004.25576386301</v>
      </c>
      <c r="K28" s="22">
        <f t="shared" si="1"/>
        <v>6.2267521017929539E-2</v>
      </c>
      <c r="L28" s="22">
        <f t="shared" si="2"/>
        <v>7.1361369919031858E-3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2.9771708741958198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938017.42929999996</v>
      </c>
      <c r="F30" s="25">
        <f>IFERROR(VLOOKUP(C30,RA!B:I,8,0),0)</f>
        <v>27926.381700000002</v>
      </c>
      <c r="G30" s="16">
        <f t="shared" si="0"/>
        <v>910091.04759999993</v>
      </c>
      <c r="H30" s="27">
        <f>RA!J34</f>
        <v>0.15166371158088801</v>
      </c>
      <c r="I30" s="20">
        <f>IFERROR(VLOOKUP(B30,RMS!C:E,3,FALSE),0)</f>
        <v>938017.42920832895</v>
      </c>
      <c r="J30" s="21">
        <f>IFERROR(VLOOKUP(B30,RMS!C:F,4,FALSE),0)</f>
        <v>910091.01179999998</v>
      </c>
      <c r="K30" s="22">
        <f t="shared" si="1"/>
        <v>9.1671012341976166E-5</v>
      </c>
      <c r="L30" s="22">
        <f t="shared" si="2"/>
        <v>3.5799999954178929E-2</v>
      </c>
      <c r="M30" s="32"/>
    </row>
    <row r="31" spans="1:13" s="36" customFormat="1" ht="12" thickBot="1">
      <c r="A31" s="73"/>
      <c r="B31" s="12">
        <v>43</v>
      </c>
      <c r="C31" s="42" t="s">
        <v>72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-18.043714926408398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3445009.98</v>
      </c>
      <c r="F32" s="25">
        <f>IFERROR(VLOOKUP(C32,RA!B:I,8,0),0)</f>
        <v>5224.83</v>
      </c>
      <c r="G32" s="16">
        <f t="shared" si="0"/>
        <v>3439785.15</v>
      </c>
      <c r="H32" s="27">
        <f>RA!J34</f>
        <v>0.15166371158088801</v>
      </c>
      <c r="I32" s="20">
        <f>IFERROR(VLOOKUP(B32,RMS!C:E,3,FALSE),0)</f>
        <v>3445009.98</v>
      </c>
      <c r="J32" s="21">
        <f>IFERROR(VLOOKUP(B32,RMS!C:F,4,FALSE),0)</f>
        <v>3439785.15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5059855.71</v>
      </c>
      <c r="F33" s="25">
        <f>IFERROR(VLOOKUP(C33,RA!B:I,8,0),0)</f>
        <v>-912985.94</v>
      </c>
      <c r="G33" s="16">
        <f t="shared" si="0"/>
        <v>5972841.6500000004</v>
      </c>
      <c r="H33" s="27">
        <f>RA!J34</f>
        <v>0.15166371158088801</v>
      </c>
      <c r="I33" s="20">
        <f>IFERROR(VLOOKUP(B33,RMS!C:E,3,FALSE),0)</f>
        <v>5059855.71</v>
      </c>
      <c r="J33" s="21">
        <f>IFERROR(VLOOKUP(B33,RMS!C:F,4,FALSE),0)</f>
        <v>5972841.6500000004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2105112.04</v>
      </c>
      <c r="F34" s="25">
        <f>IFERROR(VLOOKUP(C34,RA!B:I,8,0),0)</f>
        <v>-69172.39</v>
      </c>
      <c r="G34" s="16">
        <f t="shared" si="0"/>
        <v>2174284.4300000002</v>
      </c>
      <c r="H34" s="27">
        <f>RA!J35</f>
        <v>-18.043714926408398</v>
      </c>
      <c r="I34" s="20">
        <f>IFERROR(VLOOKUP(B34,RMS!C:E,3,FALSE),0)</f>
        <v>2105112.04</v>
      </c>
      <c r="J34" s="21">
        <f>IFERROR(VLOOKUP(B34,RMS!C:F,4,FALSE),0)</f>
        <v>2174284.4300000002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3023938.88</v>
      </c>
      <c r="F35" s="25">
        <f>IFERROR(VLOOKUP(C35,RA!B:I,8,0),0)</f>
        <v>-508914.42</v>
      </c>
      <c r="G35" s="16">
        <f t="shared" si="0"/>
        <v>3532853.3</v>
      </c>
      <c r="H35" s="27">
        <f>RA!J34</f>
        <v>0.15166371158088801</v>
      </c>
      <c r="I35" s="20">
        <f>IFERROR(VLOOKUP(B35,RMS!C:E,3,FALSE),0)</f>
        <v>3023938.88</v>
      </c>
      <c r="J35" s="21">
        <f>IFERROR(VLOOKUP(B35,RMS!C:F,4,FALSE),0)</f>
        <v>3532853.3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-18.043714926408398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143199.99950000001</v>
      </c>
      <c r="F37" s="25">
        <f>IFERROR(VLOOKUP(C37,RA!B:I,8,0),0)</f>
        <v>6588.6280999999999</v>
      </c>
      <c r="G37" s="16">
        <f t="shared" si="0"/>
        <v>136611.3714</v>
      </c>
      <c r="H37" s="27">
        <f>RA!J35</f>
        <v>-18.043714926408398</v>
      </c>
      <c r="I37" s="20">
        <f>IFERROR(VLOOKUP(B37,RMS!C:E,3,FALSE),0)</f>
        <v>143200</v>
      </c>
      <c r="J37" s="21">
        <f>IFERROR(VLOOKUP(B37,RMS!C:F,4,FALSE),0)</f>
        <v>136611.37179487199</v>
      </c>
      <c r="K37" s="22">
        <f t="shared" si="1"/>
        <v>-4.999999946448952E-4</v>
      </c>
      <c r="L37" s="22">
        <f t="shared" si="2"/>
        <v>-3.9487198228016496E-4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1933851.8014</v>
      </c>
      <c r="F38" s="25">
        <f>IFERROR(VLOOKUP(C38,RA!B:I,8,0),0)</f>
        <v>81607.0821</v>
      </c>
      <c r="G38" s="16">
        <f t="shared" si="0"/>
        <v>1852244.7193</v>
      </c>
      <c r="H38" s="27">
        <f>RA!J36</f>
        <v>-3.2859243919387802</v>
      </c>
      <c r="I38" s="20">
        <f>IFERROR(VLOOKUP(B38,RMS!C:E,3,FALSE),0)</f>
        <v>1933851.7894427399</v>
      </c>
      <c r="J38" s="21">
        <f>IFERROR(VLOOKUP(B38,RMS!C:F,4,FALSE),0)</f>
        <v>1852244.72966581</v>
      </c>
      <c r="K38" s="22">
        <f t="shared" si="1"/>
        <v>1.1957260081544518E-2</v>
      </c>
      <c r="L38" s="22">
        <f t="shared" si="2"/>
        <v>-1.0365810012444854E-2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2255007.69</v>
      </c>
      <c r="F39" s="25">
        <f>IFERROR(VLOOKUP(C39,RA!B:I,8,0),0)</f>
        <v>-457892.91</v>
      </c>
      <c r="G39" s="16">
        <f t="shared" si="0"/>
        <v>2712900.6</v>
      </c>
      <c r="H39" s="27">
        <f>RA!J37</f>
        <v>-16.829520707773</v>
      </c>
      <c r="I39" s="20">
        <f>IFERROR(VLOOKUP(B39,RMS!C:E,3,FALSE),0)</f>
        <v>2255007.69</v>
      </c>
      <c r="J39" s="21">
        <f>IFERROR(VLOOKUP(B39,RMS!C:F,4,FALSE),0)</f>
        <v>2712900.6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797582.8</v>
      </c>
      <c r="F40" s="25">
        <f>IFERROR(VLOOKUP(C40,RA!B:I,8,0),0)</f>
        <v>88239.97</v>
      </c>
      <c r="G40" s="16">
        <f t="shared" si="0"/>
        <v>709342.83000000007</v>
      </c>
      <c r="H40" s="27">
        <f>RA!J38</f>
        <v>0</v>
      </c>
      <c r="I40" s="20">
        <f>IFERROR(VLOOKUP(B40,RMS!C:E,3,FALSE),0)</f>
        <v>797582.8</v>
      </c>
      <c r="J40" s="21">
        <f>IFERROR(VLOOKUP(B40,RMS!C:F,4,FALSE),0)</f>
        <v>709342.83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66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4.6009972926012503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9970.9401999999991</v>
      </c>
      <c r="F42" s="25">
        <f>IFERROR(VLOOKUP(C42,RA!B:I,8,0),0)</f>
        <v>1732.9915000000001</v>
      </c>
      <c r="G42" s="16">
        <f t="shared" si="0"/>
        <v>8237.948699999999</v>
      </c>
      <c r="H42" s="27">
        <f>RA!J39</f>
        <v>4.6009972926012503</v>
      </c>
      <c r="I42" s="20">
        <f>VLOOKUP(B42,RMS!C:E,3,FALSE)</f>
        <v>9970.94017094017</v>
      </c>
      <c r="J42" s="21">
        <f>IFERROR(VLOOKUP(B42,RMS!C:F,4,FALSE),0)</f>
        <v>8237.9487179487205</v>
      </c>
      <c r="K42" s="22">
        <f t="shared" si="1"/>
        <v>2.9059829103061929E-5</v>
      </c>
      <c r="L42" s="22">
        <f t="shared" si="2"/>
        <v>-1.7948721506400034E-5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4.28515625" style="40" bestFit="1" customWidth="1"/>
    <col min="5" max="5" width="12" style="40" bestFit="1" customWidth="1"/>
    <col min="6" max="6" width="14" style="40" bestFit="1" customWidth="1"/>
    <col min="7" max="7" width="14.28515625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68</v>
      </c>
      <c r="F5" s="48" t="s">
        <v>69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70</v>
      </c>
      <c r="Q5" s="48" t="s">
        <v>71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139584454.6719</v>
      </c>
      <c r="E7" s="64"/>
      <c r="F7" s="64"/>
      <c r="G7" s="52">
        <v>100348502.0182</v>
      </c>
      <c r="H7" s="53">
        <v>39.099689446867799</v>
      </c>
      <c r="I7" s="52">
        <v>-8969592.8754999992</v>
      </c>
      <c r="J7" s="53">
        <v>-6.4259253629520998</v>
      </c>
      <c r="K7" s="52">
        <v>-2488037.2788999998</v>
      </c>
      <c r="L7" s="53">
        <v>-2.4793965319469802</v>
      </c>
      <c r="M7" s="53">
        <v>2.6050878142250302</v>
      </c>
      <c r="N7" s="52">
        <v>139584454.6719</v>
      </c>
      <c r="O7" s="52">
        <v>139584454.6719</v>
      </c>
      <c r="P7" s="52">
        <v>2287035</v>
      </c>
      <c r="Q7" s="52">
        <v>1254677</v>
      </c>
      <c r="R7" s="53">
        <v>82.280778240136698</v>
      </c>
      <c r="S7" s="52">
        <v>61.032933327168202</v>
      </c>
      <c r="T7" s="52">
        <v>25.5323487365274</v>
      </c>
      <c r="U7" s="54">
        <v>58.166276230472498</v>
      </c>
    </row>
    <row r="8" spans="1:23" ht="12" thickBot="1">
      <c r="A8" s="76">
        <v>42736</v>
      </c>
      <c r="B8" s="74" t="s">
        <v>6</v>
      </c>
      <c r="C8" s="75"/>
      <c r="D8" s="55">
        <v>4657084.6107999999</v>
      </c>
      <c r="E8" s="58"/>
      <c r="F8" s="58"/>
      <c r="G8" s="55">
        <v>2448739.3716000002</v>
      </c>
      <c r="H8" s="56">
        <v>90.182943305929399</v>
      </c>
      <c r="I8" s="55">
        <v>-621227.12159999995</v>
      </c>
      <c r="J8" s="56">
        <v>-13.3393995067074</v>
      </c>
      <c r="K8" s="55">
        <v>75492.984500000006</v>
      </c>
      <c r="L8" s="56">
        <v>3.08293260506009</v>
      </c>
      <c r="M8" s="56">
        <v>-9.2289384333454194</v>
      </c>
      <c r="N8" s="55">
        <v>4657084.6107999999</v>
      </c>
      <c r="O8" s="55">
        <v>4657084.6107999999</v>
      </c>
      <c r="P8" s="55">
        <v>100691</v>
      </c>
      <c r="Q8" s="55">
        <v>28514</v>
      </c>
      <c r="R8" s="56">
        <v>253.128287858596</v>
      </c>
      <c r="S8" s="55">
        <v>46.251249970702403</v>
      </c>
      <c r="T8" s="55">
        <v>30.140658743073601</v>
      </c>
      <c r="U8" s="57">
        <v>34.832769358307097</v>
      </c>
    </row>
    <row r="9" spans="1:23" ht="12" thickBot="1">
      <c r="A9" s="77"/>
      <c r="B9" s="74" t="s">
        <v>7</v>
      </c>
      <c r="C9" s="75"/>
      <c r="D9" s="55">
        <v>255879.3468</v>
      </c>
      <c r="E9" s="58"/>
      <c r="F9" s="58"/>
      <c r="G9" s="55">
        <v>214520.52979999999</v>
      </c>
      <c r="H9" s="56">
        <v>19.279654510717101</v>
      </c>
      <c r="I9" s="55">
        <v>60157.545400000003</v>
      </c>
      <c r="J9" s="56">
        <v>23.510121528886099</v>
      </c>
      <c r="K9" s="55">
        <v>48254.960299999999</v>
      </c>
      <c r="L9" s="56">
        <v>22.494332055299601</v>
      </c>
      <c r="M9" s="56">
        <v>0.24666034384863</v>
      </c>
      <c r="N9" s="55">
        <v>255879.3468</v>
      </c>
      <c r="O9" s="55">
        <v>255879.3468</v>
      </c>
      <c r="P9" s="55">
        <v>14188</v>
      </c>
      <c r="Q9" s="55">
        <v>7714</v>
      </c>
      <c r="R9" s="56">
        <v>83.925330567798795</v>
      </c>
      <c r="S9" s="55">
        <v>18.034913081477299</v>
      </c>
      <c r="T9" s="55">
        <v>17.299085001296302</v>
      </c>
      <c r="U9" s="57">
        <v>4.0800201079798502</v>
      </c>
    </row>
    <row r="10" spans="1:23" ht="12" thickBot="1">
      <c r="A10" s="77"/>
      <c r="B10" s="74" t="s">
        <v>8</v>
      </c>
      <c r="C10" s="75"/>
      <c r="D10" s="55">
        <v>707502.93909999996</v>
      </c>
      <c r="E10" s="58"/>
      <c r="F10" s="58"/>
      <c r="G10" s="55">
        <v>651037.88829999999</v>
      </c>
      <c r="H10" s="56">
        <v>8.6730821377297005</v>
      </c>
      <c r="I10" s="55">
        <v>-46048.385999999999</v>
      </c>
      <c r="J10" s="56">
        <v>-6.5085787570829297</v>
      </c>
      <c r="K10" s="55">
        <v>174977.81030000001</v>
      </c>
      <c r="L10" s="56">
        <v>26.876747643198598</v>
      </c>
      <c r="M10" s="56">
        <v>-1.2631670034106</v>
      </c>
      <c r="N10" s="55">
        <v>707502.93909999996</v>
      </c>
      <c r="O10" s="55">
        <v>707502.93909999996</v>
      </c>
      <c r="P10" s="55">
        <v>230435</v>
      </c>
      <c r="Q10" s="55">
        <v>147280</v>
      </c>
      <c r="R10" s="56">
        <v>56.460483432916902</v>
      </c>
      <c r="S10" s="55">
        <v>3.0702928769501199</v>
      </c>
      <c r="T10" s="55">
        <v>1.3958373621672999</v>
      </c>
      <c r="U10" s="57">
        <v>54.537322069617701</v>
      </c>
    </row>
    <row r="11" spans="1:23" ht="12" thickBot="1">
      <c r="A11" s="77"/>
      <c r="B11" s="74" t="s">
        <v>9</v>
      </c>
      <c r="C11" s="75"/>
      <c r="D11" s="55">
        <v>270182.48100000003</v>
      </c>
      <c r="E11" s="58"/>
      <c r="F11" s="58"/>
      <c r="G11" s="55">
        <v>127425.6202</v>
      </c>
      <c r="H11" s="56">
        <v>112.031521271732</v>
      </c>
      <c r="I11" s="55">
        <v>-42829.336799999997</v>
      </c>
      <c r="J11" s="56">
        <v>-15.8520036685872</v>
      </c>
      <c r="K11" s="55">
        <v>9798.1170000000002</v>
      </c>
      <c r="L11" s="56">
        <v>7.6892833518262904</v>
      </c>
      <c r="M11" s="56">
        <v>-5.3711803808833896</v>
      </c>
      <c r="N11" s="55">
        <v>270182.48100000003</v>
      </c>
      <c r="O11" s="55">
        <v>270182.48100000003</v>
      </c>
      <c r="P11" s="55">
        <v>10182</v>
      </c>
      <c r="Q11" s="55">
        <v>3100</v>
      </c>
      <c r="R11" s="56">
        <v>228.45161290322599</v>
      </c>
      <c r="S11" s="55">
        <v>26.535305539186801</v>
      </c>
      <c r="T11" s="55">
        <v>22.8730728709677</v>
      </c>
      <c r="U11" s="57">
        <v>13.801358581723299</v>
      </c>
    </row>
    <row r="12" spans="1:23" ht="12" thickBot="1">
      <c r="A12" s="77"/>
      <c r="B12" s="74" t="s">
        <v>10</v>
      </c>
      <c r="C12" s="75"/>
      <c r="D12" s="55">
        <v>2886195.8687</v>
      </c>
      <c r="E12" s="58"/>
      <c r="F12" s="58"/>
      <c r="G12" s="55">
        <v>1534920.5015</v>
      </c>
      <c r="H12" s="56">
        <v>88.035527955973393</v>
      </c>
      <c r="I12" s="55">
        <v>160857.12419999999</v>
      </c>
      <c r="J12" s="56">
        <v>5.5733266735099702</v>
      </c>
      <c r="K12" s="55">
        <v>-24402.110700000001</v>
      </c>
      <c r="L12" s="56">
        <v>-1.5897963885525701</v>
      </c>
      <c r="M12" s="56">
        <v>-7.5919348607823496</v>
      </c>
      <c r="N12" s="55">
        <v>2886195.8687</v>
      </c>
      <c r="O12" s="55">
        <v>2886195.8687</v>
      </c>
      <c r="P12" s="55">
        <v>20424</v>
      </c>
      <c r="Q12" s="55">
        <v>2613</v>
      </c>
      <c r="R12" s="56">
        <v>681.630309988519</v>
      </c>
      <c r="S12" s="55">
        <v>141.31393795045</v>
      </c>
      <c r="T12" s="55">
        <v>121.625043589744</v>
      </c>
      <c r="U12" s="57">
        <v>13.9327334913068</v>
      </c>
    </row>
    <row r="13" spans="1:23" ht="12" thickBot="1">
      <c r="A13" s="77"/>
      <c r="B13" s="74" t="s">
        <v>11</v>
      </c>
      <c r="C13" s="75"/>
      <c r="D13" s="55">
        <v>2114702.523</v>
      </c>
      <c r="E13" s="58"/>
      <c r="F13" s="58"/>
      <c r="G13" s="55">
        <v>1020333.4739</v>
      </c>
      <c r="H13" s="56">
        <v>107.256017477993</v>
      </c>
      <c r="I13" s="55">
        <v>-316925.22879999998</v>
      </c>
      <c r="J13" s="56">
        <v>-14.986752290359799</v>
      </c>
      <c r="K13" s="55">
        <v>-24023.866099999999</v>
      </c>
      <c r="L13" s="56">
        <v>-2.3545112176094798</v>
      </c>
      <c r="M13" s="56">
        <v>12.1920993682195</v>
      </c>
      <c r="N13" s="55">
        <v>2114702.523</v>
      </c>
      <c r="O13" s="55">
        <v>2114702.523</v>
      </c>
      <c r="P13" s="55">
        <v>49181</v>
      </c>
      <c r="Q13" s="55">
        <v>8066</v>
      </c>
      <c r="R13" s="56">
        <v>509.73220927349399</v>
      </c>
      <c r="S13" s="55">
        <v>42.998363656696696</v>
      </c>
      <c r="T13" s="55">
        <v>32.2377748822217</v>
      </c>
      <c r="U13" s="57">
        <v>25.0255773926391</v>
      </c>
    </row>
    <row r="14" spans="1:23" ht="12" thickBot="1">
      <c r="A14" s="77"/>
      <c r="B14" s="74" t="s">
        <v>12</v>
      </c>
      <c r="C14" s="75"/>
      <c r="D14" s="55">
        <v>803587.6727</v>
      </c>
      <c r="E14" s="58"/>
      <c r="F14" s="58"/>
      <c r="G14" s="55">
        <v>820959.57519999996</v>
      </c>
      <c r="H14" s="56">
        <v>-2.1160484663045498</v>
      </c>
      <c r="I14" s="55">
        <v>91478.8609</v>
      </c>
      <c r="J14" s="56">
        <v>11.3838059004361</v>
      </c>
      <c r="K14" s="55">
        <v>72613.059899999993</v>
      </c>
      <c r="L14" s="56">
        <v>8.8449007836116902</v>
      </c>
      <c r="M14" s="56">
        <v>0.25981278059320601</v>
      </c>
      <c r="N14" s="55">
        <v>803587.6727</v>
      </c>
      <c r="O14" s="55">
        <v>803587.6727</v>
      </c>
      <c r="P14" s="55">
        <v>4356</v>
      </c>
      <c r="Q14" s="55">
        <v>1607</v>
      </c>
      <c r="R14" s="56">
        <v>171.06409458618501</v>
      </c>
      <c r="S14" s="55">
        <v>184.47834543158899</v>
      </c>
      <c r="T14" s="55">
        <v>68.354568761667693</v>
      </c>
      <c r="U14" s="57">
        <v>62.9471043868311</v>
      </c>
    </row>
    <row r="15" spans="1:23" ht="12" thickBot="1">
      <c r="A15" s="77"/>
      <c r="B15" s="74" t="s">
        <v>13</v>
      </c>
      <c r="C15" s="75"/>
      <c r="D15" s="55">
        <v>528362.57559999998</v>
      </c>
      <c r="E15" s="58"/>
      <c r="F15" s="58"/>
      <c r="G15" s="55">
        <v>366962.58059999999</v>
      </c>
      <c r="H15" s="56">
        <v>43.982684756604797</v>
      </c>
      <c r="I15" s="55">
        <v>-60115.718399999998</v>
      </c>
      <c r="J15" s="56">
        <v>-11.3777396765344</v>
      </c>
      <c r="K15" s="55">
        <v>-33146.073400000001</v>
      </c>
      <c r="L15" s="56">
        <v>-9.0325485900509808</v>
      </c>
      <c r="M15" s="56">
        <v>0.81366032937101995</v>
      </c>
      <c r="N15" s="55">
        <v>528362.57559999998</v>
      </c>
      <c r="O15" s="55">
        <v>528362.57559999998</v>
      </c>
      <c r="P15" s="55">
        <v>16670</v>
      </c>
      <c r="Q15" s="55">
        <v>3759</v>
      </c>
      <c r="R15" s="56">
        <v>343.46900771481802</v>
      </c>
      <c r="S15" s="55">
        <v>31.695415452909401</v>
      </c>
      <c r="T15" s="55">
        <v>31.073460308592701</v>
      </c>
      <c r="U15" s="57">
        <v>1.96228740159837</v>
      </c>
    </row>
    <row r="16" spans="1:23" ht="12" thickBot="1">
      <c r="A16" s="77"/>
      <c r="B16" s="74" t="s">
        <v>14</v>
      </c>
      <c r="C16" s="75"/>
      <c r="D16" s="55">
        <v>3647789.7111999998</v>
      </c>
      <c r="E16" s="58"/>
      <c r="F16" s="58"/>
      <c r="G16" s="55">
        <v>3519291.2453999999</v>
      </c>
      <c r="H16" s="56">
        <v>3.6512597804446498</v>
      </c>
      <c r="I16" s="55">
        <v>-369466.84269999998</v>
      </c>
      <c r="J16" s="56">
        <v>-10.128512659751401</v>
      </c>
      <c r="K16" s="55">
        <v>-481757.5539</v>
      </c>
      <c r="L16" s="56">
        <v>-13.689050445304799</v>
      </c>
      <c r="M16" s="56">
        <v>-0.23308552256413301</v>
      </c>
      <c r="N16" s="55">
        <v>3647789.7111999998</v>
      </c>
      <c r="O16" s="55">
        <v>3647789.7111999998</v>
      </c>
      <c r="P16" s="55">
        <v>100667</v>
      </c>
      <c r="Q16" s="55">
        <v>59956</v>
      </c>
      <c r="R16" s="56">
        <v>67.901461071452403</v>
      </c>
      <c r="S16" s="55">
        <v>36.236201647014397</v>
      </c>
      <c r="T16" s="55">
        <v>26.8989910734539</v>
      </c>
      <c r="U16" s="57">
        <v>25.767630571538799</v>
      </c>
    </row>
    <row r="17" spans="1:21" ht="12" thickBot="1">
      <c r="A17" s="77"/>
      <c r="B17" s="74" t="s">
        <v>15</v>
      </c>
      <c r="C17" s="75"/>
      <c r="D17" s="55">
        <v>18024996.438099999</v>
      </c>
      <c r="E17" s="58"/>
      <c r="F17" s="58"/>
      <c r="G17" s="55">
        <v>8150814.1047999999</v>
      </c>
      <c r="H17" s="56">
        <v>121.143510406956</v>
      </c>
      <c r="I17" s="55">
        <v>-337341.13750000001</v>
      </c>
      <c r="J17" s="56">
        <v>-1.87151846968997</v>
      </c>
      <c r="K17" s="55">
        <v>-162136.5116</v>
      </c>
      <c r="L17" s="56">
        <v>-1.9892063481673301</v>
      </c>
      <c r="M17" s="56">
        <v>1.0805994539480399</v>
      </c>
      <c r="N17" s="55">
        <v>18024996.438099999</v>
      </c>
      <c r="O17" s="55">
        <v>18024996.438099999</v>
      </c>
      <c r="P17" s="55">
        <v>24295</v>
      </c>
      <c r="Q17" s="55">
        <v>15172</v>
      </c>
      <c r="R17" s="56">
        <v>60.130503559188</v>
      </c>
      <c r="S17" s="55">
        <v>741.92205960485705</v>
      </c>
      <c r="T17" s="55">
        <v>66.007444529396295</v>
      </c>
      <c r="U17" s="57">
        <v>91.103183457767599</v>
      </c>
    </row>
    <row r="18" spans="1:21" ht="12" customHeight="1" thickBot="1">
      <c r="A18" s="77"/>
      <c r="B18" s="74" t="s">
        <v>16</v>
      </c>
      <c r="C18" s="75"/>
      <c r="D18" s="55">
        <v>13236584.3585</v>
      </c>
      <c r="E18" s="58"/>
      <c r="F18" s="58"/>
      <c r="G18" s="55">
        <v>5053051.0113000004</v>
      </c>
      <c r="H18" s="56">
        <v>161.952320071564</v>
      </c>
      <c r="I18" s="55">
        <v>-2358693.2329000002</v>
      </c>
      <c r="J18" s="56">
        <v>-17.819500628085699</v>
      </c>
      <c r="K18" s="55">
        <v>524517.67579999997</v>
      </c>
      <c r="L18" s="56">
        <v>10.3802173108293</v>
      </c>
      <c r="M18" s="56">
        <v>-5.4968803564198199</v>
      </c>
      <c r="N18" s="55">
        <v>13236584.3585</v>
      </c>
      <c r="O18" s="55">
        <v>13236584.3585</v>
      </c>
      <c r="P18" s="55">
        <v>257327</v>
      </c>
      <c r="Q18" s="55">
        <v>115128</v>
      </c>
      <c r="R18" s="56">
        <v>123.513828086999</v>
      </c>
      <c r="S18" s="55">
        <v>51.438769963898103</v>
      </c>
      <c r="T18" s="55">
        <v>31.724471750573301</v>
      </c>
      <c r="U18" s="57">
        <v>38.325757453300596</v>
      </c>
    </row>
    <row r="19" spans="1:21" ht="12" customHeight="1" thickBot="1">
      <c r="A19" s="77"/>
      <c r="B19" s="74" t="s">
        <v>17</v>
      </c>
      <c r="C19" s="75"/>
      <c r="D19" s="55">
        <v>3143965.7004999998</v>
      </c>
      <c r="E19" s="58"/>
      <c r="F19" s="58"/>
      <c r="G19" s="55">
        <v>4488264.8282000003</v>
      </c>
      <c r="H19" s="56">
        <v>-29.951421744405501</v>
      </c>
      <c r="I19" s="55">
        <v>-125802.4835</v>
      </c>
      <c r="J19" s="56">
        <v>-4.0013949096198198</v>
      </c>
      <c r="K19" s="55">
        <v>-562527.30469999998</v>
      </c>
      <c r="L19" s="56">
        <v>-12.5332912881079</v>
      </c>
      <c r="M19" s="56">
        <v>-0.776361996210848</v>
      </c>
      <c r="N19" s="55">
        <v>3143965.7004999998</v>
      </c>
      <c r="O19" s="55">
        <v>3143965.7004999998</v>
      </c>
      <c r="P19" s="55">
        <v>37274</v>
      </c>
      <c r="Q19" s="55">
        <v>19605</v>
      </c>
      <c r="R19" s="56">
        <v>90.124968120377503</v>
      </c>
      <c r="S19" s="55">
        <v>84.347419125932305</v>
      </c>
      <c r="T19" s="55">
        <v>73.689544208110206</v>
      </c>
      <c r="U19" s="57">
        <v>12.6356858671748</v>
      </c>
    </row>
    <row r="20" spans="1:21" ht="12" thickBot="1">
      <c r="A20" s="77"/>
      <c r="B20" s="74" t="s">
        <v>18</v>
      </c>
      <c r="C20" s="75"/>
      <c r="D20" s="55">
        <v>8914448.9903999995</v>
      </c>
      <c r="E20" s="58"/>
      <c r="F20" s="58"/>
      <c r="G20" s="55">
        <v>4659700.8459000001</v>
      </c>
      <c r="H20" s="56">
        <v>91.3094699683068</v>
      </c>
      <c r="I20" s="55">
        <v>118796.4422</v>
      </c>
      <c r="J20" s="56">
        <v>1.3326279877526099</v>
      </c>
      <c r="K20" s="55">
        <v>130211.1354</v>
      </c>
      <c r="L20" s="56">
        <v>2.7944097637634999</v>
      </c>
      <c r="M20" s="56">
        <v>-8.7662957280379997E-2</v>
      </c>
      <c r="N20" s="55">
        <v>8914448.9903999995</v>
      </c>
      <c r="O20" s="55">
        <v>8914448.9903999995</v>
      </c>
      <c r="P20" s="55">
        <v>107743</v>
      </c>
      <c r="Q20" s="55">
        <v>57585</v>
      </c>
      <c r="R20" s="56">
        <v>87.102544065294794</v>
      </c>
      <c r="S20" s="55">
        <v>82.738080343038504</v>
      </c>
      <c r="T20" s="55">
        <v>33.046800177129498</v>
      </c>
      <c r="U20" s="57">
        <v>60.058536480282299</v>
      </c>
    </row>
    <row r="21" spans="1:21" ht="12" customHeight="1" thickBot="1">
      <c r="A21" s="77"/>
      <c r="B21" s="74" t="s">
        <v>19</v>
      </c>
      <c r="C21" s="75"/>
      <c r="D21" s="55">
        <v>1256676.6369</v>
      </c>
      <c r="E21" s="58"/>
      <c r="F21" s="58"/>
      <c r="G21" s="55">
        <v>966875.05050000001</v>
      </c>
      <c r="H21" s="56">
        <v>29.973013188222701</v>
      </c>
      <c r="I21" s="55">
        <v>23077.8298</v>
      </c>
      <c r="J21" s="56">
        <v>1.8364175096728901</v>
      </c>
      <c r="K21" s="55">
        <v>89764.748200000002</v>
      </c>
      <c r="L21" s="56">
        <v>9.2840070858773291</v>
      </c>
      <c r="M21" s="56">
        <v>-0.74290765291758498</v>
      </c>
      <c r="N21" s="55">
        <v>1256676.6369</v>
      </c>
      <c r="O21" s="55">
        <v>1256676.6369</v>
      </c>
      <c r="P21" s="55">
        <v>68459</v>
      </c>
      <c r="Q21" s="55">
        <v>33312</v>
      </c>
      <c r="R21" s="56">
        <v>105.50852545629201</v>
      </c>
      <c r="S21" s="55">
        <v>18.3566315152135</v>
      </c>
      <c r="T21" s="55">
        <v>13.307405841738699</v>
      </c>
      <c r="U21" s="57">
        <v>27.5062756981863</v>
      </c>
    </row>
    <row r="22" spans="1:21" ht="12" customHeight="1" thickBot="1">
      <c r="A22" s="77"/>
      <c r="B22" s="74" t="s">
        <v>20</v>
      </c>
      <c r="C22" s="75"/>
      <c r="D22" s="55">
        <v>2720124.5721</v>
      </c>
      <c r="E22" s="58"/>
      <c r="F22" s="58"/>
      <c r="G22" s="55">
        <v>2530434.7250000001</v>
      </c>
      <c r="H22" s="56">
        <v>7.49633433440966</v>
      </c>
      <c r="I22" s="55">
        <v>-43671.500500000002</v>
      </c>
      <c r="J22" s="56">
        <v>-1.6054963418930699</v>
      </c>
      <c r="K22" s="55">
        <v>177263.44570000001</v>
      </c>
      <c r="L22" s="56">
        <v>7.0052566046729403</v>
      </c>
      <c r="M22" s="56">
        <v>-1.2463649531777099</v>
      </c>
      <c r="N22" s="55">
        <v>2720124.5721</v>
      </c>
      <c r="O22" s="55">
        <v>2720124.5721</v>
      </c>
      <c r="P22" s="55">
        <v>139683</v>
      </c>
      <c r="Q22" s="55">
        <v>99878</v>
      </c>
      <c r="R22" s="56">
        <v>39.853621418130103</v>
      </c>
      <c r="S22" s="55">
        <v>19.473554921500799</v>
      </c>
      <c r="T22" s="55">
        <v>18.1073491950179</v>
      </c>
      <c r="U22" s="57">
        <v>7.0156976062674303</v>
      </c>
    </row>
    <row r="23" spans="1:21" ht="12" thickBot="1">
      <c r="A23" s="77"/>
      <c r="B23" s="74" t="s">
        <v>21</v>
      </c>
      <c r="C23" s="75"/>
      <c r="D23" s="55">
        <v>21617654.6675</v>
      </c>
      <c r="E23" s="58"/>
      <c r="F23" s="58"/>
      <c r="G23" s="55">
        <v>10757547.8566</v>
      </c>
      <c r="H23" s="56">
        <v>100.953367399961</v>
      </c>
      <c r="I23" s="55">
        <v>-2602626.2456</v>
      </c>
      <c r="J23" s="56">
        <v>-12.039355266012199</v>
      </c>
      <c r="K23" s="55">
        <v>-125699.1348</v>
      </c>
      <c r="L23" s="56">
        <v>-1.16847386110284</v>
      </c>
      <c r="M23" s="56">
        <v>19.705204134786101</v>
      </c>
      <c r="N23" s="55">
        <v>21617654.6675</v>
      </c>
      <c r="O23" s="55">
        <v>21617654.6675</v>
      </c>
      <c r="P23" s="55">
        <v>266173</v>
      </c>
      <c r="Q23" s="55">
        <v>92201</v>
      </c>
      <c r="R23" s="56">
        <v>188.687758267264</v>
      </c>
      <c r="S23" s="55">
        <v>81.216557154557407</v>
      </c>
      <c r="T23" s="55">
        <v>41.3806236190497</v>
      </c>
      <c r="U23" s="57">
        <v>49.049030063782197</v>
      </c>
    </row>
    <row r="24" spans="1:21" ht="12" thickBot="1">
      <c r="A24" s="77"/>
      <c r="B24" s="74" t="s">
        <v>22</v>
      </c>
      <c r="C24" s="75"/>
      <c r="D24" s="55">
        <v>858121.57739999995</v>
      </c>
      <c r="E24" s="58"/>
      <c r="F24" s="58"/>
      <c r="G24" s="55">
        <v>712586.73160000006</v>
      </c>
      <c r="H24" s="56">
        <v>20.4234571521174</v>
      </c>
      <c r="I24" s="55">
        <v>76435.136400000003</v>
      </c>
      <c r="J24" s="56">
        <v>8.9072619093892094</v>
      </c>
      <c r="K24" s="55">
        <v>75829.376000000004</v>
      </c>
      <c r="L24" s="56">
        <v>10.6414240733528</v>
      </c>
      <c r="M24" s="56">
        <v>7.9884661058009995E-3</v>
      </c>
      <c r="N24" s="55">
        <v>858121.57739999995</v>
      </c>
      <c r="O24" s="55">
        <v>858121.57739999995</v>
      </c>
      <c r="P24" s="55">
        <v>49761</v>
      </c>
      <c r="Q24" s="55">
        <v>37829</v>
      </c>
      <c r="R24" s="56">
        <v>31.5419387242592</v>
      </c>
      <c r="S24" s="55">
        <v>17.244861988304098</v>
      </c>
      <c r="T24" s="55">
        <v>12.9113134262074</v>
      </c>
      <c r="U24" s="57">
        <v>25.129505617590901</v>
      </c>
    </row>
    <row r="25" spans="1:21" ht="12" thickBot="1">
      <c r="A25" s="77"/>
      <c r="B25" s="74" t="s">
        <v>23</v>
      </c>
      <c r="C25" s="75"/>
      <c r="D25" s="55">
        <v>2379402.8026999999</v>
      </c>
      <c r="E25" s="58"/>
      <c r="F25" s="58"/>
      <c r="G25" s="55">
        <v>2327987.7793000001</v>
      </c>
      <c r="H25" s="56">
        <v>2.20856070883069</v>
      </c>
      <c r="I25" s="55">
        <v>-5523.4155000000001</v>
      </c>
      <c r="J25" s="56">
        <v>-0.23213452945976101</v>
      </c>
      <c r="K25" s="55">
        <v>-88816.503200000006</v>
      </c>
      <c r="L25" s="56">
        <v>-3.8151619175039699</v>
      </c>
      <c r="M25" s="56">
        <v>-0.93781093264207704</v>
      </c>
      <c r="N25" s="55">
        <v>2379402.8026999999</v>
      </c>
      <c r="O25" s="55">
        <v>2379402.8026999999</v>
      </c>
      <c r="P25" s="55">
        <v>44140</v>
      </c>
      <c r="Q25" s="55">
        <v>27530</v>
      </c>
      <c r="R25" s="56">
        <v>60.334180893570696</v>
      </c>
      <c r="S25" s="55">
        <v>53.905817913457199</v>
      </c>
      <c r="T25" s="55">
        <v>24.263668452597202</v>
      </c>
      <c r="U25" s="57">
        <v>54.988775995290297</v>
      </c>
    </row>
    <row r="26" spans="1:21" ht="12" thickBot="1">
      <c r="A26" s="77"/>
      <c r="B26" s="74" t="s">
        <v>24</v>
      </c>
      <c r="C26" s="75"/>
      <c r="D26" s="55">
        <v>2117808.7897000001</v>
      </c>
      <c r="E26" s="58"/>
      <c r="F26" s="58"/>
      <c r="G26" s="55">
        <v>1598251.6477999999</v>
      </c>
      <c r="H26" s="56">
        <v>32.507843343391698</v>
      </c>
      <c r="I26" s="55">
        <v>301416.34580000001</v>
      </c>
      <c r="J26" s="56">
        <v>14.2324626881305</v>
      </c>
      <c r="K26" s="55">
        <v>237447.46470000001</v>
      </c>
      <c r="L26" s="56">
        <v>14.8567007596612</v>
      </c>
      <c r="M26" s="56">
        <v>0.26940224938101898</v>
      </c>
      <c r="N26" s="55">
        <v>2117808.7897000001</v>
      </c>
      <c r="O26" s="55">
        <v>2117808.7897000001</v>
      </c>
      <c r="P26" s="55">
        <v>105875</v>
      </c>
      <c r="Q26" s="55">
        <v>71689</v>
      </c>
      <c r="R26" s="56">
        <v>47.686534893777299</v>
      </c>
      <c r="S26" s="55">
        <v>20.0029165497048</v>
      </c>
      <c r="T26" s="55">
        <v>15.923377089930099</v>
      </c>
      <c r="U26" s="57">
        <v>20.394723187678998</v>
      </c>
    </row>
    <row r="27" spans="1:21" ht="12" thickBot="1">
      <c r="A27" s="77"/>
      <c r="B27" s="74" t="s">
        <v>25</v>
      </c>
      <c r="C27" s="75"/>
      <c r="D27" s="55">
        <v>456377.72830000002</v>
      </c>
      <c r="E27" s="58"/>
      <c r="F27" s="58"/>
      <c r="G27" s="55">
        <v>460417.37929999997</v>
      </c>
      <c r="H27" s="56">
        <v>-0.87738890442010697</v>
      </c>
      <c r="I27" s="55">
        <v>99867.530599999998</v>
      </c>
      <c r="J27" s="56">
        <v>21.882647729547401</v>
      </c>
      <c r="K27" s="55">
        <v>116257.9618</v>
      </c>
      <c r="L27" s="56">
        <v>25.250558955171002</v>
      </c>
      <c r="M27" s="56">
        <v>-0.14098330080994101</v>
      </c>
      <c r="N27" s="55">
        <v>456377.72830000002</v>
      </c>
      <c r="O27" s="55">
        <v>456377.72830000002</v>
      </c>
      <c r="P27" s="55">
        <v>47589</v>
      </c>
      <c r="Q27" s="55">
        <v>41118</v>
      </c>
      <c r="R27" s="56">
        <v>15.7376331533635</v>
      </c>
      <c r="S27" s="55">
        <v>9.5899835739351502</v>
      </c>
      <c r="T27" s="55">
        <v>8.8982238727564607</v>
      </c>
      <c r="U27" s="57">
        <v>7.2133564760094799</v>
      </c>
    </row>
    <row r="28" spans="1:21" ht="12" thickBot="1">
      <c r="A28" s="77"/>
      <c r="B28" s="74" t="s">
        <v>26</v>
      </c>
      <c r="C28" s="75"/>
      <c r="D28" s="55">
        <v>4490346.5186999999</v>
      </c>
      <c r="E28" s="58"/>
      <c r="F28" s="58"/>
      <c r="G28" s="55">
        <v>3709090.2368999999</v>
      </c>
      <c r="H28" s="56">
        <v>21.063285924608898</v>
      </c>
      <c r="I28" s="55">
        <v>-301170.005</v>
      </c>
      <c r="J28" s="56">
        <v>-6.7070548730655997</v>
      </c>
      <c r="K28" s="55">
        <v>-244660.02960000001</v>
      </c>
      <c r="L28" s="56">
        <v>-6.59622748365602</v>
      </c>
      <c r="M28" s="56">
        <v>0.23097346751894601</v>
      </c>
      <c r="N28" s="55">
        <v>4490346.5186999999</v>
      </c>
      <c r="O28" s="55">
        <v>4490346.5186999999</v>
      </c>
      <c r="P28" s="55">
        <v>72992</v>
      </c>
      <c r="Q28" s="55">
        <v>56535</v>
      </c>
      <c r="R28" s="56">
        <v>29.109401255859201</v>
      </c>
      <c r="S28" s="55">
        <v>61.518337882233702</v>
      </c>
      <c r="T28" s="55">
        <v>34.923647225612498</v>
      </c>
      <c r="U28" s="57">
        <v>43.2305091004445</v>
      </c>
    </row>
    <row r="29" spans="1:21" ht="12" thickBot="1">
      <c r="A29" s="77"/>
      <c r="B29" s="74" t="s">
        <v>27</v>
      </c>
      <c r="C29" s="75"/>
      <c r="D29" s="55">
        <v>1521426.9517999999</v>
      </c>
      <c r="E29" s="58"/>
      <c r="F29" s="58"/>
      <c r="G29" s="55">
        <v>1047049.4791</v>
      </c>
      <c r="H29" s="56">
        <v>45.306118017245502</v>
      </c>
      <c r="I29" s="55">
        <v>159235.83590000001</v>
      </c>
      <c r="J29" s="56">
        <v>10.4662163182799</v>
      </c>
      <c r="K29" s="55">
        <v>151300.79519999999</v>
      </c>
      <c r="L29" s="56">
        <v>14.450204906271701</v>
      </c>
      <c r="M29" s="56">
        <v>5.2445465931033997E-2</v>
      </c>
      <c r="N29" s="55">
        <v>1521426.9517999999</v>
      </c>
      <c r="O29" s="55">
        <v>1521426.9517999999</v>
      </c>
      <c r="P29" s="55">
        <v>143076</v>
      </c>
      <c r="Q29" s="55">
        <v>124944</v>
      </c>
      <c r="R29" s="56">
        <v>14.5121014214368</v>
      </c>
      <c r="S29" s="55">
        <v>10.6336978375129</v>
      </c>
      <c r="T29" s="55">
        <v>7.20908140366884</v>
      </c>
      <c r="U29" s="57">
        <v>32.205320164006601</v>
      </c>
    </row>
    <row r="30" spans="1:21" ht="12" thickBot="1">
      <c r="A30" s="77"/>
      <c r="B30" s="74" t="s">
        <v>28</v>
      </c>
      <c r="C30" s="75"/>
      <c r="D30" s="55">
        <v>2800261.7371</v>
      </c>
      <c r="E30" s="58"/>
      <c r="F30" s="58"/>
      <c r="G30" s="55">
        <v>2160641.3155999999</v>
      </c>
      <c r="H30" s="56">
        <v>29.603267181919101</v>
      </c>
      <c r="I30" s="55">
        <v>236196.79240000001</v>
      </c>
      <c r="J30" s="56">
        <v>8.4348112632003307</v>
      </c>
      <c r="K30" s="55">
        <v>223374.35680000001</v>
      </c>
      <c r="L30" s="56">
        <v>10.338335899958</v>
      </c>
      <c r="M30" s="56">
        <v>5.7403346488338003E-2</v>
      </c>
      <c r="N30" s="55">
        <v>2800261.7371</v>
      </c>
      <c r="O30" s="55">
        <v>2800261.7371</v>
      </c>
      <c r="P30" s="55">
        <v>143242</v>
      </c>
      <c r="Q30" s="55">
        <v>106398</v>
      </c>
      <c r="R30" s="56">
        <v>34.628470459971098</v>
      </c>
      <c r="S30" s="55">
        <v>19.549166704597798</v>
      </c>
      <c r="T30" s="55">
        <v>15.623605983195199</v>
      </c>
      <c r="U30" s="57">
        <v>20.080450388094398</v>
      </c>
    </row>
    <row r="31" spans="1:21" ht="12" thickBot="1">
      <c r="A31" s="77"/>
      <c r="B31" s="74" t="s">
        <v>29</v>
      </c>
      <c r="C31" s="75"/>
      <c r="D31" s="55">
        <v>20248324.585099999</v>
      </c>
      <c r="E31" s="58"/>
      <c r="F31" s="58"/>
      <c r="G31" s="55">
        <v>21020012.327599999</v>
      </c>
      <c r="H31" s="56">
        <v>-3.6712049949026402</v>
      </c>
      <c r="I31" s="55">
        <v>-1373119.2426</v>
      </c>
      <c r="J31" s="56">
        <v>-6.7813968352247196</v>
      </c>
      <c r="K31" s="55">
        <v>-1123854.5872</v>
      </c>
      <c r="L31" s="56">
        <v>-5.3465933781796098</v>
      </c>
      <c r="M31" s="56">
        <v>0.221794401374491</v>
      </c>
      <c r="N31" s="55">
        <v>20248324.585099999</v>
      </c>
      <c r="O31" s="55">
        <v>20248324.585099999</v>
      </c>
      <c r="P31" s="55">
        <v>153614</v>
      </c>
      <c r="Q31" s="55">
        <v>30158</v>
      </c>
      <c r="R31" s="56">
        <v>409.36401618144401</v>
      </c>
      <c r="S31" s="55">
        <v>131.81301564375599</v>
      </c>
      <c r="T31" s="55">
        <v>35.2876080840905</v>
      </c>
      <c r="U31" s="57">
        <v>73.229041220435903</v>
      </c>
    </row>
    <row r="32" spans="1:21" ht="12" thickBot="1">
      <c r="A32" s="77"/>
      <c r="B32" s="74" t="s">
        <v>30</v>
      </c>
      <c r="C32" s="75"/>
      <c r="D32" s="55">
        <v>215097.61780000001</v>
      </c>
      <c r="E32" s="58"/>
      <c r="F32" s="58"/>
      <c r="G32" s="55">
        <v>171588.84729999999</v>
      </c>
      <c r="H32" s="56">
        <v>25.356409338149302</v>
      </c>
      <c r="I32" s="55">
        <v>45093.354899999998</v>
      </c>
      <c r="J32" s="56">
        <v>20.964134964027501</v>
      </c>
      <c r="K32" s="55">
        <v>41806.679199999999</v>
      </c>
      <c r="L32" s="56">
        <v>24.364450171348601</v>
      </c>
      <c r="M32" s="56">
        <v>7.8616043246983999E-2</v>
      </c>
      <c r="N32" s="55">
        <v>215097.61780000001</v>
      </c>
      <c r="O32" s="55">
        <v>215097.61780000001</v>
      </c>
      <c r="P32" s="55">
        <v>34169</v>
      </c>
      <c r="Q32" s="55">
        <v>30989</v>
      </c>
      <c r="R32" s="56">
        <v>10.261705766562301</v>
      </c>
      <c r="S32" s="55">
        <v>6.2951101232111002</v>
      </c>
      <c r="T32" s="55">
        <v>5.9116086159604997</v>
      </c>
      <c r="U32" s="57">
        <v>6.0920539870551798</v>
      </c>
    </row>
    <row r="33" spans="1:21" ht="12" thickBot="1">
      <c r="A33" s="77"/>
      <c r="B33" s="74" t="s">
        <v>31</v>
      </c>
      <c r="C33" s="75"/>
      <c r="D33" s="55">
        <v>938017.42929999996</v>
      </c>
      <c r="E33" s="58"/>
      <c r="F33" s="58"/>
      <c r="G33" s="55">
        <v>802493.73730000004</v>
      </c>
      <c r="H33" s="56">
        <v>16.887819268966702</v>
      </c>
      <c r="I33" s="55">
        <v>27926.381700000002</v>
      </c>
      <c r="J33" s="56">
        <v>2.9771708741958198</v>
      </c>
      <c r="K33" s="55">
        <v>8713.6713999999993</v>
      </c>
      <c r="L33" s="56">
        <v>1.08582422453753</v>
      </c>
      <c r="M33" s="56">
        <v>2.2048926816312999</v>
      </c>
      <c r="N33" s="55">
        <v>938017.42929999996</v>
      </c>
      <c r="O33" s="55">
        <v>938017.42929999996</v>
      </c>
      <c r="P33" s="55">
        <v>33517</v>
      </c>
      <c r="Q33" s="55">
        <v>27633</v>
      </c>
      <c r="R33" s="56">
        <v>21.293381102305201</v>
      </c>
      <c r="S33" s="55">
        <v>27.986318265357902</v>
      </c>
      <c r="T33" s="55">
        <v>20.9947156479572</v>
      </c>
      <c r="U33" s="57">
        <v>24.982216492746399</v>
      </c>
    </row>
    <row r="34" spans="1:21" ht="12" customHeight="1" thickBot="1">
      <c r="A34" s="77"/>
      <c r="B34" s="74" t="s">
        <v>61</v>
      </c>
      <c r="C34" s="75"/>
      <c r="D34" s="55">
        <v>3445009.98</v>
      </c>
      <c r="E34" s="58"/>
      <c r="F34" s="58"/>
      <c r="G34" s="55">
        <v>523517.95</v>
      </c>
      <c r="H34" s="56">
        <v>558.05002101647096</v>
      </c>
      <c r="I34" s="55">
        <v>5224.83</v>
      </c>
      <c r="J34" s="56">
        <v>0.15166371158088801</v>
      </c>
      <c r="K34" s="55">
        <v>-499.88</v>
      </c>
      <c r="L34" s="56">
        <v>-9.5484787102333005E-2</v>
      </c>
      <c r="M34" s="56">
        <v>-11.4521685204449</v>
      </c>
      <c r="N34" s="55">
        <v>3445009.98</v>
      </c>
      <c r="O34" s="55">
        <v>3445009.98</v>
      </c>
      <c r="P34" s="55">
        <v>367</v>
      </c>
      <c r="Q34" s="55">
        <v>193</v>
      </c>
      <c r="R34" s="56">
        <v>90.155440414507794</v>
      </c>
      <c r="S34" s="55">
        <v>9386.9481743869201</v>
      </c>
      <c r="T34" s="55">
        <v>6266.7369948186497</v>
      </c>
      <c r="U34" s="57">
        <v>33.239889276069803</v>
      </c>
    </row>
    <row r="35" spans="1:21" ht="12" thickBot="1">
      <c r="A35" s="77"/>
      <c r="B35" s="74" t="s">
        <v>35</v>
      </c>
      <c r="C35" s="75"/>
      <c r="D35" s="55">
        <v>5059855.71</v>
      </c>
      <c r="E35" s="58"/>
      <c r="F35" s="58"/>
      <c r="G35" s="55">
        <v>7272201.4299999997</v>
      </c>
      <c r="H35" s="56">
        <v>-30.421953259894799</v>
      </c>
      <c r="I35" s="55">
        <v>-912985.94</v>
      </c>
      <c r="J35" s="56">
        <v>-18.043714926408398</v>
      </c>
      <c r="K35" s="55">
        <v>-818315.32</v>
      </c>
      <c r="L35" s="56">
        <v>-11.252649254518801</v>
      </c>
      <c r="M35" s="56">
        <v>0.115689658602505</v>
      </c>
      <c r="N35" s="55">
        <v>5059855.71</v>
      </c>
      <c r="O35" s="55">
        <v>5059855.71</v>
      </c>
      <c r="P35" s="55">
        <v>1605</v>
      </c>
      <c r="Q35" s="55">
        <v>447</v>
      </c>
      <c r="R35" s="56">
        <v>259.060402684564</v>
      </c>
      <c r="S35" s="55">
        <v>3152.5580747663598</v>
      </c>
      <c r="T35" s="55">
        <v>2508.3614765100701</v>
      </c>
      <c r="U35" s="57">
        <v>20.434091394304598</v>
      </c>
    </row>
    <row r="36" spans="1:21" ht="12" customHeight="1" thickBot="1">
      <c r="A36" s="77"/>
      <c r="B36" s="74" t="s">
        <v>36</v>
      </c>
      <c r="C36" s="75"/>
      <c r="D36" s="55">
        <v>2105112.04</v>
      </c>
      <c r="E36" s="58"/>
      <c r="F36" s="58"/>
      <c r="G36" s="55">
        <v>3202870.06</v>
      </c>
      <c r="H36" s="56">
        <v>-34.274197811196899</v>
      </c>
      <c r="I36" s="55">
        <v>-69172.39</v>
      </c>
      <c r="J36" s="56">
        <v>-3.2859243919387802</v>
      </c>
      <c r="K36" s="55">
        <v>-224993.78</v>
      </c>
      <c r="L36" s="56">
        <v>-7.0247551659963401</v>
      </c>
      <c r="M36" s="56">
        <v>-0.69255865651041604</v>
      </c>
      <c r="N36" s="55">
        <v>2105112.04</v>
      </c>
      <c r="O36" s="55">
        <v>2105112.04</v>
      </c>
      <c r="P36" s="55">
        <v>632</v>
      </c>
      <c r="Q36" s="55">
        <v>140</v>
      </c>
      <c r="R36" s="56">
        <v>351.42857142857099</v>
      </c>
      <c r="S36" s="55">
        <v>3330.8734810126598</v>
      </c>
      <c r="T36" s="55">
        <v>2888.7119285714298</v>
      </c>
      <c r="U36" s="57">
        <v>13.2746426714113</v>
      </c>
    </row>
    <row r="37" spans="1:21" ht="12" customHeight="1" thickBot="1">
      <c r="A37" s="77"/>
      <c r="B37" s="74" t="s">
        <v>37</v>
      </c>
      <c r="C37" s="75"/>
      <c r="D37" s="55">
        <v>3023938.88</v>
      </c>
      <c r="E37" s="58"/>
      <c r="F37" s="58"/>
      <c r="G37" s="55">
        <v>2787945.25</v>
      </c>
      <c r="H37" s="56">
        <v>8.4647871044095897</v>
      </c>
      <c r="I37" s="55">
        <v>-508914.42</v>
      </c>
      <c r="J37" s="56">
        <v>-16.829520707773</v>
      </c>
      <c r="K37" s="55">
        <v>-459607.13</v>
      </c>
      <c r="L37" s="56">
        <v>-16.485514914613201</v>
      </c>
      <c r="M37" s="56">
        <v>0.10728138616996601</v>
      </c>
      <c r="N37" s="55">
        <v>3023938.88</v>
      </c>
      <c r="O37" s="55">
        <v>3023938.88</v>
      </c>
      <c r="P37" s="55">
        <v>1109</v>
      </c>
      <c r="Q37" s="55">
        <v>320</v>
      </c>
      <c r="R37" s="56">
        <v>246.5625</v>
      </c>
      <c r="S37" s="55">
        <v>2726.7257709648302</v>
      </c>
      <c r="T37" s="55">
        <v>1841.686625</v>
      </c>
      <c r="U37" s="57">
        <v>32.457944813851498</v>
      </c>
    </row>
    <row r="38" spans="1:21" ht="12" thickBot="1">
      <c r="A38" s="77"/>
      <c r="B38" s="74" t="s">
        <v>63</v>
      </c>
      <c r="C38" s="75"/>
      <c r="D38" s="58"/>
      <c r="E38" s="58"/>
      <c r="F38" s="58"/>
      <c r="G38" s="55">
        <v>0.12</v>
      </c>
      <c r="H38" s="58"/>
      <c r="I38" s="58"/>
      <c r="J38" s="58"/>
      <c r="K38" s="55">
        <v>0.12</v>
      </c>
      <c r="L38" s="56">
        <v>100</v>
      </c>
      <c r="M38" s="58"/>
      <c r="N38" s="58"/>
      <c r="O38" s="58"/>
      <c r="P38" s="58"/>
      <c r="Q38" s="58"/>
      <c r="R38" s="58"/>
      <c r="S38" s="58"/>
      <c r="T38" s="58"/>
      <c r="U38" s="59"/>
    </row>
    <row r="39" spans="1:21" ht="12" customHeight="1" thickBot="1">
      <c r="A39" s="77"/>
      <c r="B39" s="74" t="s">
        <v>32</v>
      </c>
      <c r="C39" s="75"/>
      <c r="D39" s="55">
        <v>143199.99950000001</v>
      </c>
      <c r="E39" s="58"/>
      <c r="F39" s="58"/>
      <c r="G39" s="55">
        <v>275289.74209999997</v>
      </c>
      <c r="H39" s="56">
        <v>-47.982079387475999</v>
      </c>
      <c r="I39" s="55">
        <v>6588.6280999999999</v>
      </c>
      <c r="J39" s="56">
        <v>4.6009972926012503</v>
      </c>
      <c r="K39" s="55">
        <v>20291.139800000001</v>
      </c>
      <c r="L39" s="56">
        <v>7.3708303277893901</v>
      </c>
      <c r="M39" s="56">
        <v>-0.67529531781157004</v>
      </c>
      <c r="N39" s="55">
        <v>143199.99950000001</v>
      </c>
      <c r="O39" s="55">
        <v>143199.99950000001</v>
      </c>
      <c r="P39" s="55">
        <v>70</v>
      </c>
      <c r="Q39" s="55">
        <v>86</v>
      </c>
      <c r="R39" s="56">
        <v>-18.604651162790699</v>
      </c>
      <c r="S39" s="55">
        <v>2045.71427857143</v>
      </c>
      <c r="T39" s="55">
        <v>313.70005581395401</v>
      </c>
      <c r="U39" s="57">
        <v>84.665500011418104</v>
      </c>
    </row>
    <row r="40" spans="1:21" ht="12" thickBot="1">
      <c r="A40" s="77"/>
      <c r="B40" s="74" t="s">
        <v>33</v>
      </c>
      <c r="C40" s="75"/>
      <c r="D40" s="55">
        <v>1933851.8014</v>
      </c>
      <c r="E40" s="58"/>
      <c r="F40" s="58"/>
      <c r="G40" s="55">
        <v>1872656.0933999999</v>
      </c>
      <c r="H40" s="56">
        <v>3.2678561864978102</v>
      </c>
      <c r="I40" s="55">
        <v>81607.0821</v>
      </c>
      <c r="J40" s="56">
        <v>4.2199243003482003</v>
      </c>
      <c r="K40" s="55">
        <v>24569.465700000001</v>
      </c>
      <c r="L40" s="56">
        <v>1.3120116281143499</v>
      </c>
      <c r="M40" s="56">
        <v>2.32148379197355</v>
      </c>
      <c r="N40" s="55">
        <v>1933851.8014</v>
      </c>
      <c r="O40" s="55">
        <v>1933851.8014</v>
      </c>
      <c r="P40" s="55">
        <v>5881</v>
      </c>
      <c r="Q40" s="55">
        <v>2519</v>
      </c>
      <c r="R40" s="56">
        <v>133.46566097657799</v>
      </c>
      <c r="S40" s="55">
        <v>328.83043723856503</v>
      </c>
      <c r="T40" s="55">
        <v>249.67624759825301</v>
      </c>
      <c r="U40" s="57">
        <v>24.071430341129201</v>
      </c>
    </row>
    <row r="41" spans="1:21" ht="12" thickBot="1">
      <c r="A41" s="77"/>
      <c r="B41" s="74" t="s">
        <v>38</v>
      </c>
      <c r="C41" s="75"/>
      <c r="D41" s="55">
        <v>2255007.69</v>
      </c>
      <c r="E41" s="58"/>
      <c r="F41" s="58"/>
      <c r="G41" s="55">
        <v>2408408.9500000002</v>
      </c>
      <c r="H41" s="56">
        <v>-6.3694025053344996</v>
      </c>
      <c r="I41" s="55">
        <v>-457892.91</v>
      </c>
      <c r="J41" s="56">
        <v>-20.305603037655299</v>
      </c>
      <c r="K41" s="55">
        <v>-394633.31</v>
      </c>
      <c r="L41" s="56">
        <v>-16.385643725497701</v>
      </c>
      <c r="M41" s="56">
        <v>0.160299696951583</v>
      </c>
      <c r="N41" s="55">
        <v>2255007.69</v>
      </c>
      <c r="O41" s="55">
        <v>2255007.69</v>
      </c>
      <c r="P41" s="55">
        <v>1129</v>
      </c>
      <c r="Q41" s="55">
        <v>326</v>
      </c>
      <c r="R41" s="56">
        <v>246.31901840490801</v>
      </c>
      <c r="S41" s="55">
        <v>1997.3495925597899</v>
      </c>
      <c r="T41" s="55">
        <v>1617.23687116564</v>
      </c>
      <c r="U41" s="57">
        <v>19.0308558306508</v>
      </c>
    </row>
    <row r="42" spans="1:21" ht="12" customHeight="1" thickBot="1">
      <c r="A42" s="77"/>
      <c r="B42" s="74" t="s">
        <v>39</v>
      </c>
      <c r="C42" s="75"/>
      <c r="D42" s="55">
        <v>797582.8</v>
      </c>
      <c r="E42" s="58"/>
      <c r="F42" s="58"/>
      <c r="G42" s="55">
        <v>600425.01</v>
      </c>
      <c r="H42" s="56">
        <v>32.836372022544502</v>
      </c>
      <c r="I42" s="55">
        <v>88239.97</v>
      </c>
      <c r="J42" s="56">
        <v>11.0634243867847</v>
      </c>
      <c r="K42" s="55">
        <v>71824.34</v>
      </c>
      <c r="L42" s="56">
        <v>11.962249873635299</v>
      </c>
      <c r="M42" s="56">
        <v>0.22855246564047799</v>
      </c>
      <c r="N42" s="55">
        <v>797582.8</v>
      </c>
      <c r="O42" s="55">
        <v>797582.8</v>
      </c>
      <c r="P42" s="55">
        <v>514</v>
      </c>
      <c r="Q42" s="55">
        <v>302</v>
      </c>
      <c r="R42" s="56">
        <v>70.198675496688793</v>
      </c>
      <c r="S42" s="55">
        <v>1551.7175097276299</v>
      </c>
      <c r="T42" s="55">
        <v>2407.6039735099298</v>
      </c>
      <c r="U42" s="57">
        <v>-55.157363271137001</v>
      </c>
    </row>
    <row r="43" spans="1:21" ht="12" thickBot="1">
      <c r="A43" s="77"/>
      <c r="B43" s="74" t="s">
        <v>67</v>
      </c>
      <c r="C43" s="75"/>
      <c r="D43" s="58"/>
      <c r="E43" s="58"/>
      <c r="F43" s="58"/>
      <c r="G43" s="55">
        <v>-1523.9315999999999</v>
      </c>
      <c r="H43" s="58"/>
      <c r="I43" s="58"/>
      <c r="J43" s="58"/>
      <c r="K43" s="55">
        <v>-1523.9314999999999</v>
      </c>
      <c r="L43" s="56">
        <v>99.999993438025697</v>
      </c>
      <c r="M43" s="58"/>
      <c r="N43" s="58"/>
      <c r="O43" s="58"/>
      <c r="P43" s="58"/>
      <c r="Q43" s="58"/>
      <c r="R43" s="58"/>
      <c r="S43" s="58"/>
      <c r="T43" s="58"/>
      <c r="U43" s="59"/>
    </row>
    <row r="44" spans="1:21" ht="12" thickBot="1">
      <c r="A44" s="78"/>
      <c r="B44" s="74" t="s">
        <v>34</v>
      </c>
      <c r="C44" s="75"/>
      <c r="D44" s="60">
        <v>9970.9401999999991</v>
      </c>
      <c r="E44" s="61"/>
      <c r="F44" s="61"/>
      <c r="G44" s="60">
        <v>85712.653699999995</v>
      </c>
      <c r="H44" s="62">
        <v>-88.367014939358896</v>
      </c>
      <c r="I44" s="60">
        <v>1732.9915000000001</v>
      </c>
      <c r="J44" s="62">
        <v>17.3804221591862</v>
      </c>
      <c r="K44" s="60">
        <v>8250.4400999999998</v>
      </c>
      <c r="L44" s="62">
        <v>9.6256967248699308</v>
      </c>
      <c r="M44" s="62">
        <v>-0.78995162936823204</v>
      </c>
      <c r="N44" s="60">
        <v>9970.9401999999991</v>
      </c>
      <c r="O44" s="60">
        <v>9970.9401999999991</v>
      </c>
      <c r="P44" s="60">
        <v>5</v>
      </c>
      <c r="Q44" s="60">
        <v>31</v>
      </c>
      <c r="R44" s="62">
        <v>-83.870967741935502</v>
      </c>
      <c r="S44" s="60">
        <v>1994.18804</v>
      </c>
      <c r="T44" s="60">
        <v>517.60180645161302</v>
      </c>
      <c r="U44" s="63">
        <v>74.044483465480397</v>
      </c>
    </row>
  </sheetData>
  <mergeCells count="42">
    <mergeCell ref="A8:A44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A37" sqref="A37:F38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73</v>
      </c>
      <c r="B1" s="65" t="s">
        <v>74</v>
      </c>
      <c r="C1" s="65" t="s">
        <v>58</v>
      </c>
      <c r="D1" s="65" t="s">
        <v>59</v>
      </c>
      <c r="E1" s="65" t="s">
        <v>75</v>
      </c>
      <c r="F1" s="65" t="s">
        <v>60</v>
      </c>
      <c r="G1" s="38"/>
      <c r="H1" s="38"/>
    </row>
    <row r="2" spans="1:8">
      <c r="A2" s="66">
        <v>1</v>
      </c>
      <c r="B2" s="67">
        <v>42736</v>
      </c>
      <c r="C2" s="66">
        <v>12</v>
      </c>
      <c r="D2" s="66">
        <v>410259</v>
      </c>
      <c r="E2" s="66">
        <v>4657084.4715777803</v>
      </c>
      <c r="F2" s="66">
        <v>5278311.7993487203</v>
      </c>
      <c r="G2" s="37"/>
      <c r="H2" s="37"/>
    </row>
    <row r="3" spans="1:8">
      <c r="A3" s="66">
        <v>2</v>
      </c>
      <c r="B3" s="67">
        <v>42736</v>
      </c>
      <c r="C3" s="66">
        <v>13</v>
      </c>
      <c r="D3" s="66">
        <v>26096</v>
      </c>
      <c r="E3" s="66">
        <v>255879.54303418801</v>
      </c>
      <c r="F3" s="66">
        <v>195721.77900341901</v>
      </c>
      <c r="G3" s="37"/>
      <c r="H3" s="37"/>
    </row>
    <row r="4" spans="1:8">
      <c r="A4" s="66">
        <v>3</v>
      </c>
      <c r="B4" s="67">
        <v>42736</v>
      </c>
      <c r="C4" s="66">
        <v>14</v>
      </c>
      <c r="D4" s="66">
        <v>296803</v>
      </c>
      <c r="E4" s="66">
        <v>707505.57093337097</v>
      </c>
      <c r="F4" s="66">
        <v>753551.31602690998</v>
      </c>
      <c r="G4" s="37"/>
      <c r="H4" s="37"/>
    </row>
    <row r="5" spans="1:8">
      <c r="A5" s="66">
        <v>4</v>
      </c>
      <c r="B5" s="67">
        <v>42736</v>
      </c>
      <c r="C5" s="66">
        <v>15</v>
      </c>
      <c r="D5" s="66">
        <v>14475</v>
      </c>
      <c r="E5" s="66">
        <v>270182.55292513402</v>
      </c>
      <c r="F5" s="66">
        <v>313011.82029855502</v>
      </c>
      <c r="G5" s="37"/>
      <c r="H5" s="37"/>
    </row>
    <row r="6" spans="1:8">
      <c r="A6" s="66">
        <v>5</v>
      </c>
      <c r="B6" s="67">
        <v>42736</v>
      </c>
      <c r="C6" s="66">
        <v>16</v>
      </c>
      <c r="D6" s="66">
        <v>114108</v>
      </c>
      <c r="E6" s="66">
        <v>2886195.44881282</v>
      </c>
      <c r="F6" s="66">
        <v>2725338.7558675199</v>
      </c>
      <c r="G6" s="37"/>
      <c r="H6" s="37"/>
    </row>
    <row r="7" spans="1:8">
      <c r="A7" s="66">
        <v>6</v>
      </c>
      <c r="B7" s="67">
        <v>42736</v>
      </c>
      <c r="C7" s="66">
        <v>17</v>
      </c>
      <c r="D7" s="66">
        <v>149206</v>
      </c>
      <c r="E7" s="66">
        <v>2114701.18981368</v>
      </c>
      <c r="F7" s="66">
        <v>2431627.7476871801</v>
      </c>
      <c r="G7" s="37"/>
      <c r="H7" s="37"/>
    </row>
    <row r="8" spans="1:8">
      <c r="A8" s="66">
        <v>7</v>
      </c>
      <c r="B8" s="67">
        <v>42736</v>
      </c>
      <c r="C8" s="66">
        <v>18</v>
      </c>
      <c r="D8" s="66">
        <v>697576</v>
      </c>
      <c r="E8" s="66">
        <v>803587.68992307701</v>
      </c>
      <c r="F8" s="66">
        <v>712108.80438803404</v>
      </c>
      <c r="G8" s="37"/>
      <c r="H8" s="37"/>
    </row>
    <row r="9" spans="1:8">
      <c r="A9" s="66">
        <v>8</v>
      </c>
      <c r="B9" s="67">
        <v>42736</v>
      </c>
      <c r="C9" s="66">
        <v>19</v>
      </c>
      <c r="D9" s="66">
        <v>105711</v>
      </c>
      <c r="E9" s="66">
        <v>528362.75606324803</v>
      </c>
      <c r="F9" s="66">
        <v>588478.29847350402</v>
      </c>
      <c r="G9" s="37"/>
      <c r="H9" s="37"/>
    </row>
    <row r="10" spans="1:8">
      <c r="A10" s="66">
        <v>9</v>
      </c>
      <c r="B10" s="67">
        <v>42736</v>
      </c>
      <c r="C10" s="66">
        <v>21</v>
      </c>
      <c r="D10" s="66">
        <v>1021260</v>
      </c>
      <c r="E10" s="66">
        <v>3647789.4458470601</v>
      </c>
      <c r="F10" s="66">
        <v>4017260.0570008499</v>
      </c>
      <c r="G10" s="37"/>
      <c r="H10" s="37"/>
    </row>
    <row r="11" spans="1:8">
      <c r="A11" s="66">
        <v>10</v>
      </c>
      <c r="B11" s="67">
        <v>42736</v>
      </c>
      <c r="C11" s="66">
        <v>22</v>
      </c>
      <c r="D11" s="66">
        <v>1364199.45</v>
      </c>
      <c r="E11" s="66">
        <v>18024996.412317101</v>
      </c>
      <c r="F11" s="66">
        <v>18362337.571921401</v>
      </c>
      <c r="G11" s="37"/>
      <c r="H11" s="37"/>
    </row>
    <row r="12" spans="1:8">
      <c r="A12" s="66">
        <v>11</v>
      </c>
      <c r="B12" s="67">
        <v>42736</v>
      </c>
      <c r="C12" s="66">
        <v>23</v>
      </c>
      <c r="D12" s="66">
        <v>1004427.649</v>
      </c>
      <c r="E12" s="66">
        <v>13236586.0515601</v>
      </c>
      <c r="F12" s="66">
        <v>15595277.756651299</v>
      </c>
      <c r="G12" s="37"/>
      <c r="H12" s="37"/>
    </row>
    <row r="13" spans="1:8">
      <c r="A13" s="66">
        <v>12</v>
      </c>
      <c r="B13" s="67">
        <v>42736</v>
      </c>
      <c r="C13" s="66">
        <v>24</v>
      </c>
      <c r="D13" s="66">
        <v>77174.5</v>
      </c>
      <c r="E13" s="66">
        <v>3143965.4107558401</v>
      </c>
      <c r="F13" s="66">
        <v>3269768.1850572601</v>
      </c>
      <c r="G13" s="37"/>
      <c r="H13" s="37"/>
    </row>
    <row r="14" spans="1:8">
      <c r="A14" s="66">
        <v>13</v>
      </c>
      <c r="B14" s="67">
        <v>42736</v>
      </c>
      <c r="C14" s="66">
        <v>25</v>
      </c>
      <c r="D14" s="66">
        <v>347993</v>
      </c>
      <c r="E14" s="66">
        <v>8914450.0598283894</v>
      </c>
      <c r="F14" s="66">
        <v>8795652.5482000001</v>
      </c>
      <c r="G14" s="37"/>
      <c r="H14" s="37"/>
    </row>
    <row r="15" spans="1:8">
      <c r="A15" s="66">
        <v>14</v>
      </c>
      <c r="B15" s="67">
        <v>42736</v>
      </c>
      <c r="C15" s="66">
        <v>26</v>
      </c>
      <c r="D15" s="66">
        <v>245167</v>
      </c>
      <c r="E15" s="66">
        <v>1256675.1784676299</v>
      </c>
      <c r="F15" s="66">
        <v>1233598.8066093</v>
      </c>
      <c r="G15" s="37"/>
      <c r="H15" s="37"/>
    </row>
    <row r="16" spans="1:8">
      <c r="A16" s="66">
        <v>15</v>
      </c>
      <c r="B16" s="67">
        <v>42736</v>
      </c>
      <c r="C16" s="66">
        <v>27</v>
      </c>
      <c r="D16" s="66">
        <v>321157.08899999998</v>
      </c>
      <c r="E16" s="66">
        <v>2720127.89212</v>
      </c>
      <c r="F16" s="66">
        <v>2763796.0631991699</v>
      </c>
      <c r="G16" s="37"/>
      <c r="H16" s="37"/>
    </row>
    <row r="17" spans="1:9">
      <c r="A17" s="66">
        <v>16</v>
      </c>
      <c r="B17" s="67">
        <v>42736</v>
      </c>
      <c r="C17" s="66">
        <v>29</v>
      </c>
      <c r="D17" s="66">
        <v>1803928.9</v>
      </c>
      <c r="E17" s="66">
        <v>21617658.207345299</v>
      </c>
      <c r="F17" s="66">
        <v>24220280.868135899</v>
      </c>
      <c r="G17" s="37"/>
      <c r="H17" s="37"/>
    </row>
    <row r="18" spans="1:9">
      <c r="A18" s="66">
        <v>17</v>
      </c>
      <c r="B18" s="67">
        <v>42736</v>
      </c>
      <c r="C18" s="66">
        <v>31</v>
      </c>
      <c r="D18" s="66">
        <v>60918.103999999999</v>
      </c>
      <c r="E18" s="66">
        <v>858121.79617205204</v>
      </c>
      <c r="F18" s="66">
        <v>781686.43202638905</v>
      </c>
      <c r="G18" s="37"/>
      <c r="H18" s="37"/>
    </row>
    <row r="19" spans="1:9">
      <c r="A19" s="66">
        <v>18</v>
      </c>
      <c r="B19" s="67">
        <v>42736</v>
      </c>
      <c r="C19" s="66">
        <v>32</v>
      </c>
      <c r="D19" s="66">
        <v>168687.628</v>
      </c>
      <c r="E19" s="66">
        <v>2379402.7600252298</v>
      </c>
      <c r="F19" s="66">
        <v>2384926.2502773302</v>
      </c>
      <c r="G19" s="37"/>
      <c r="H19" s="37"/>
    </row>
    <row r="20" spans="1:9">
      <c r="A20" s="66">
        <v>19</v>
      </c>
      <c r="B20" s="67">
        <v>42736</v>
      </c>
      <c r="C20" s="66">
        <v>33</v>
      </c>
      <c r="D20" s="66">
        <v>117089.349</v>
      </c>
      <c r="E20" s="66">
        <v>2117808.4773878301</v>
      </c>
      <c r="F20" s="66">
        <v>1816392.3279204201</v>
      </c>
      <c r="G20" s="37"/>
      <c r="H20" s="37"/>
    </row>
    <row r="21" spans="1:9">
      <c r="A21" s="66">
        <v>20</v>
      </c>
      <c r="B21" s="67">
        <v>42736</v>
      </c>
      <c r="C21" s="66">
        <v>34</v>
      </c>
      <c r="D21" s="66">
        <v>66891.070000000007</v>
      </c>
      <c r="E21" s="66">
        <v>456377.64693838602</v>
      </c>
      <c r="F21" s="66">
        <v>356510.20184444101</v>
      </c>
      <c r="G21" s="37"/>
      <c r="H21" s="37"/>
    </row>
    <row r="22" spans="1:9">
      <c r="A22" s="66">
        <v>21</v>
      </c>
      <c r="B22" s="67">
        <v>42736</v>
      </c>
      <c r="C22" s="66">
        <v>35</v>
      </c>
      <c r="D22" s="66">
        <v>202972.06700000001</v>
      </c>
      <c r="E22" s="66">
        <v>4490346.5739949597</v>
      </c>
      <c r="F22" s="66">
        <v>4791516.5779858399</v>
      </c>
      <c r="G22" s="37"/>
      <c r="H22" s="37"/>
    </row>
    <row r="23" spans="1:9">
      <c r="A23" s="66">
        <v>22</v>
      </c>
      <c r="B23" s="67">
        <v>42736</v>
      </c>
      <c r="C23" s="66">
        <v>36</v>
      </c>
      <c r="D23" s="66">
        <v>246576.71599999999</v>
      </c>
      <c r="E23" s="66">
        <v>1521427.0661865501</v>
      </c>
      <c r="F23" s="66">
        <v>1362191.16431803</v>
      </c>
      <c r="G23" s="37"/>
      <c r="H23" s="37"/>
    </row>
    <row r="24" spans="1:9">
      <c r="A24" s="66">
        <v>23</v>
      </c>
      <c r="B24" s="67">
        <v>42736</v>
      </c>
      <c r="C24" s="66">
        <v>37</v>
      </c>
      <c r="D24" s="66">
        <v>328064.86800000002</v>
      </c>
      <c r="E24" s="66">
        <v>2800261.6919098301</v>
      </c>
      <c r="F24" s="66">
        <v>2564064.9188736002</v>
      </c>
      <c r="G24" s="37"/>
      <c r="H24" s="37"/>
    </row>
    <row r="25" spans="1:9">
      <c r="A25" s="66">
        <v>24</v>
      </c>
      <c r="B25" s="67">
        <v>42736</v>
      </c>
      <c r="C25" s="66">
        <v>38</v>
      </c>
      <c r="D25" s="66">
        <v>5196953.8370000003</v>
      </c>
      <c r="E25" s="66">
        <v>20248325.355810702</v>
      </c>
      <c r="F25" s="66">
        <v>21621445.0050673</v>
      </c>
      <c r="G25" s="37"/>
      <c r="H25" s="37"/>
    </row>
    <row r="26" spans="1:9">
      <c r="A26" s="66">
        <v>25</v>
      </c>
      <c r="B26" s="67">
        <v>42736</v>
      </c>
      <c r="C26" s="66">
        <v>39</v>
      </c>
      <c r="D26" s="66">
        <v>124364.189</v>
      </c>
      <c r="E26" s="66">
        <v>215097.55553247899</v>
      </c>
      <c r="F26" s="66">
        <v>170004.25576386301</v>
      </c>
      <c r="G26" s="37"/>
      <c r="H26" s="37"/>
    </row>
    <row r="27" spans="1:9">
      <c r="A27" s="66">
        <v>26</v>
      </c>
      <c r="B27" s="67">
        <v>42736</v>
      </c>
      <c r="C27" s="66">
        <v>42</v>
      </c>
      <c r="D27" s="66">
        <v>52936.942999999999</v>
      </c>
      <c r="E27" s="66">
        <v>938017.42920832895</v>
      </c>
      <c r="F27" s="66">
        <v>910091.01179999998</v>
      </c>
      <c r="G27" s="37"/>
      <c r="H27" s="37"/>
    </row>
    <row r="28" spans="1:9">
      <c r="A28" s="66">
        <v>27</v>
      </c>
      <c r="B28" s="67">
        <v>42736</v>
      </c>
      <c r="C28" s="66">
        <v>70</v>
      </c>
      <c r="D28" s="66">
        <v>1265</v>
      </c>
      <c r="E28" s="66">
        <v>3445009.98</v>
      </c>
      <c r="F28" s="66">
        <v>3439785.15</v>
      </c>
      <c r="G28" s="37"/>
      <c r="H28" s="37"/>
    </row>
    <row r="29" spans="1:9">
      <c r="A29" s="66">
        <v>28</v>
      </c>
      <c r="B29" s="67">
        <v>42736</v>
      </c>
      <c r="C29" s="66">
        <v>71</v>
      </c>
      <c r="D29" s="66">
        <v>1545</v>
      </c>
      <c r="E29" s="66">
        <v>5059855.71</v>
      </c>
      <c r="F29" s="66">
        <v>5972841.6500000004</v>
      </c>
      <c r="G29" s="37"/>
      <c r="H29" s="37"/>
    </row>
    <row r="30" spans="1:9">
      <c r="A30" s="66">
        <v>29</v>
      </c>
      <c r="B30" s="67">
        <v>42736</v>
      </c>
      <c r="C30" s="66">
        <v>72</v>
      </c>
      <c r="D30" s="66">
        <v>605</v>
      </c>
      <c r="E30" s="66">
        <v>2105112.04</v>
      </c>
      <c r="F30" s="66">
        <v>2174284.4300000002</v>
      </c>
      <c r="G30" s="37"/>
      <c r="H30" s="37"/>
    </row>
    <row r="31" spans="1:9">
      <c r="A31" s="39">
        <v>30</v>
      </c>
      <c r="B31" s="67">
        <v>42736</v>
      </c>
      <c r="C31" s="39">
        <v>73</v>
      </c>
      <c r="D31" s="39">
        <v>1072</v>
      </c>
      <c r="E31" s="39">
        <v>3023938.88</v>
      </c>
      <c r="F31" s="39">
        <v>3532853.3</v>
      </c>
      <c r="G31" s="39"/>
      <c r="H31" s="39"/>
      <c r="I31" s="39"/>
    </row>
    <row r="32" spans="1:9">
      <c r="A32" s="39">
        <v>31</v>
      </c>
      <c r="B32" s="67">
        <v>42736</v>
      </c>
      <c r="C32" s="39">
        <v>75</v>
      </c>
      <c r="D32" s="39">
        <v>78</v>
      </c>
      <c r="E32" s="39">
        <v>143200</v>
      </c>
      <c r="F32" s="39">
        <v>136611.37179487199</v>
      </c>
      <c r="G32" s="39"/>
      <c r="H32" s="39"/>
    </row>
    <row r="33" spans="1:8">
      <c r="A33" s="39">
        <v>32</v>
      </c>
      <c r="B33" s="67">
        <v>42736</v>
      </c>
      <c r="C33" s="39">
        <v>76</v>
      </c>
      <c r="D33" s="39">
        <v>6671</v>
      </c>
      <c r="E33" s="39">
        <v>1933851.7894427399</v>
      </c>
      <c r="F33" s="39">
        <v>1852244.72966581</v>
      </c>
      <c r="G33" s="39"/>
      <c r="H33" s="39"/>
    </row>
    <row r="34" spans="1:8">
      <c r="A34" s="39">
        <v>33</v>
      </c>
      <c r="B34" s="67">
        <v>42736</v>
      </c>
      <c r="C34" s="39">
        <v>77</v>
      </c>
      <c r="D34" s="39">
        <v>1091</v>
      </c>
      <c r="E34" s="39">
        <v>2255007.69</v>
      </c>
      <c r="F34" s="39">
        <v>2712900.6</v>
      </c>
      <c r="G34" s="30"/>
      <c r="H34" s="30"/>
    </row>
    <row r="35" spans="1:8">
      <c r="A35" s="39">
        <v>34</v>
      </c>
      <c r="B35" s="67">
        <v>42736</v>
      </c>
      <c r="C35" s="39">
        <v>78</v>
      </c>
      <c r="D35" s="39">
        <v>482</v>
      </c>
      <c r="E35" s="39">
        <v>797582.8</v>
      </c>
      <c r="F35" s="39">
        <v>709342.83</v>
      </c>
      <c r="G35" s="30"/>
      <c r="H35" s="30"/>
    </row>
    <row r="36" spans="1:8">
      <c r="A36" s="39">
        <v>35</v>
      </c>
      <c r="B36" s="67">
        <v>42736</v>
      </c>
      <c r="C36" s="39">
        <v>99</v>
      </c>
      <c r="D36" s="39">
        <v>5</v>
      </c>
      <c r="E36" s="39">
        <v>9970.94017094017</v>
      </c>
      <c r="F36" s="39">
        <v>8237.9487179487205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2017-01-03T05:31:02Z</dcterms:modified>
</cp:coreProperties>
</file>