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J4" l="1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H34"/>
  <c r="H30"/>
  <c r="H41"/>
  <c r="G31" l="1"/>
  <c r="L31" s="1"/>
  <c r="K31"/>
  <c r="G41"/>
  <c r="L41" s="1"/>
  <c r="K41"/>
  <c r="H36" l="1"/>
  <c r="H32"/>
  <c r="K32" l="1"/>
  <c r="K36"/>
  <c r="G36"/>
  <c r="L36" s="1"/>
  <c r="G32"/>
  <c r="L32" s="1"/>
  <c r="H33" l="1"/>
  <c r="H42" l="1"/>
  <c r="K39" l="1"/>
  <c r="K40"/>
  <c r="K35"/>
  <c r="K3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<sst xmlns="http://schemas.openxmlformats.org/spreadsheetml/2006/main" count="114" uniqueCount="74">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</sst>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42" Type="http://schemas.openxmlformats.org/officeDocument/2006/relationships/image" Target="cid:293558c8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1153" Type="http://schemas.openxmlformats.org/officeDocument/2006/relationships/hyperlink" Target="cid:4817efe5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1146" Type="http://schemas.openxmlformats.org/officeDocument/2006/relationships/image" Target="cid:389430f0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48" Type="http://schemas.openxmlformats.org/officeDocument/2006/relationships/image" Target="cid:3898a486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1159" Type="http://schemas.openxmlformats.org/officeDocument/2006/relationships/hyperlink" Target="cid:619d6237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139" Type="http://schemas.openxmlformats.org/officeDocument/2006/relationships/hyperlink" Target="cid:290c8d84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70" t="s">
        <v>4</v>
      </c>
      <c r="D2" s="70"/>
      <c r="E2" s="13"/>
      <c r="F2" s="24"/>
      <c r="G2" s="14"/>
      <c r="H2" s="24"/>
      <c r="I2" s="20"/>
      <c r="J2" s="21"/>
      <c r="K2" s="22"/>
      <c r="L2" s="22"/>
    </row>
    <row r="3" spans="1:13">
      <c r="A3" s="71" t="s">
        <v>5</v>
      </c>
      <c r="B3" s="71"/>
      <c r="C3" s="71"/>
      <c r="D3" s="71"/>
      <c r="E3" s="15">
        <f>SUM(E4:E42)</f>
        <v>72003204.207799986</v>
      </c>
      <c r="F3" s="25">
        <f>RA!I7</f>
        <v>-5214824.1481999997</v>
      </c>
      <c r="G3" s="16">
        <f>SUM(G4:G42)</f>
        <v>77218028.355999991</v>
      </c>
      <c r="H3" s="27">
        <f>RA!J7</f>
        <v>-7.2424890052810804</v>
      </c>
      <c r="I3" s="20">
        <f>SUM(I4:I42)</f>
        <v>72003211.611201406</v>
      </c>
      <c r="J3" s="21">
        <f>SUM(J4:J42)</f>
        <v>77218031.123866692</v>
      </c>
      <c r="K3" s="22">
        <f>E3-I3</f>
        <v>-7.4034014195203781</v>
      </c>
      <c r="L3" s="22">
        <f>G3-J3</f>
        <v>-2.7678667008876801</v>
      </c>
    </row>
    <row r="4" spans="1:13">
      <c r="A4" s="72">
        <f>RA!A8</f>
        <v>42737</v>
      </c>
      <c r="B4" s="12">
        <v>12</v>
      </c>
      <c r="C4" s="67" t="s">
        <v>6</v>
      </c>
      <c r="D4" s="67"/>
      <c r="E4" s="15">
        <f>IFERROR(VLOOKUP(C4,RA!B:D,3,0),0)</f>
        <v>3452559.3949000002</v>
      </c>
      <c r="F4" s="25">
        <f>IFERROR(VLOOKUP(C4,RA!B:I,8,0),0)</f>
        <v>-477721.14419999998</v>
      </c>
      <c r="G4" s="16">
        <f t="shared" ref="G4:G42" si="0">E4-F4</f>
        <v>3930280.5391000002</v>
      </c>
      <c r="H4" s="27">
        <f>RA!J8</f>
        <v>-13.836724862884999</v>
      </c>
      <c r="I4" s="20">
        <f>IFERROR(VLOOKUP(B4,RMS!C:E,3,FALSE),0)</f>
        <v>3452558.96264615</v>
      </c>
      <c r="J4" s="21">
        <f>IFERROR(VLOOKUP(B4,RMS!C:F,4,FALSE),0)</f>
        <v>3930280.77570171</v>
      </c>
      <c r="K4" s="22">
        <f t="shared" ref="K4:K42" si="1">E4-I4</f>
        <v>0.43225385015830398</v>
      </c>
      <c r="L4" s="22">
        <f t="shared" ref="L4:L42" si="2">G4-J4</f>
        <v>-0.23660170985385776</v>
      </c>
    </row>
    <row r="5" spans="1:13">
      <c r="A5" s="72"/>
      <c r="B5" s="12">
        <v>13</v>
      </c>
      <c r="C5" s="67" t="s">
        <v>7</v>
      </c>
      <c r="D5" s="67"/>
      <c r="E5" s="15">
        <f>IFERROR(VLOOKUP(C5,RA!B:D,3,0),0)</f>
        <v>161472.5288</v>
      </c>
      <c r="F5" s="25">
        <f>IFERROR(VLOOKUP(C5,RA!B:I,8,0),0)</f>
        <v>38813.839</v>
      </c>
      <c r="G5" s="16">
        <f t="shared" si="0"/>
        <v>122658.68979999999</v>
      </c>
      <c r="H5" s="27">
        <f>RA!J9</f>
        <v>24.037425615644398</v>
      </c>
      <c r="I5" s="20">
        <f>IFERROR(VLOOKUP(B5,RMS!C:E,3,FALSE),0)</f>
        <v>161472.6496</v>
      </c>
      <c r="J5" s="21">
        <f>IFERROR(VLOOKUP(B5,RMS!C:F,4,FALSE),0)</f>
        <v>122662.076810256</v>
      </c>
      <c r="K5" s="22">
        <f t="shared" si="1"/>
        <v>-0.12080000000423752</v>
      </c>
      <c r="L5" s="22">
        <f t="shared" si="2"/>
        <v>-3.3870102560031228</v>
      </c>
      <c r="M5" s="32"/>
    </row>
    <row r="6" spans="1:13">
      <c r="A6" s="72"/>
      <c r="B6" s="12">
        <v>14</v>
      </c>
      <c r="C6" s="67" t="s">
        <v>8</v>
      </c>
      <c r="D6" s="67"/>
      <c r="E6" s="15">
        <f>IFERROR(VLOOKUP(C6,RA!B:D,3,0),0)</f>
        <v>438103.88660000003</v>
      </c>
      <c r="F6" s="25">
        <f>IFERROR(VLOOKUP(C6,RA!B:I,8,0),0)</f>
        <v>-26571.632900000001</v>
      </c>
      <c r="G6" s="16">
        <f t="shared" si="0"/>
        <v>464675.51950000005</v>
      </c>
      <c r="H6" s="27">
        <f>RA!J10</f>
        <v>-6.0651442985851798</v>
      </c>
      <c r="I6" s="20">
        <f>IFERROR(VLOOKUP(B6,RMS!C:E,3,FALSE),0)</f>
        <v>438106.15081996802</v>
      </c>
      <c r="J6" s="21">
        <f>IFERROR(VLOOKUP(B6,RMS!C:F,4,FALSE),0)</f>
        <v>464675.51268572698</v>
      </c>
      <c r="K6" s="22">
        <f>E6-I6</f>
        <v>-2.2642199679976329</v>
      </c>
      <c r="L6" s="22">
        <f t="shared" si="2"/>
        <v>6.8142730742692947E-3</v>
      </c>
      <c r="M6" s="32"/>
    </row>
    <row r="7" spans="1:13">
      <c r="A7" s="72"/>
      <c r="B7" s="12">
        <v>15</v>
      </c>
      <c r="C7" s="67" t="s">
        <v>9</v>
      </c>
      <c r="D7" s="67"/>
      <c r="E7" s="15">
        <f>IFERROR(VLOOKUP(C7,RA!B:D,3,0),0)</f>
        <v>198066.9981</v>
      </c>
      <c r="F7" s="25">
        <f>IFERROR(VLOOKUP(C7,RA!B:I,8,0),0)</f>
        <v>-30941.140500000001</v>
      </c>
      <c r="G7" s="16">
        <f t="shared" si="0"/>
        <v>229008.13860000001</v>
      </c>
      <c r="H7" s="27">
        <f>RA!J11</f>
        <v>-15.6215527053015</v>
      </c>
      <c r="I7" s="20">
        <f>IFERROR(VLOOKUP(B7,RMS!C:E,3,FALSE),0)</f>
        <v>198067.05241241201</v>
      </c>
      <c r="J7" s="21">
        <f>IFERROR(VLOOKUP(B7,RMS!C:F,4,FALSE),0)</f>
        <v>229008.14062664699</v>
      </c>
      <c r="K7" s="22">
        <f t="shared" si="1"/>
        <v>-5.43124120158609E-2</v>
      </c>
      <c r="L7" s="22">
        <f t="shared" si="2"/>
        <v>-2.0266469800844789E-3</v>
      </c>
      <c r="M7" s="32"/>
    </row>
    <row r="8" spans="1:13">
      <c r="A8" s="72"/>
      <c r="B8" s="12">
        <v>16</v>
      </c>
      <c r="C8" s="67" t="s">
        <v>10</v>
      </c>
      <c r="D8" s="67"/>
      <c r="E8" s="15">
        <f>IFERROR(VLOOKUP(C8,RA!B:D,3,0),0)</f>
        <v>1397740.1658999999</v>
      </c>
      <c r="F8" s="25">
        <f>IFERROR(VLOOKUP(C8,RA!B:I,8,0),0)</f>
        <v>103601.5852</v>
      </c>
      <c r="G8" s="16">
        <f t="shared" si="0"/>
        <v>1294138.5806999998</v>
      </c>
      <c r="H8" s="27">
        <f>RA!J12</f>
        <v>7.4120775611604</v>
      </c>
      <c r="I8" s="20">
        <f>IFERROR(VLOOKUP(B8,RMS!C:E,3,FALSE),0)</f>
        <v>1397739.9743940199</v>
      </c>
      <c r="J8" s="21">
        <f>IFERROR(VLOOKUP(B8,RMS!C:F,4,FALSE),0)</f>
        <v>1294138.57778803</v>
      </c>
      <c r="K8" s="22">
        <f t="shared" si="1"/>
        <v>0.19150597997941077</v>
      </c>
      <c r="L8" s="22">
        <f t="shared" si="2"/>
        <v>2.9119697865098715E-3</v>
      </c>
      <c r="M8" s="32"/>
    </row>
    <row r="9" spans="1:13">
      <c r="A9" s="72"/>
      <c r="B9" s="12">
        <v>17</v>
      </c>
      <c r="C9" s="67" t="s">
        <v>11</v>
      </c>
      <c r="D9" s="67"/>
      <c r="E9" s="15">
        <f>IFERROR(VLOOKUP(C9,RA!B:D,3,0),0)</f>
        <v>1580980.4158999999</v>
      </c>
      <c r="F9" s="25">
        <f>IFERROR(VLOOKUP(C9,RA!B:I,8,0),0)</f>
        <v>-254188.992</v>
      </c>
      <c r="G9" s="16">
        <f t="shared" si="0"/>
        <v>1835169.4079</v>
      </c>
      <c r="H9" s="27">
        <f>RA!J13</f>
        <v>-16.077934264308901</v>
      </c>
      <c r="I9" s="20">
        <f>IFERROR(VLOOKUP(B9,RMS!C:E,3,FALSE),0)</f>
        <v>1580979.3308316199</v>
      </c>
      <c r="J9" s="21">
        <f>IFERROR(VLOOKUP(B9,RMS!C:F,4,FALSE),0)</f>
        <v>1835169.4028017099</v>
      </c>
      <c r="K9" s="22">
        <f t="shared" si="1"/>
        <v>1.0850683799944818</v>
      </c>
      <c r="L9" s="22">
        <f t="shared" si="2"/>
        <v>5.0982900429517031E-3</v>
      </c>
      <c r="M9" s="32"/>
    </row>
    <row r="10" spans="1:13">
      <c r="A10" s="72"/>
      <c r="B10" s="12">
        <v>18</v>
      </c>
      <c r="C10" s="67" t="s">
        <v>12</v>
      </c>
      <c r="D10" s="67"/>
      <c r="E10" s="15">
        <f>IFERROR(VLOOKUP(C10,RA!B:D,3,0),0)</f>
        <v>282826.09539999999</v>
      </c>
      <c r="F10" s="25">
        <f>IFERROR(VLOOKUP(C10,RA!B:I,8,0),0)</f>
        <v>55655.023399999998</v>
      </c>
      <c r="G10" s="16">
        <f t="shared" si="0"/>
        <v>227171.07199999999</v>
      </c>
      <c r="H10" s="27">
        <f>RA!J14</f>
        <v>19.678178324134901</v>
      </c>
      <c r="I10" s="20">
        <f>IFERROR(VLOOKUP(B10,RMS!C:E,3,FALSE),0)</f>
        <v>282826.10654957301</v>
      </c>
      <c r="J10" s="21">
        <f>IFERROR(VLOOKUP(B10,RMS!C:F,4,FALSE),0)</f>
        <v>227171.07107606801</v>
      </c>
      <c r="K10" s="22">
        <f t="shared" si="1"/>
        <v>-1.1149573023431003E-2</v>
      </c>
      <c r="L10" s="22">
        <f t="shared" si="2"/>
        <v>9.2393197701312602E-4</v>
      </c>
      <c r="M10" s="32"/>
    </row>
    <row r="11" spans="1:13">
      <c r="A11" s="72"/>
      <c r="B11" s="12">
        <v>19</v>
      </c>
      <c r="C11" s="67" t="s">
        <v>13</v>
      </c>
      <c r="D11" s="67"/>
      <c r="E11" s="15">
        <f>IFERROR(VLOOKUP(C11,RA!B:D,3,0),0)</f>
        <v>384760.36709999997</v>
      </c>
      <c r="F11" s="25">
        <f>IFERROR(VLOOKUP(C11,RA!B:I,8,0),0)</f>
        <v>-46622.544600000001</v>
      </c>
      <c r="G11" s="16">
        <f t="shared" si="0"/>
        <v>431382.9117</v>
      </c>
      <c r="H11" s="27">
        <f>RA!J15</f>
        <v>-12.117293928010699</v>
      </c>
      <c r="I11" s="20">
        <f>IFERROR(VLOOKUP(B11,RMS!C:E,3,FALSE),0)</f>
        <v>384760.45412735001</v>
      </c>
      <c r="J11" s="21">
        <f>IFERROR(VLOOKUP(B11,RMS!C:F,4,FALSE),0)</f>
        <v>431382.91462820501</v>
      </c>
      <c r="K11" s="22">
        <f t="shared" si="1"/>
        <v>-8.702735003316775E-2</v>
      </c>
      <c r="L11" s="22">
        <f t="shared" si="2"/>
        <v>-2.9282050090841949E-3</v>
      </c>
      <c r="M11" s="32"/>
    </row>
    <row r="12" spans="1:13">
      <c r="A12" s="72"/>
      <c r="B12" s="12">
        <v>21</v>
      </c>
      <c r="C12" s="67" t="s">
        <v>14</v>
      </c>
      <c r="D12" s="67"/>
      <c r="E12" s="15">
        <f>IFERROR(VLOOKUP(C12,RA!B:D,3,0),0)</f>
        <v>2411350.6598</v>
      </c>
      <c r="F12" s="25">
        <f>IFERROR(VLOOKUP(C12,RA!B:I,8,0),0)</f>
        <v>-196898.9975</v>
      </c>
      <c r="G12" s="16">
        <f t="shared" si="0"/>
        <v>2608249.6573000001</v>
      </c>
      <c r="H12" s="27">
        <f>RA!J16</f>
        <v>-8.1655066093262008</v>
      </c>
      <c r="I12" s="20">
        <f>IFERROR(VLOOKUP(B12,RMS!C:E,3,FALSE),0)</f>
        <v>2411350.5892258999</v>
      </c>
      <c r="J12" s="21">
        <f>IFERROR(VLOOKUP(B12,RMS!C:F,4,FALSE),0)</f>
        <v>2608249.6570769199</v>
      </c>
      <c r="K12" s="22">
        <f t="shared" si="1"/>
        <v>7.0574100129306316E-2</v>
      </c>
      <c r="L12" s="22">
        <f t="shared" si="2"/>
        <v>2.2308016195893288E-4</v>
      </c>
      <c r="M12" s="32"/>
    </row>
    <row r="13" spans="1:13">
      <c r="A13" s="72"/>
      <c r="B13" s="12">
        <v>22</v>
      </c>
      <c r="C13" s="67" t="s">
        <v>15</v>
      </c>
      <c r="D13" s="67"/>
      <c r="E13" s="15">
        <f>IFERROR(VLOOKUP(C13,RA!B:D,3,0),0)</f>
        <v>4001901.0416999999</v>
      </c>
      <c r="F13" s="25">
        <f>IFERROR(VLOOKUP(C13,RA!B:I,8,0),0)</f>
        <v>-105004.86990000001</v>
      </c>
      <c r="G13" s="16">
        <f t="shared" si="0"/>
        <v>4106905.9115999998</v>
      </c>
      <c r="H13" s="27">
        <f>RA!J17</f>
        <v>-2.6238747236836799</v>
      </c>
      <c r="I13" s="20">
        <f>IFERROR(VLOOKUP(B13,RMS!C:E,3,FALSE),0)</f>
        <v>4001901.0276820501</v>
      </c>
      <c r="J13" s="21">
        <f>IFERROR(VLOOKUP(B13,RMS!C:F,4,FALSE),0)</f>
        <v>4106905.9122615401</v>
      </c>
      <c r="K13" s="22">
        <f t="shared" si="1"/>
        <v>1.4017949812114239E-2</v>
      </c>
      <c r="L13" s="22">
        <f t="shared" si="2"/>
        <v>-6.6154031082987785E-4</v>
      </c>
      <c r="M13" s="32"/>
    </row>
    <row r="14" spans="1:13">
      <c r="A14" s="72"/>
      <c r="B14" s="12">
        <v>23</v>
      </c>
      <c r="C14" s="67" t="s">
        <v>16</v>
      </c>
      <c r="D14" s="67"/>
      <c r="E14" s="15">
        <f>IFERROR(VLOOKUP(C14,RA!B:D,3,0),0)</f>
        <v>12463226.0984</v>
      </c>
      <c r="F14" s="25">
        <f>IFERROR(VLOOKUP(C14,RA!B:I,8,0),0)</f>
        <v>-2500960.8119999999</v>
      </c>
      <c r="G14" s="16">
        <f t="shared" si="0"/>
        <v>14964186.910399999</v>
      </c>
      <c r="H14" s="27">
        <f>RA!J18</f>
        <v>-20.066721025955498</v>
      </c>
      <c r="I14" s="20">
        <f>IFERROR(VLOOKUP(B14,RMS!C:E,3,FALSE),0)</f>
        <v>12463227.425533</v>
      </c>
      <c r="J14" s="21">
        <f>IFERROR(VLOOKUP(B14,RMS!C:F,4,FALSE),0)</f>
        <v>14964187.0355692</v>
      </c>
      <c r="K14" s="22">
        <f t="shared" si="1"/>
        <v>-1.3271329998970032</v>
      </c>
      <c r="L14" s="22">
        <f t="shared" si="2"/>
        <v>-0.12516920082271099</v>
      </c>
      <c r="M14" s="32"/>
    </row>
    <row r="15" spans="1:13">
      <c r="A15" s="72"/>
      <c r="B15" s="12">
        <v>24</v>
      </c>
      <c r="C15" s="67" t="s">
        <v>17</v>
      </c>
      <c r="D15" s="67"/>
      <c r="E15" s="15">
        <f>IFERROR(VLOOKUP(C15,RA!B:D,3,0),0)</f>
        <v>1532392.3023999999</v>
      </c>
      <c r="F15" s="25">
        <f>IFERROR(VLOOKUP(C15,RA!B:I,8,0),0)</f>
        <v>-13458.2997</v>
      </c>
      <c r="G15" s="16">
        <f t="shared" si="0"/>
        <v>1545850.6021</v>
      </c>
      <c r="H15" s="27">
        <f>RA!J19</f>
        <v>-0.87825419632569901</v>
      </c>
      <c r="I15" s="20">
        <f>IFERROR(VLOOKUP(B15,RMS!C:E,3,FALSE),0)</f>
        <v>1532392.0870521399</v>
      </c>
      <c r="J15" s="21">
        <f>IFERROR(VLOOKUP(B15,RMS!C:F,4,FALSE),0)</f>
        <v>1545850.6008965799</v>
      </c>
      <c r="K15" s="22">
        <f t="shared" si="1"/>
        <v>0.21534786000847816</v>
      </c>
      <c r="L15" s="22">
        <f t="shared" si="2"/>
        <v>1.2034201063215733E-3</v>
      </c>
      <c r="M15" s="32"/>
    </row>
    <row r="16" spans="1:13">
      <c r="A16" s="72"/>
      <c r="B16" s="12">
        <v>25</v>
      </c>
      <c r="C16" s="67" t="s">
        <v>18</v>
      </c>
      <c r="D16" s="67"/>
      <c r="E16" s="15">
        <f>IFERROR(VLOOKUP(C16,RA!B:D,3,0),0)</f>
        <v>4500609.5581999999</v>
      </c>
      <c r="F16" s="25">
        <f>IFERROR(VLOOKUP(C16,RA!B:I,8,0),0)</f>
        <v>22168.949700000001</v>
      </c>
      <c r="G16" s="16">
        <f t="shared" si="0"/>
        <v>4478440.6085000001</v>
      </c>
      <c r="H16" s="27">
        <f>RA!J20</f>
        <v>0.49257660353159799</v>
      </c>
      <c r="I16" s="20">
        <f>IFERROR(VLOOKUP(B16,RMS!C:E,3,FALSE),0)</f>
        <v>4500610.29873842</v>
      </c>
      <c r="J16" s="21">
        <f>IFERROR(VLOOKUP(B16,RMS!C:F,4,FALSE),0)</f>
        <v>4478440.6085000001</v>
      </c>
      <c r="K16" s="22">
        <f t="shared" si="1"/>
        <v>-0.74053842015564442</v>
      </c>
      <c r="L16" s="22">
        <f t="shared" si="2"/>
        <v>0</v>
      </c>
      <c r="M16" s="32"/>
    </row>
    <row r="17" spans="1:13">
      <c r="A17" s="72"/>
      <c r="B17" s="12">
        <v>26</v>
      </c>
      <c r="C17" s="67" t="s">
        <v>19</v>
      </c>
      <c r="D17" s="67"/>
      <c r="E17" s="15">
        <f>IFERROR(VLOOKUP(C17,RA!B:D,3,0),0)</f>
        <v>774979.70719999995</v>
      </c>
      <c r="F17" s="25">
        <f>IFERROR(VLOOKUP(C17,RA!B:I,8,0),0)</f>
        <v>74610.835000000006</v>
      </c>
      <c r="G17" s="16">
        <f t="shared" si="0"/>
        <v>700368.87219999998</v>
      </c>
      <c r="H17" s="27">
        <f>RA!J21</f>
        <v>9.6274566039372598</v>
      </c>
      <c r="I17" s="20">
        <f>IFERROR(VLOOKUP(B17,RMS!C:E,3,FALSE),0)</f>
        <v>774978.60724046605</v>
      </c>
      <c r="J17" s="21">
        <f>IFERROR(VLOOKUP(B17,RMS!C:F,4,FALSE),0)</f>
        <v>700368.87215123698</v>
      </c>
      <c r="K17" s="22">
        <f t="shared" si="1"/>
        <v>1.0999595338944346</v>
      </c>
      <c r="L17" s="22">
        <f t="shared" si="2"/>
        <v>4.8763002268970013E-5</v>
      </c>
      <c r="M17" s="32"/>
    </row>
    <row r="18" spans="1:13">
      <c r="A18" s="72"/>
      <c r="B18" s="12">
        <v>27</v>
      </c>
      <c r="C18" s="67" t="s">
        <v>20</v>
      </c>
      <c r="D18" s="67"/>
      <c r="E18" s="15">
        <f>IFERROR(VLOOKUP(C18,RA!B:D,3,0),0)</f>
        <v>1871675.9254000001</v>
      </c>
      <c r="F18" s="25">
        <f>IFERROR(VLOOKUP(C18,RA!B:I,8,0),0)</f>
        <v>1557.9754</v>
      </c>
      <c r="G18" s="16">
        <f t="shared" si="0"/>
        <v>1870117.95</v>
      </c>
      <c r="H18" s="27">
        <f>RA!J22</f>
        <v>8.3239591793490997E-2</v>
      </c>
      <c r="I18" s="20">
        <f>IFERROR(VLOOKUP(B18,RMS!C:E,3,FALSE),0)</f>
        <v>1871678.17782268</v>
      </c>
      <c r="J18" s="21">
        <f>IFERROR(VLOOKUP(B18,RMS!C:F,4,FALSE),0)</f>
        <v>1870117.9402725699</v>
      </c>
      <c r="K18" s="22">
        <f t="shared" si="1"/>
        <v>-2.2524226799141616</v>
      </c>
      <c r="L18" s="22">
        <f t="shared" si="2"/>
        <v>9.7274300642311573E-3</v>
      </c>
      <c r="M18" s="32"/>
    </row>
    <row r="19" spans="1:13">
      <c r="A19" s="72"/>
      <c r="B19" s="12">
        <v>29</v>
      </c>
      <c r="C19" s="67" t="s">
        <v>21</v>
      </c>
      <c r="D19" s="67"/>
      <c r="E19" s="15">
        <f>IFERROR(VLOOKUP(C19,RA!B:D,3,0),0)</f>
        <v>11472294.681299999</v>
      </c>
      <c r="F19" s="25">
        <f>IFERROR(VLOOKUP(C19,RA!B:I,8,0),0)</f>
        <v>-1256846.0367999999</v>
      </c>
      <c r="G19" s="16">
        <f t="shared" si="0"/>
        <v>12729140.7181</v>
      </c>
      <c r="H19" s="27">
        <f>RA!J23</f>
        <v>-10.955489478915499</v>
      </c>
      <c r="I19" s="20">
        <f>IFERROR(VLOOKUP(B19,RMS!C:E,3,FALSE),0)</f>
        <v>11472297.7647624</v>
      </c>
      <c r="J19" s="21">
        <f>IFERROR(VLOOKUP(B19,RMS!C:F,4,FALSE),0)</f>
        <v>12729140.682773501</v>
      </c>
      <c r="K19" s="22">
        <f t="shared" si="1"/>
        <v>-3.0834624003618956</v>
      </c>
      <c r="L19" s="22">
        <f t="shared" si="2"/>
        <v>3.5326499491930008E-2</v>
      </c>
      <c r="M19" s="32"/>
    </row>
    <row r="20" spans="1:13">
      <c r="A20" s="72"/>
      <c r="B20" s="12">
        <v>31</v>
      </c>
      <c r="C20" s="67" t="s">
        <v>22</v>
      </c>
      <c r="D20" s="67"/>
      <c r="E20" s="15">
        <f>IFERROR(VLOOKUP(C20,RA!B:D,3,0),0)</f>
        <v>544892.44759999996</v>
      </c>
      <c r="F20" s="25">
        <f>IFERROR(VLOOKUP(C20,RA!B:I,8,0),0)</f>
        <v>46696.086799999997</v>
      </c>
      <c r="G20" s="16">
        <f t="shared" si="0"/>
        <v>498196.36079999997</v>
      </c>
      <c r="H20" s="27">
        <f>RA!J24</f>
        <v>8.5697805146088406</v>
      </c>
      <c r="I20" s="20">
        <f>IFERROR(VLOOKUP(B20,RMS!C:E,3,FALSE),0)</f>
        <v>544892.57001576305</v>
      </c>
      <c r="J20" s="21">
        <f>IFERROR(VLOOKUP(B20,RMS!C:F,4,FALSE),0)</f>
        <v>498196.34709074401</v>
      </c>
      <c r="K20" s="22">
        <f t="shared" si="1"/>
        <v>-0.1224157630931586</v>
      </c>
      <c r="L20" s="22">
        <f t="shared" si="2"/>
        <v>1.3709255959838629E-2</v>
      </c>
      <c r="M20" s="32"/>
    </row>
    <row r="21" spans="1:13">
      <c r="A21" s="72"/>
      <c r="B21" s="12">
        <v>32</v>
      </c>
      <c r="C21" s="67" t="s">
        <v>23</v>
      </c>
      <c r="D21" s="67"/>
      <c r="E21" s="15">
        <f>IFERROR(VLOOKUP(C21,RA!B:D,3,0),0)</f>
        <v>1578655.6405</v>
      </c>
      <c r="F21" s="25">
        <f>IFERROR(VLOOKUP(C21,RA!B:I,8,0),0)</f>
        <v>-31162.3773</v>
      </c>
      <c r="G21" s="16">
        <f t="shared" si="0"/>
        <v>1609818.0178</v>
      </c>
      <c r="H21" s="27">
        <f>RA!J25</f>
        <v>-1.9739819439108399</v>
      </c>
      <c r="I21" s="20">
        <f>IFERROR(VLOOKUP(B21,RMS!C:E,3,FALSE),0)</f>
        <v>1578655.6438806099</v>
      </c>
      <c r="J21" s="21">
        <f>IFERROR(VLOOKUP(B21,RMS!C:F,4,FALSE),0)</f>
        <v>1609817.9198960999</v>
      </c>
      <c r="K21" s="22">
        <f t="shared" si="1"/>
        <v>-3.3806099090725183E-3</v>
      </c>
      <c r="L21" s="22">
        <f t="shared" si="2"/>
        <v>9.7903900081291795E-2</v>
      </c>
      <c r="M21" s="32"/>
    </row>
    <row r="22" spans="1:13">
      <c r="A22" s="72"/>
      <c r="B22" s="12">
        <v>33</v>
      </c>
      <c r="C22" s="67" t="s">
        <v>24</v>
      </c>
      <c r="D22" s="67"/>
      <c r="E22" s="15">
        <f>IFERROR(VLOOKUP(C22,RA!B:D,3,0),0)</f>
        <v>1590736.4541</v>
      </c>
      <c r="F22" s="25">
        <f>IFERROR(VLOOKUP(C22,RA!B:I,8,0),0)</f>
        <v>241002.62830000001</v>
      </c>
      <c r="G22" s="16">
        <f t="shared" si="0"/>
        <v>1349733.8258</v>
      </c>
      <c r="H22" s="27">
        <f>RA!J26</f>
        <v>15.1503806729791</v>
      </c>
      <c r="I22" s="20">
        <f>IFERROR(VLOOKUP(B22,RMS!C:E,3,FALSE),0)</f>
        <v>1590736.39012787</v>
      </c>
      <c r="J22" s="21">
        <f>IFERROR(VLOOKUP(B22,RMS!C:F,4,FALSE),0)</f>
        <v>1349733.6526540201</v>
      </c>
      <c r="K22" s="22">
        <f t="shared" si="1"/>
        <v>6.3972129952162504E-2</v>
      </c>
      <c r="L22" s="22">
        <f t="shared" si="2"/>
        <v>0.17314597987569869</v>
      </c>
      <c r="M22" s="32"/>
    </row>
    <row r="23" spans="1:13">
      <c r="A23" s="72"/>
      <c r="B23" s="12">
        <v>34</v>
      </c>
      <c r="C23" s="67" t="s">
        <v>25</v>
      </c>
      <c r="D23" s="67"/>
      <c r="E23" s="15">
        <f>IFERROR(VLOOKUP(C23,RA!B:D,3,0),0)</f>
        <v>314431.2831</v>
      </c>
      <c r="F23" s="25">
        <f>IFERROR(VLOOKUP(C23,RA!B:I,8,0),0)</f>
        <v>71597.072799999994</v>
      </c>
      <c r="G23" s="16">
        <f t="shared" si="0"/>
        <v>242834.21030000001</v>
      </c>
      <c r="H23" s="27">
        <f>RA!J27</f>
        <v>22.770340181841799</v>
      </c>
      <c r="I23" s="20">
        <f>IFERROR(VLOOKUP(B23,RMS!C:E,3,FALSE),0)</f>
        <v>314431.24370401597</v>
      </c>
      <c r="J23" s="21">
        <f>IFERROR(VLOOKUP(B23,RMS!C:F,4,FALSE),0)</f>
        <v>242834.21935978401</v>
      </c>
      <c r="K23" s="22">
        <f t="shared" si="1"/>
        <v>3.9395984029397368E-2</v>
      </c>
      <c r="L23" s="22">
        <f t="shared" si="2"/>
        <v>-9.0597840026021004E-3</v>
      </c>
      <c r="M23" s="32"/>
    </row>
    <row r="24" spans="1:13">
      <c r="A24" s="72"/>
      <c r="B24" s="12">
        <v>35</v>
      </c>
      <c r="C24" s="67" t="s">
        <v>26</v>
      </c>
      <c r="D24" s="67"/>
      <c r="E24" s="15">
        <f>IFERROR(VLOOKUP(C24,RA!B:D,3,0),0)</f>
        <v>2867847.8525</v>
      </c>
      <c r="F24" s="25">
        <f>IFERROR(VLOOKUP(C24,RA!B:I,8,0),0)</f>
        <v>-153623.96220000001</v>
      </c>
      <c r="G24" s="16">
        <f t="shared" si="0"/>
        <v>3021471.8147</v>
      </c>
      <c r="H24" s="27">
        <f>RA!J28</f>
        <v>-5.3567682143974604</v>
      </c>
      <c r="I24" s="20">
        <f>IFERROR(VLOOKUP(B24,RMS!C:E,3,FALSE),0)</f>
        <v>2867847.88421372</v>
      </c>
      <c r="J24" s="21">
        <f>IFERROR(VLOOKUP(B24,RMS!C:F,4,FALSE),0)</f>
        <v>3021471.8581761098</v>
      </c>
      <c r="K24" s="22">
        <f t="shared" si="1"/>
        <v>-3.1713719945400953E-2</v>
      </c>
      <c r="L24" s="22">
        <f t="shared" si="2"/>
        <v>-4.3476109858602285E-2</v>
      </c>
      <c r="M24" s="32"/>
    </row>
    <row r="25" spans="1:13">
      <c r="A25" s="72"/>
      <c r="B25" s="12">
        <v>36</v>
      </c>
      <c r="C25" s="67" t="s">
        <v>27</v>
      </c>
      <c r="D25" s="67"/>
      <c r="E25" s="15">
        <f>IFERROR(VLOOKUP(C25,RA!B:D,3,0),0)</f>
        <v>918759.55929999996</v>
      </c>
      <c r="F25" s="25">
        <f>IFERROR(VLOOKUP(C25,RA!B:I,8,0),0)</f>
        <v>120839.5297</v>
      </c>
      <c r="G25" s="16">
        <f t="shared" si="0"/>
        <v>797920.02960000001</v>
      </c>
      <c r="H25" s="27">
        <f>RA!J29</f>
        <v>13.1524650249155</v>
      </c>
      <c r="I25" s="20">
        <f>IFERROR(VLOOKUP(B25,RMS!C:E,3,FALSE),0)</f>
        <v>918759.67203477898</v>
      </c>
      <c r="J25" s="21">
        <f>IFERROR(VLOOKUP(B25,RMS!C:F,4,FALSE),0)</f>
        <v>797920.027954316</v>
      </c>
      <c r="K25" s="22">
        <f t="shared" si="1"/>
        <v>-0.11273477901704609</v>
      </c>
      <c r="L25" s="22">
        <f t="shared" si="2"/>
        <v>1.6456840094178915E-3</v>
      </c>
      <c r="M25" s="32"/>
    </row>
    <row r="26" spans="1:13">
      <c r="A26" s="72"/>
      <c r="B26" s="12">
        <v>37</v>
      </c>
      <c r="C26" s="67" t="s">
        <v>63</v>
      </c>
      <c r="D26" s="67"/>
      <c r="E26" s="15">
        <f>IFERROR(VLOOKUP(C26,RA!B:D,3,0),0)</f>
        <v>1733526.9584999999</v>
      </c>
      <c r="F26" s="25">
        <f>IFERROR(VLOOKUP(C26,RA!B:I,8,0),0)</f>
        <v>150425.38029999999</v>
      </c>
      <c r="G26" s="16">
        <f t="shared" si="0"/>
        <v>1583101.5781999999</v>
      </c>
      <c r="H26" s="27">
        <f>RA!J30</f>
        <v>8.6774179981695401</v>
      </c>
      <c r="I26" s="20">
        <f>IFERROR(VLOOKUP(B26,RMS!C:E,3,FALSE),0)</f>
        <v>1733526.91958124</v>
      </c>
      <c r="J26" s="21">
        <f>IFERROR(VLOOKUP(B26,RMS!C:F,4,FALSE),0)</f>
        <v>1583101.58178463</v>
      </c>
      <c r="K26" s="22">
        <f t="shared" si="1"/>
        <v>3.8918759906664491E-2</v>
      </c>
      <c r="L26" s="22">
        <f t="shared" si="2"/>
        <v>-3.5846300888806581E-3</v>
      </c>
      <c r="M26" s="32"/>
    </row>
    <row r="27" spans="1:13">
      <c r="A27" s="72"/>
      <c r="B27" s="12">
        <v>38</v>
      </c>
      <c r="C27" s="67" t="s">
        <v>29</v>
      </c>
      <c r="D27" s="67"/>
      <c r="E27" s="15">
        <f>IFERROR(VLOOKUP(C27,RA!B:D,3,0),0)</f>
        <v>7933451.7641000003</v>
      </c>
      <c r="F27" s="25">
        <f>IFERROR(VLOOKUP(C27,RA!B:I,8,0),0)</f>
        <v>-498821.68699999998</v>
      </c>
      <c r="G27" s="16">
        <f t="shared" si="0"/>
        <v>8432273.4511000011</v>
      </c>
      <c r="H27" s="27">
        <f>RA!J31</f>
        <v>-6.2875744610591697</v>
      </c>
      <c r="I27" s="20">
        <f>IFERROR(VLOOKUP(B27,RMS!C:E,3,FALSE),0)</f>
        <v>7933452.2796904398</v>
      </c>
      <c r="J27" s="21">
        <f>IFERROR(VLOOKUP(B27,RMS!C:F,4,FALSE),0)</f>
        <v>8432272.7444849592</v>
      </c>
      <c r="K27" s="22">
        <f t="shared" si="1"/>
        <v>-0.51559043955057859</v>
      </c>
      <c r="L27" s="22">
        <f t="shared" si="2"/>
        <v>0.70661504194140434</v>
      </c>
      <c r="M27" s="32"/>
    </row>
    <row r="28" spans="1:13">
      <c r="A28" s="72"/>
      <c r="B28" s="12">
        <v>39</v>
      </c>
      <c r="C28" s="67" t="s">
        <v>30</v>
      </c>
      <c r="D28" s="67"/>
      <c r="E28" s="15">
        <f>IFERROR(VLOOKUP(C28,RA!B:D,3,0),0)</f>
        <v>162636.50279999999</v>
      </c>
      <c r="F28" s="25">
        <f>IFERROR(VLOOKUP(C28,RA!B:I,8,0),0)</f>
        <v>35256.827400000002</v>
      </c>
      <c r="G28" s="16">
        <f t="shared" si="0"/>
        <v>127379.67539999998</v>
      </c>
      <c r="H28" s="27">
        <f>RA!J32</f>
        <v>21.678299024516399</v>
      </c>
      <c r="I28" s="20">
        <f>IFERROR(VLOOKUP(B28,RMS!C:E,3,FALSE),0)</f>
        <v>162636.43857403399</v>
      </c>
      <c r="J28" s="21">
        <f>IFERROR(VLOOKUP(B28,RMS!C:F,4,FALSE),0)</f>
        <v>127379.67445637799</v>
      </c>
      <c r="K28" s="22">
        <f t="shared" si="1"/>
        <v>6.4225965994410217E-2</v>
      </c>
      <c r="L28" s="22">
        <f t="shared" si="2"/>
        <v>9.4362198433373123E-4</v>
      </c>
      <c r="M28" s="32"/>
    </row>
    <row r="29" spans="1:13">
      <c r="A29" s="72"/>
      <c r="B29" s="12">
        <v>40</v>
      </c>
      <c r="C29" s="67" t="s">
        <v>64</v>
      </c>
      <c r="D29" s="67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4.1360019607800602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2"/>
      <c r="B30" s="12">
        <v>42</v>
      </c>
      <c r="C30" s="67" t="s">
        <v>31</v>
      </c>
      <c r="D30" s="67"/>
      <c r="E30" s="15">
        <f>IFERROR(VLOOKUP(C30,RA!B:D,3,0),0)</f>
        <v>488493.3395</v>
      </c>
      <c r="F30" s="25">
        <f>IFERROR(VLOOKUP(C30,RA!B:I,8,0),0)</f>
        <v>20204.094099999998</v>
      </c>
      <c r="G30" s="16">
        <f t="shared" si="0"/>
        <v>468289.24540000001</v>
      </c>
      <c r="H30" s="27">
        <f>RA!J34</f>
        <v>3.0112129088681399</v>
      </c>
      <c r="I30" s="20">
        <f>IFERROR(VLOOKUP(B30,RMS!C:E,3,FALSE),0)</f>
        <v>488493.33896102599</v>
      </c>
      <c r="J30" s="21">
        <f>IFERROR(VLOOKUP(B30,RMS!C:F,4,FALSE),0)</f>
        <v>468289.24599999998</v>
      </c>
      <c r="K30" s="22">
        <f t="shared" si="1"/>
        <v>5.389740108512342E-4</v>
      </c>
      <c r="L30" s="22">
        <f t="shared" si="2"/>
        <v>-5.9999997029080987E-4</v>
      </c>
      <c r="M30" s="32"/>
    </row>
    <row r="31" spans="1:13" s="36" customFormat="1" ht="12" thickBot="1">
      <c r="A31" s="72"/>
      <c r="B31" s="12">
        <v>43</v>
      </c>
      <c r="C31" s="42" t="s">
        <v>70</v>
      </c>
      <c r="D31" s="41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-16.108611396885799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2"/>
      <c r="B32" s="12">
        <v>70</v>
      </c>
      <c r="C32" s="73" t="s">
        <v>61</v>
      </c>
      <c r="D32" s="74"/>
      <c r="E32" s="15">
        <f>IFERROR(VLOOKUP(C32,RA!B:D,3,0),0)</f>
        <v>442667.47</v>
      </c>
      <c r="F32" s="25">
        <f>IFERROR(VLOOKUP(C32,RA!B:I,8,0),0)</f>
        <v>13329.66</v>
      </c>
      <c r="G32" s="16">
        <f t="shared" si="0"/>
        <v>429337.81</v>
      </c>
      <c r="H32" s="27">
        <f>RA!J34</f>
        <v>3.0112129088681399</v>
      </c>
      <c r="I32" s="20">
        <f>IFERROR(VLOOKUP(B32,RMS!C:E,3,FALSE),0)</f>
        <v>442667.47</v>
      </c>
      <c r="J32" s="21">
        <f>IFERROR(VLOOKUP(B32,RMS!C:F,4,FALSE),0)</f>
        <v>429337.81</v>
      </c>
      <c r="K32" s="22">
        <f t="shared" si="1"/>
        <v>0</v>
      </c>
      <c r="L32" s="22">
        <f t="shared" si="2"/>
        <v>0</v>
      </c>
    </row>
    <row r="33" spans="1:13">
      <c r="A33" s="72"/>
      <c r="B33" s="12">
        <v>71</v>
      </c>
      <c r="C33" s="67" t="s">
        <v>35</v>
      </c>
      <c r="D33" s="67"/>
      <c r="E33" s="15">
        <f>IFERROR(VLOOKUP(C33,RA!B:D,3,0),0)</f>
        <v>1973378.91</v>
      </c>
      <c r="F33" s="25">
        <f>IFERROR(VLOOKUP(C33,RA!B:I,8,0),0)</f>
        <v>-317883.94</v>
      </c>
      <c r="G33" s="16">
        <f t="shared" si="0"/>
        <v>2291262.85</v>
      </c>
      <c r="H33" s="27">
        <f>RA!J34</f>
        <v>3.0112129088681399</v>
      </c>
      <c r="I33" s="20">
        <f>IFERROR(VLOOKUP(B33,RMS!C:E,3,FALSE),0)</f>
        <v>1973378.91</v>
      </c>
      <c r="J33" s="21">
        <f>IFERROR(VLOOKUP(B33,RMS!C:F,4,FALSE),0)</f>
        <v>2291262.85</v>
      </c>
      <c r="K33" s="22">
        <f t="shared" si="1"/>
        <v>0</v>
      </c>
      <c r="L33" s="22">
        <f t="shared" si="2"/>
        <v>0</v>
      </c>
      <c r="M33" s="32"/>
    </row>
    <row r="34" spans="1:13">
      <c r="A34" s="72"/>
      <c r="B34" s="12">
        <v>72</v>
      </c>
      <c r="C34" s="67" t="s">
        <v>36</v>
      </c>
      <c r="D34" s="67"/>
      <c r="E34" s="15">
        <f>IFERROR(VLOOKUP(C34,RA!B:D,3,0),0)</f>
        <v>769083.78</v>
      </c>
      <c r="F34" s="25">
        <f>IFERROR(VLOOKUP(C34,RA!B:I,8,0),0)</f>
        <v>-25661.05</v>
      </c>
      <c r="G34" s="16">
        <f t="shared" si="0"/>
        <v>794744.83000000007</v>
      </c>
      <c r="H34" s="27">
        <f>RA!J35</f>
        <v>-16.108611396885799</v>
      </c>
      <c r="I34" s="20">
        <f>IFERROR(VLOOKUP(B34,RMS!C:E,3,FALSE),0)</f>
        <v>769083.78</v>
      </c>
      <c r="J34" s="21">
        <f>IFERROR(VLOOKUP(B34,RMS!C:F,4,FALSE),0)</f>
        <v>794744.83</v>
      </c>
      <c r="K34" s="22">
        <f t="shared" si="1"/>
        <v>0</v>
      </c>
      <c r="L34" s="22">
        <f t="shared" si="2"/>
        <v>0</v>
      </c>
      <c r="M34" s="32"/>
    </row>
    <row r="35" spans="1:13">
      <c r="A35" s="72"/>
      <c r="B35" s="12">
        <v>73</v>
      </c>
      <c r="C35" s="67" t="s">
        <v>37</v>
      </c>
      <c r="D35" s="67"/>
      <c r="E35" s="15">
        <f>IFERROR(VLOOKUP(C35,RA!B:D,3,0),0)</f>
        <v>1136483.06</v>
      </c>
      <c r="F35" s="25">
        <f>IFERROR(VLOOKUP(C35,RA!B:I,8,0),0)</f>
        <v>-202503.72</v>
      </c>
      <c r="G35" s="16">
        <f t="shared" si="0"/>
        <v>1338986.78</v>
      </c>
      <c r="H35" s="27">
        <f>RA!J34</f>
        <v>3.0112129088681399</v>
      </c>
      <c r="I35" s="20">
        <f>IFERROR(VLOOKUP(B35,RMS!C:E,3,FALSE),0)</f>
        <v>1136483.06</v>
      </c>
      <c r="J35" s="21">
        <f>IFERROR(VLOOKUP(B35,RMS!C:F,4,FALSE),0)</f>
        <v>1338986.78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2"/>
      <c r="B36" s="12">
        <v>74</v>
      </c>
      <c r="C36" s="67" t="s">
        <v>62</v>
      </c>
      <c r="D36" s="67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-16.108611396885799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2"/>
      <c r="B37" s="12">
        <v>75</v>
      </c>
      <c r="C37" s="67" t="s">
        <v>32</v>
      </c>
      <c r="D37" s="67"/>
      <c r="E37" s="15">
        <f>IFERROR(VLOOKUP(C37,RA!B:D,3,0),0)</f>
        <v>34097.008300000001</v>
      </c>
      <c r="F37" s="25">
        <f>IFERROR(VLOOKUP(C37,RA!B:I,8,0),0)</f>
        <v>3593.9720000000002</v>
      </c>
      <c r="G37" s="16">
        <f t="shared" si="0"/>
        <v>30503.0363</v>
      </c>
      <c r="H37" s="27">
        <f>RA!J35</f>
        <v>-16.108611396885799</v>
      </c>
      <c r="I37" s="20">
        <f>IFERROR(VLOOKUP(B37,RMS!C:E,3,FALSE),0)</f>
        <v>34097.008547008503</v>
      </c>
      <c r="J37" s="21">
        <f>IFERROR(VLOOKUP(B37,RMS!C:F,4,FALSE),0)</f>
        <v>30503.036324786299</v>
      </c>
      <c r="K37" s="22">
        <f t="shared" si="1"/>
        <v>-2.4700850190129131E-4</v>
      </c>
      <c r="L37" s="22">
        <f t="shared" si="2"/>
        <v>-2.4786299036350101E-5</v>
      </c>
      <c r="M37" s="32"/>
    </row>
    <row r="38" spans="1:13">
      <c r="A38" s="72"/>
      <c r="B38" s="12">
        <v>76</v>
      </c>
      <c r="C38" s="67" t="s">
        <v>33</v>
      </c>
      <c r="D38" s="67"/>
      <c r="E38" s="15">
        <f>IFERROR(VLOOKUP(C38,RA!B:D,3,0),0)</f>
        <v>1245169.57</v>
      </c>
      <c r="F38" s="25">
        <f>IFERROR(VLOOKUP(C38,RA!B:I,8,0),0)</f>
        <v>56570.436300000001</v>
      </c>
      <c r="G38" s="16">
        <f t="shared" si="0"/>
        <v>1188599.1337000001</v>
      </c>
      <c r="H38" s="27">
        <f>RA!J36</f>
        <v>-3.33657407259324</v>
      </c>
      <c r="I38" s="20">
        <f>IFERROR(VLOOKUP(B38,RMS!C:E,3,FALSE),0)</f>
        <v>1245169.56200542</v>
      </c>
      <c r="J38" s="21">
        <f>IFERROR(VLOOKUP(B38,RMS!C:F,4,FALSE),0)</f>
        <v>1188599.14671453</v>
      </c>
      <c r="K38" s="22">
        <f t="shared" si="1"/>
        <v>7.9945800825953484E-3</v>
      </c>
      <c r="L38" s="22">
        <f t="shared" si="2"/>
        <v>-1.3014529831707478E-2</v>
      </c>
      <c r="M38" s="32"/>
    </row>
    <row r="39" spans="1:13">
      <c r="A39" s="72"/>
      <c r="B39" s="12">
        <v>77</v>
      </c>
      <c r="C39" s="67" t="s">
        <v>38</v>
      </c>
      <c r="D39" s="67"/>
      <c r="E39" s="15">
        <f>IFERROR(VLOOKUP(C39,RA!B:D,3,0),0)</f>
        <v>851931.41</v>
      </c>
      <c r="F39" s="25">
        <f>IFERROR(VLOOKUP(C39,RA!B:I,8,0),0)</f>
        <v>-182294.3</v>
      </c>
      <c r="G39" s="16">
        <f t="shared" si="0"/>
        <v>1034225.71</v>
      </c>
      <c r="H39" s="27">
        <f>RA!J37</f>
        <v>-17.8184547686967</v>
      </c>
      <c r="I39" s="20">
        <f>IFERROR(VLOOKUP(B39,RMS!C:E,3,FALSE),0)</f>
        <v>851931.41</v>
      </c>
      <c r="J39" s="21">
        <f>IFERROR(VLOOKUP(B39,RMS!C:F,4,FALSE),0)</f>
        <v>1034225.71</v>
      </c>
      <c r="K39" s="22">
        <f t="shared" si="1"/>
        <v>0</v>
      </c>
      <c r="L39" s="22">
        <f t="shared" si="2"/>
        <v>0</v>
      </c>
      <c r="M39" s="32"/>
    </row>
    <row r="40" spans="1:13">
      <c r="A40" s="72"/>
      <c r="B40" s="12">
        <v>78</v>
      </c>
      <c r="C40" s="67" t="s">
        <v>39</v>
      </c>
      <c r="D40" s="67"/>
      <c r="E40" s="15">
        <f>IFERROR(VLOOKUP(C40,RA!B:D,3,0),0)</f>
        <v>491944.02</v>
      </c>
      <c r="F40" s="25">
        <f>IFERROR(VLOOKUP(C40,RA!B:I,8,0),0)</f>
        <v>50403.54</v>
      </c>
      <c r="G40" s="16">
        <f t="shared" si="0"/>
        <v>441540.48000000004</v>
      </c>
      <c r="H40" s="27">
        <f>RA!J38</f>
        <v>10.540432076558499</v>
      </c>
      <c r="I40" s="20">
        <f>IFERROR(VLOOKUP(B40,RMS!C:E,3,FALSE),0)</f>
        <v>491944.02</v>
      </c>
      <c r="J40" s="21">
        <f>IFERROR(VLOOKUP(B40,RMS!C:F,4,FALSE),0)</f>
        <v>441540.48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2"/>
      <c r="B41" s="12">
        <v>9101</v>
      </c>
      <c r="C41" s="68" t="s">
        <v>65</v>
      </c>
      <c r="D41" s="69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4.5431913582661698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2"/>
      <c r="B42" s="12">
        <v>99</v>
      </c>
      <c r="C42" s="67" t="s">
        <v>34</v>
      </c>
      <c r="D42" s="67"/>
      <c r="E42" s="15">
        <f>IFERROR(VLOOKUP(C42,RA!B:D,3,0),0)</f>
        <v>77.350399999999993</v>
      </c>
      <c r="F42" s="25">
        <f>IFERROR(VLOOKUP(C42,RA!B:I,8,0),0)</f>
        <v>13.923</v>
      </c>
      <c r="G42" s="16">
        <f t="shared" si="0"/>
        <v>63.427399999999992</v>
      </c>
      <c r="H42" s="27">
        <f>RA!J39</f>
        <v>4.5431913582661698</v>
      </c>
      <c r="I42" s="20">
        <f>VLOOKUP(B42,RMS!C:E,3,FALSE)</f>
        <v>77.350427350427395</v>
      </c>
      <c r="J42" s="21">
        <f>IFERROR(VLOOKUP(B42,RMS!C:F,4,FALSE),0)</f>
        <v>63.427350427350397</v>
      </c>
      <c r="K42" s="22">
        <f t="shared" si="1"/>
        <v>-2.7350427401984234E-5</v>
      </c>
      <c r="L42" s="22">
        <f t="shared" si="2"/>
        <v>4.9572649594153972E-5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2"/>
  <sheetViews>
    <sheetView workbookViewId="0">
      <selection activeCell="B36" sqref="B36:C36"/>
    </sheetView>
  </sheetViews>
  <sheetFormatPr defaultRowHeight="11.25"/>
  <cols>
    <col min="1" max="1" width="8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43" t="s">
        <v>45</v>
      </c>
      <c r="W1" s="80"/>
    </row>
    <row r="2" spans="1:23" ht="12.7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43"/>
      <c r="W2" s="80"/>
    </row>
    <row r="3" spans="1:23" ht="23.25" thickBo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44" t="s">
        <v>46</v>
      </c>
      <c r="W3" s="80"/>
    </row>
    <row r="4" spans="1:23" ht="12.75" thickTop="1" thickBot="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W4" s="80"/>
    </row>
    <row r="5" spans="1:23" ht="22.5" thickTop="1" thickBot="1">
      <c r="A5" s="45"/>
      <c r="B5" s="46"/>
      <c r="C5" s="47"/>
      <c r="D5" s="48" t="s">
        <v>0</v>
      </c>
      <c r="E5" s="48" t="s">
        <v>66</v>
      </c>
      <c r="F5" s="48" t="s">
        <v>67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68</v>
      </c>
      <c r="Q5" s="48" t="s">
        <v>69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1" t="s">
        <v>4</v>
      </c>
      <c r="C6" s="82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3" t="s">
        <v>5</v>
      </c>
      <c r="B7" s="84"/>
      <c r="C7" s="85"/>
      <c r="D7" s="52">
        <v>72003204.207800001</v>
      </c>
      <c r="E7" s="63"/>
      <c r="F7" s="63"/>
      <c r="G7" s="52">
        <v>50765501.995899998</v>
      </c>
      <c r="H7" s="53">
        <v>41.834910277485797</v>
      </c>
      <c r="I7" s="52">
        <v>-5214824.1481999997</v>
      </c>
      <c r="J7" s="53">
        <v>-7.2424890052810804</v>
      </c>
      <c r="K7" s="52">
        <v>345095.83860000002</v>
      </c>
      <c r="L7" s="53">
        <v>0.67978415465658404</v>
      </c>
      <c r="M7" s="53">
        <v>-16.111234517795801</v>
      </c>
      <c r="N7" s="52">
        <v>207989932.4005</v>
      </c>
      <c r="O7" s="52">
        <v>207989932.4005</v>
      </c>
      <c r="P7" s="52">
        <v>1821583</v>
      </c>
      <c r="Q7" s="52">
        <v>2287035</v>
      </c>
      <c r="R7" s="53">
        <v>-20.351765495499599</v>
      </c>
      <c r="S7" s="52">
        <v>39.527819598557997</v>
      </c>
      <c r="T7" s="52">
        <v>59.459836947270198</v>
      </c>
      <c r="U7" s="54">
        <v>-50.425289204263002</v>
      </c>
    </row>
    <row r="8" spans="1:23" ht="12" thickBot="1">
      <c r="A8" s="75">
        <v>42737</v>
      </c>
      <c r="B8" s="73" t="s">
        <v>6</v>
      </c>
      <c r="C8" s="74"/>
      <c r="D8" s="55">
        <v>3452559.3949000002</v>
      </c>
      <c r="E8" s="58"/>
      <c r="F8" s="58"/>
      <c r="G8" s="55">
        <v>1732723.5678999999</v>
      </c>
      <c r="H8" s="56">
        <v>99.256214832027695</v>
      </c>
      <c r="I8" s="55">
        <v>-477721.14419999998</v>
      </c>
      <c r="J8" s="56">
        <v>-13.836724862884999</v>
      </c>
      <c r="K8" s="55">
        <v>132922.31539999999</v>
      </c>
      <c r="L8" s="56">
        <v>7.6712937864114803</v>
      </c>
      <c r="M8" s="56">
        <v>-4.5939875314570404</v>
      </c>
      <c r="N8" s="55">
        <v>7954183.1973000001</v>
      </c>
      <c r="O8" s="55">
        <v>7954183.1973000001</v>
      </c>
      <c r="P8" s="55">
        <v>91846</v>
      </c>
      <c r="Q8" s="55">
        <v>100691</v>
      </c>
      <c r="R8" s="56">
        <v>-8.7843004836579297</v>
      </c>
      <c r="S8" s="55">
        <v>37.590743145047099</v>
      </c>
      <c r="T8" s="55">
        <v>44.707310508387003</v>
      </c>
      <c r="U8" s="57">
        <v>-18.931701711456</v>
      </c>
    </row>
    <row r="9" spans="1:23" ht="12" thickBot="1">
      <c r="A9" s="76"/>
      <c r="B9" s="73" t="s">
        <v>7</v>
      </c>
      <c r="C9" s="74"/>
      <c r="D9" s="55">
        <v>161472.5288</v>
      </c>
      <c r="E9" s="58"/>
      <c r="F9" s="58"/>
      <c r="G9" s="55">
        <v>131834.58970000001</v>
      </c>
      <c r="H9" s="56">
        <v>22.481155489954102</v>
      </c>
      <c r="I9" s="55">
        <v>38813.839</v>
      </c>
      <c r="J9" s="56">
        <v>24.037425615644398</v>
      </c>
      <c r="K9" s="55">
        <v>31125.871299999999</v>
      </c>
      <c r="L9" s="56">
        <v>23.609791156349299</v>
      </c>
      <c r="M9" s="56">
        <v>0.24699606401058399</v>
      </c>
      <c r="N9" s="55">
        <v>412008.95380000002</v>
      </c>
      <c r="O9" s="55">
        <v>412008.95380000002</v>
      </c>
      <c r="P9" s="55">
        <v>9870</v>
      </c>
      <c r="Q9" s="55">
        <v>14188</v>
      </c>
      <c r="R9" s="56">
        <v>-30.4341697208909</v>
      </c>
      <c r="S9" s="55">
        <v>16.359931995947299</v>
      </c>
      <c r="T9" s="55">
        <v>17.658332745982499</v>
      </c>
      <c r="U9" s="57">
        <v>-7.9364678921455596</v>
      </c>
    </row>
    <row r="10" spans="1:23" ht="12" thickBot="1">
      <c r="A10" s="76"/>
      <c r="B10" s="73" t="s">
        <v>8</v>
      </c>
      <c r="C10" s="74"/>
      <c r="D10" s="55">
        <v>438103.88660000003</v>
      </c>
      <c r="E10" s="58"/>
      <c r="F10" s="58"/>
      <c r="G10" s="55">
        <v>431694.31530000002</v>
      </c>
      <c r="H10" s="56">
        <v>1.48474767279383</v>
      </c>
      <c r="I10" s="55">
        <v>-26571.632900000001</v>
      </c>
      <c r="J10" s="56">
        <v>-6.0651442985851798</v>
      </c>
      <c r="K10" s="55">
        <v>116705.755</v>
      </c>
      <c r="L10" s="56">
        <v>27.034350665214799</v>
      </c>
      <c r="M10" s="56">
        <v>-1.2276805706796601</v>
      </c>
      <c r="N10" s="55">
        <v>1132247.6063999999</v>
      </c>
      <c r="O10" s="55">
        <v>1132247.6063999999</v>
      </c>
      <c r="P10" s="55">
        <v>190536</v>
      </c>
      <c r="Q10" s="55">
        <v>230435</v>
      </c>
      <c r="R10" s="56">
        <v>-17.314644042788601</v>
      </c>
      <c r="S10" s="55">
        <v>2.29932341709703</v>
      </c>
      <c r="T10" s="55">
        <v>3.0123189610953198</v>
      </c>
      <c r="U10" s="57">
        <v>-31.008928047993699</v>
      </c>
    </row>
    <row r="11" spans="1:23" ht="12" thickBot="1">
      <c r="A11" s="76"/>
      <c r="B11" s="73" t="s">
        <v>9</v>
      </c>
      <c r="C11" s="74"/>
      <c r="D11" s="55">
        <v>198066.9981</v>
      </c>
      <c r="E11" s="58"/>
      <c r="F11" s="58"/>
      <c r="G11" s="55">
        <v>94163.304699999993</v>
      </c>
      <c r="H11" s="56">
        <v>110.344144920394</v>
      </c>
      <c r="I11" s="55">
        <v>-30941.140500000001</v>
      </c>
      <c r="J11" s="56">
        <v>-15.6215527053015</v>
      </c>
      <c r="K11" s="55">
        <v>9313.2016999999996</v>
      </c>
      <c r="L11" s="56">
        <v>9.8904788119654903</v>
      </c>
      <c r="M11" s="56">
        <v>-4.3222882416473398</v>
      </c>
      <c r="N11" s="55">
        <v>462403.94130000001</v>
      </c>
      <c r="O11" s="55">
        <v>462403.94130000001</v>
      </c>
      <c r="P11" s="55">
        <v>8350</v>
      </c>
      <c r="Q11" s="55">
        <v>10182</v>
      </c>
      <c r="R11" s="56">
        <v>-17.992535847574199</v>
      </c>
      <c r="S11" s="55">
        <v>23.7205985748503</v>
      </c>
      <c r="T11" s="55">
        <v>25.961200471420199</v>
      </c>
      <c r="U11" s="57">
        <v>-9.4458067299593598</v>
      </c>
    </row>
    <row r="12" spans="1:23" ht="12" thickBot="1">
      <c r="A12" s="76"/>
      <c r="B12" s="73" t="s">
        <v>10</v>
      </c>
      <c r="C12" s="74"/>
      <c r="D12" s="55">
        <v>1397740.1658999999</v>
      </c>
      <c r="E12" s="58"/>
      <c r="F12" s="58"/>
      <c r="G12" s="55">
        <v>430445.26289999997</v>
      </c>
      <c r="H12" s="56">
        <v>224.71960696770901</v>
      </c>
      <c r="I12" s="55">
        <v>103601.5852</v>
      </c>
      <c r="J12" s="56">
        <v>7.4120775611604</v>
      </c>
      <c r="K12" s="55">
        <v>25857.893899999999</v>
      </c>
      <c r="L12" s="56">
        <v>6.0072432266509201</v>
      </c>
      <c r="M12" s="56">
        <v>3.00657476593637</v>
      </c>
      <c r="N12" s="55">
        <v>4208576.4852999998</v>
      </c>
      <c r="O12" s="55">
        <v>4208576.4852999998</v>
      </c>
      <c r="P12" s="55">
        <v>11260</v>
      </c>
      <c r="Q12" s="55">
        <v>20424</v>
      </c>
      <c r="R12" s="56">
        <v>-44.8687818253036</v>
      </c>
      <c r="S12" s="55">
        <v>124.133229653641</v>
      </c>
      <c r="T12" s="55">
        <v>137.62418328437099</v>
      </c>
      <c r="U12" s="57">
        <v>-10.8681242471277</v>
      </c>
    </row>
    <row r="13" spans="1:23" ht="12" thickBot="1">
      <c r="A13" s="76"/>
      <c r="B13" s="73" t="s">
        <v>11</v>
      </c>
      <c r="C13" s="74"/>
      <c r="D13" s="55">
        <v>1580980.4158999999</v>
      </c>
      <c r="E13" s="58"/>
      <c r="F13" s="58"/>
      <c r="G13" s="55">
        <v>627289.47239999997</v>
      </c>
      <c r="H13" s="56">
        <v>152.03362808739499</v>
      </c>
      <c r="I13" s="55">
        <v>-254188.992</v>
      </c>
      <c r="J13" s="56">
        <v>-16.077934264308901</v>
      </c>
      <c r="K13" s="55">
        <v>-8525.2070999999996</v>
      </c>
      <c r="L13" s="56">
        <v>-1.3590547068138601</v>
      </c>
      <c r="M13" s="56">
        <v>28.8161662254516</v>
      </c>
      <c r="N13" s="55">
        <v>3627104.9259000001</v>
      </c>
      <c r="O13" s="55">
        <v>3627104.9259000001</v>
      </c>
      <c r="P13" s="55">
        <v>42796</v>
      </c>
      <c r="Q13" s="55">
        <v>49181</v>
      </c>
      <c r="R13" s="56">
        <v>-12.9826559037026</v>
      </c>
      <c r="S13" s="55">
        <v>36.942247310496299</v>
      </c>
      <c r="T13" s="55">
        <v>41.603963115837402</v>
      </c>
      <c r="U13" s="57">
        <v>-12.6189285837426</v>
      </c>
    </row>
    <row r="14" spans="1:23" ht="12" thickBot="1">
      <c r="A14" s="76"/>
      <c r="B14" s="73" t="s">
        <v>12</v>
      </c>
      <c r="C14" s="74"/>
      <c r="D14" s="55">
        <v>282826.09539999999</v>
      </c>
      <c r="E14" s="58"/>
      <c r="F14" s="58"/>
      <c r="G14" s="55">
        <v>506394.53340000001</v>
      </c>
      <c r="H14" s="56">
        <v>-44.149062293175199</v>
      </c>
      <c r="I14" s="55">
        <v>55655.023399999998</v>
      </c>
      <c r="J14" s="56">
        <v>19.678178324134901</v>
      </c>
      <c r="K14" s="55">
        <v>50410.235999999997</v>
      </c>
      <c r="L14" s="56">
        <v>9.9547354236900993</v>
      </c>
      <c r="M14" s="56">
        <v>0.104042111606063</v>
      </c>
      <c r="N14" s="55">
        <v>1071879.2449</v>
      </c>
      <c r="O14" s="55">
        <v>1071879.2449</v>
      </c>
      <c r="P14" s="55">
        <v>3418</v>
      </c>
      <c r="Q14" s="55">
        <v>4356</v>
      </c>
      <c r="R14" s="56">
        <v>-21.533516988062399</v>
      </c>
      <c r="S14" s="55">
        <v>82.746078232884699</v>
      </c>
      <c r="T14" s="55">
        <v>181.14167803030301</v>
      </c>
      <c r="U14" s="57">
        <v>-118.912704866192</v>
      </c>
    </row>
    <row r="15" spans="1:23" ht="12" thickBot="1">
      <c r="A15" s="76"/>
      <c r="B15" s="73" t="s">
        <v>13</v>
      </c>
      <c r="C15" s="74"/>
      <c r="D15" s="55">
        <v>384760.36709999997</v>
      </c>
      <c r="E15" s="58"/>
      <c r="F15" s="58"/>
      <c r="G15" s="55">
        <v>235505.5723</v>
      </c>
      <c r="H15" s="56">
        <v>63.376332603234999</v>
      </c>
      <c r="I15" s="55">
        <v>-46622.544600000001</v>
      </c>
      <c r="J15" s="56">
        <v>-12.117293928010699</v>
      </c>
      <c r="K15" s="55">
        <v>-14308.73</v>
      </c>
      <c r="L15" s="56">
        <v>-6.0757500810947898</v>
      </c>
      <c r="M15" s="56">
        <v>2.2583286287462299</v>
      </c>
      <c r="N15" s="55">
        <v>897515.58849999995</v>
      </c>
      <c r="O15" s="55">
        <v>897515.58849999995</v>
      </c>
      <c r="P15" s="55">
        <v>13248</v>
      </c>
      <c r="Q15" s="55">
        <v>16670</v>
      </c>
      <c r="R15" s="56">
        <v>-20.5278944211158</v>
      </c>
      <c r="S15" s="55">
        <v>29.0429021059783</v>
      </c>
      <c r="T15" s="55">
        <v>30.759161451709701</v>
      </c>
      <c r="U15" s="57">
        <v>-5.90939341897968</v>
      </c>
    </row>
    <row r="16" spans="1:23" ht="12" thickBot="1">
      <c r="A16" s="76"/>
      <c r="B16" s="73" t="s">
        <v>14</v>
      </c>
      <c r="C16" s="74"/>
      <c r="D16" s="55">
        <v>2411350.6598</v>
      </c>
      <c r="E16" s="58"/>
      <c r="F16" s="58"/>
      <c r="G16" s="55">
        <v>1665845.9539999999</v>
      </c>
      <c r="H16" s="56">
        <v>44.752319625347603</v>
      </c>
      <c r="I16" s="55">
        <v>-196898.9975</v>
      </c>
      <c r="J16" s="56">
        <v>-8.1655066093262008</v>
      </c>
      <c r="K16" s="55">
        <v>-130014.7739</v>
      </c>
      <c r="L16" s="56">
        <v>-7.8047296983139898</v>
      </c>
      <c r="M16" s="56">
        <v>0.51443556446472405</v>
      </c>
      <c r="N16" s="55">
        <v>5994575.5733000003</v>
      </c>
      <c r="O16" s="55">
        <v>5994575.5733000003</v>
      </c>
      <c r="P16" s="55">
        <v>68764</v>
      </c>
      <c r="Q16" s="55">
        <v>100667</v>
      </c>
      <c r="R16" s="56">
        <v>-31.6916169151758</v>
      </c>
      <c r="S16" s="55">
        <v>35.0670504886278</v>
      </c>
      <c r="T16" s="55">
        <v>35.5948316081735</v>
      </c>
      <c r="U16" s="57">
        <v>-1.505062764594</v>
      </c>
    </row>
    <row r="17" spans="1:21" ht="12" thickBot="1">
      <c r="A17" s="76"/>
      <c r="B17" s="73" t="s">
        <v>15</v>
      </c>
      <c r="C17" s="74"/>
      <c r="D17" s="55">
        <v>4001901.0416999999</v>
      </c>
      <c r="E17" s="58"/>
      <c r="F17" s="58"/>
      <c r="G17" s="55">
        <v>2193677.5347000002</v>
      </c>
      <c r="H17" s="56">
        <v>82.428865610245097</v>
      </c>
      <c r="I17" s="55">
        <v>-105004.86990000001</v>
      </c>
      <c r="J17" s="56">
        <v>-2.6238747236836799</v>
      </c>
      <c r="K17" s="55">
        <v>-2834.5922</v>
      </c>
      <c r="L17" s="56">
        <v>-0.129216448414222</v>
      </c>
      <c r="M17" s="56">
        <v>36.044083413480102</v>
      </c>
      <c r="N17" s="55">
        <v>21683719.2465</v>
      </c>
      <c r="O17" s="55">
        <v>21683719.2465</v>
      </c>
      <c r="P17" s="55">
        <v>17912</v>
      </c>
      <c r="Q17" s="55">
        <v>24295</v>
      </c>
      <c r="R17" s="56">
        <v>-26.272895657542701</v>
      </c>
      <c r="S17" s="55">
        <v>223.42011175189799</v>
      </c>
      <c r="T17" s="55">
        <v>727.796592088907</v>
      </c>
      <c r="U17" s="57">
        <v>-225.752496667402</v>
      </c>
    </row>
    <row r="18" spans="1:21" ht="12" customHeight="1" thickBot="1">
      <c r="A18" s="76"/>
      <c r="B18" s="73" t="s">
        <v>16</v>
      </c>
      <c r="C18" s="74"/>
      <c r="D18" s="55">
        <v>12463226.0984</v>
      </c>
      <c r="E18" s="58"/>
      <c r="F18" s="58"/>
      <c r="G18" s="55">
        <v>3790418.8561</v>
      </c>
      <c r="H18" s="56">
        <v>228.808677129248</v>
      </c>
      <c r="I18" s="55">
        <v>-2500960.8119999999</v>
      </c>
      <c r="J18" s="56">
        <v>-20.066721025955498</v>
      </c>
      <c r="K18" s="55">
        <v>454511.42180000001</v>
      </c>
      <c r="L18" s="56">
        <v>11.991060593964299</v>
      </c>
      <c r="M18" s="56">
        <v>-6.5025257717296796</v>
      </c>
      <c r="N18" s="55">
        <v>25234039.5973</v>
      </c>
      <c r="O18" s="55">
        <v>25234039.5973</v>
      </c>
      <c r="P18" s="55">
        <v>240767</v>
      </c>
      <c r="Q18" s="55">
        <v>257327</v>
      </c>
      <c r="R18" s="56">
        <v>-6.4353915446105603</v>
      </c>
      <c r="S18" s="55">
        <v>51.764677461612301</v>
      </c>
      <c r="T18" s="55">
        <v>49.628735029359497</v>
      </c>
      <c r="U18" s="57">
        <v>4.1262546914094296</v>
      </c>
    </row>
    <row r="19" spans="1:21" ht="12" customHeight="1" thickBot="1">
      <c r="A19" s="76"/>
      <c r="B19" s="73" t="s">
        <v>17</v>
      </c>
      <c r="C19" s="74"/>
      <c r="D19" s="55">
        <v>1532392.3023999999</v>
      </c>
      <c r="E19" s="58"/>
      <c r="F19" s="58"/>
      <c r="G19" s="55">
        <v>1335219.2411</v>
      </c>
      <c r="H19" s="56">
        <v>14.767092566578199</v>
      </c>
      <c r="I19" s="55">
        <v>-13458.2997</v>
      </c>
      <c r="J19" s="56">
        <v>-0.87825419632569901</v>
      </c>
      <c r="K19" s="55">
        <v>-82742.388099999996</v>
      </c>
      <c r="L19" s="56">
        <v>-6.1969140013166601</v>
      </c>
      <c r="M19" s="56">
        <v>-0.83734697524399804</v>
      </c>
      <c r="N19" s="55">
        <v>4559147.2456999999</v>
      </c>
      <c r="O19" s="55">
        <v>4559147.2456999999</v>
      </c>
      <c r="P19" s="55">
        <v>26061</v>
      </c>
      <c r="Q19" s="55">
        <v>37274</v>
      </c>
      <c r="R19" s="56">
        <v>-30.082631324784</v>
      </c>
      <c r="S19" s="55">
        <v>58.8002111354131</v>
      </c>
      <c r="T19" s="55">
        <v>81.202847649836301</v>
      </c>
      <c r="U19" s="57">
        <v>-38.099585157664599</v>
      </c>
    </row>
    <row r="20" spans="1:21" ht="12" thickBot="1">
      <c r="A20" s="76"/>
      <c r="B20" s="73" t="s">
        <v>18</v>
      </c>
      <c r="C20" s="74"/>
      <c r="D20" s="55">
        <v>4500609.5581999999</v>
      </c>
      <c r="E20" s="58"/>
      <c r="F20" s="58"/>
      <c r="G20" s="55">
        <v>2390193.5416999999</v>
      </c>
      <c r="H20" s="56">
        <v>88.294775284138197</v>
      </c>
      <c r="I20" s="55">
        <v>22168.949700000001</v>
      </c>
      <c r="J20" s="56">
        <v>0.49257660353159799</v>
      </c>
      <c r="K20" s="55">
        <v>144907.43429999999</v>
      </c>
      <c r="L20" s="56">
        <v>6.0625816182624304</v>
      </c>
      <c r="M20" s="56">
        <v>-0.84701302726743499</v>
      </c>
      <c r="N20" s="55">
        <v>13059405.940400001</v>
      </c>
      <c r="O20" s="55">
        <v>13059405.940400001</v>
      </c>
      <c r="P20" s="55">
        <v>82518</v>
      </c>
      <c r="Q20" s="55">
        <v>107743</v>
      </c>
      <c r="R20" s="56">
        <v>-23.412193831617799</v>
      </c>
      <c r="S20" s="55">
        <v>54.540943287525103</v>
      </c>
      <c r="T20" s="55">
        <v>79.437145635447294</v>
      </c>
      <c r="U20" s="57">
        <v>-45.646812921214298</v>
      </c>
    </row>
    <row r="21" spans="1:21" ht="12" customHeight="1" thickBot="1">
      <c r="A21" s="76"/>
      <c r="B21" s="73" t="s">
        <v>19</v>
      </c>
      <c r="C21" s="74"/>
      <c r="D21" s="55">
        <v>774979.70719999995</v>
      </c>
      <c r="E21" s="58"/>
      <c r="F21" s="58"/>
      <c r="G21" s="55">
        <v>518943.84759999998</v>
      </c>
      <c r="H21" s="56">
        <v>49.337873603109202</v>
      </c>
      <c r="I21" s="55">
        <v>74610.835000000006</v>
      </c>
      <c r="J21" s="56">
        <v>9.6274566039372598</v>
      </c>
      <c r="K21" s="55">
        <v>66220.263000000006</v>
      </c>
      <c r="L21" s="56">
        <v>12.760583501713</v>
      </c>
      <c r="M21" s="56">
        <v>0.12670701715576099</v>
      </c>
      <c r="N21" s="55">
        <v>1999070.4974</v>
      </c>
      <c r="O21" s="55">
        <v>1999070.4974</v>
      </c>
      <c r="P21" s="55">
        <v>53835</v>
      </c>
      <c r="Q21" s="55">
        <v>68459</v>
      </c>
      <c r="R21" s="56">
        <v>-21.3616909391022</v>
      </c>
      <c r="S21" s="55">
        <v>14.3954621937401</v>
      </c>
      <c r="T21" s="55">
        <v>17.880640824435101</v>
      </c>
      <c r="U21" s="57">
        <v>-24.210258648106901</v>
      </c>
    </row>
    <row r="22" spans="1:21" ht="12" customHeight="1" thickBot="1">
      <c r="A22" s="76"/>
      <c r="B22" s="73" t="s">
        <v>20</v>
      </c>
      <c r="C22" s="74"/>
      <c r="D22" s="55">
        <v>1871675.9254000001</v>
      </c>
      <c r="E22" s="58"/>
      <c r="F22" s="58"/>
      <c r="G22" s="55">
        <v>1836314.4258999999</v>
      </c>
      <c r="H22" s="56">
        <v>1.9256778142811199</v>
      </c>
      <c r="I22" s="55">
        <v>1557.9754</v>
      </c>
      <c r="J22" s="56">
        <v>8.3239591793490997E-2</v>
      </c>
      <c r="K22" s="55">
        <v>187738.473</v>
      </c>
      <c r="L22" s="56">
        <v>10.2236561643297</v>
      </c>
      <c r="M22" s="56">
        <v>-0.99170135255121605</v>
      </c>
      <c r="N22" s="55">
        <v>4526521.0006999997</v>
      </c>
      <c r="O22" s="55">
        <v>4526521.0006999997</v>
      </c>
      <c r="P22" s="55">
        <v>105283</v>
      </c>
      <c r="Q22" s="55">
        <v>139683</v>
      </c>
      <c r="R22" s="56">
        <v>-24.627191569482299</v>
      </c>
      <c r="S22" s="55">
        <v>17.777570219313699</v>
      </c>
      <c r="T22" s="55">
        <v>19.006214609508699</v>
      </c>
      <c r="U22" s="57">
        <v>-6.9112053843005397</v>
      </c>
    </row>
    <row r="23" spans="1:21" ht="12" thickBot="1">
      <c r="A23" s="76"/>
      <c r="B23" s="73" t="s">
        <v>21</v>
      </c>
      <c r="C23" s="74"/>
      <c r="D23" s="55">
        <v>11472294.681299999</v>
      </c>
      <c r="E23" s="58"/>
      <c r="F23" s="58"/>
      <c r="G23" s="55">
        <v>6229315.3530999999</v>
      </c>
      <c r="H23" s="56">
        <v>84.166221021237106</v>
      </c>
      <c r="I23" s="55">
        <v>-1256846.0367999999</v>
      </c>
      <c r="J23" s="56">
        <v>-10.955489478915499</v>
      </c>
      <c r="K23" s="55">
        <v>141491.728</v>
      </c>
      <c r="L23" s="56">
        <v>2.27138489512474</v>
      </c>
      <c r="M23" s="56">
        <v>-9.8828234312044003</v>
      </c>
      <c r="N23" s="55">
        <v>32516942.573199999</v>
      </c>
      <c r="O23" s="55">
        <v>32516942.573199999</v>
      </c>
      <c r="P23" s="55">
        <v>215694</v>
      </c>
      <c r="Q23" s="55">
        <v>266173</v>
      </c>
      <c r="R23" s="56">
        <v>-18.964733462822998</v>
      </c>
      <c r="S23" s="55">
        <v>53.187824794848297</v>
      </c>
      <c r="T23" s="55">
        <v>79.063796447799007</v>
      </c>
      <c r="U23" s="57">
        <v>-48.650178405974302</v>
      </c>
    </row>
    <row r="24" spans="1:21" ht="12" thickBot="1">
      <c r="A24" s="76"/>
      <c r="B24" s="73" t="s">
        <v>22</v>
      </c>
      <c r="C24" s="74"/>
      <c r="D24" s="55">
        <v>544892.44759999996</v>
      </c>
      <c r="E24" s="58"/>
      <c r="F24" s="58"/>
      <c r="G24" s="55">
        <v>445054.56969999999</v>
      </c>
      <c r="H24" s="56">
        <v>22.432727287195</v>
      </c>
      <c r="I24" s="55">
        <v>46696.086799999997</v>
      </c>
      <c r="J24" s="56">
        <v>8.5697805146088406</v>
      </c>
      <c r="K24" s="55">
        <v>51769.084499999997</v>
      </c>
      <c r="L24" s="56">
        <v>11.6320757103778</v>
      </c>
      <c r="M24" s="56">
        <v>-9.7992803021270003E-2</v>
      </c>
      <c r="N24" s="55">
        <v>1393057.3049999999</v>
      </c>
      <c r="O24" s="55">
        <v>1393057.3049999999</v>
      </c>
      <c r="P24" s="55">
        <v>36315</v>
      </c>
      <c r="Q24" s="55">
        <v>49761</v>
      </c>
      <c r="R24" s="56">
        <v>-27.021161150298401</v>
      </c>
      <c r="S24" s="55">
        <v>15.004610976180601</v>
      </c>
      <c r="T24" s="55">
        <v>17.044771154116699</v>
      </c>
      <c r="U24" s="57">
        <v>-13.596888191068199</v>
      </c>
    </row>
    <row r="25" spans="1:21" ht="12" thickBot="1">
      <c r="A25" s="76"/>
      <c r="B25" s="73" t="s">
        <v>23</v>
      </c>
      <c r="C25" s="74"/>
      <c r="D25" s="55">
        <v>1578655.6405</v>
      </c>
      <c r="E25" s="58"/>
      <c r="F25" s="58"/>
      <c r="G25" s="55">
        <v>1862183.6777999999</v>
      </c>
      <c r="H25" s="56">
        <v>-15.2255677396422</v>
      </c>
      <c r="I25" s="55">
        <v>-31162.3773</v>
      </c>
      <c r="J25" s="56">
        <v>-1.9739819439108399</v>
      </c>
      <c r="K25" s="55">
        <v>-72399.022800000006</v>
      </c>
      <c r="L25" s="56">
        <v>-3.8878561585038098</v>
      </c>
      <c r="M25" s="56">
        <v>-0.569574614479465</v>
      </c>
      <c r="N25" s="55">
        <v>3926293.6072999998</v>
      </c>
      <c r="O25" s="55">
        <v>3926293.6072999998</v>
      </c>
      <c r="P25" s="55">
        <v>31333</v>
      </c>
      <c r="Q25" s="55">
        <v>44140</v>
      </c>
      <c r="R25" s="56">
        <v>-29.014499320344399</v>
      </c>
      <c r="S25" s="55">
        <v>50.383162815561903</v>
      </c>
      <c r="T25" s="55">
        <v>53.186179583144501</v>
      </c>
      <c r="U25" s="57">
        <v>-5.5633997767144701</v>
      </c>
    </row>
    <row r="26" spans="1:21" ht="12" thickBot="1">
      <c r="A26" s="76"/>
      <c r="B26" s="73" t="s">
        <v>24</v>
      </c>
      <c r="C26" s="74"/>
      <c r="D26" s="55">
        <v>1590736.4541</v>
      </c>
      <c r="E26" s="58"/>
      <c r="F26" s="58"/>
      <c r="G26" s="55">
        <v>884139.47580000001</v>
      </c>
      <c r="H26" s="56">
        <v>79.919175383572394</v>
      </c>
      <c r="I26" s="55">
        <v>241002.62830000001</v>
      </c>
      <c r="J26" s="56">
        <v>15.1503806729791</v>
      </c>
      <c r="K26" s="55">
        <v>167671.5178</v>
      </c>
      <c r="L26" s="56">
        <v>18.964374104921099</v>
      </c>
      <c r="M26" s="56">
        <v>0.43734983414100198</v>
      </c>
      <c r="N26" s="55">
        <v>3669478.7485000002</v>
      </c>
      <c r="O26" s="55">
        <v>3669478.7485000002</v>
      </c>
      <c r="P26" s="55">
        <v>81933</v>
      </c>
      <c r="Q26" s="55">
        <v>105875</v>
      </c>
      <c r="R26" s="56">
        <v>-22.6134592680047</v>
      </c>
      <c r="S26" s="55">
        <v>19.4150885980008</v>
      </c>
      <c r="T26" s="55">
        <v>19.6339295811098</v>
      </c>
      <c r="U26" s="57">
        <v>-1.1271696340934101</v>
      </c>
    </row>
    <row r="27" spans="1:21" ht="12" thickBot="1">
      <c r="A27" s="76"/>
      <c r="B27" s="73" t="s">
        <v>25</v>
      </c>
      <c r="C27" s="74"/>
      <c r="D27" s="55">
        <v>314431.2831</v>
      </c>
      <c r="E27" s="58"/>
      <c r="F27" s="58"/>
      <c r="G27" s="55">
        <v>332750.43290000001</v>
      </c>
      <c r="H27" s="56">
        <v>-5.5053721915082701</v>
      </c>
      <c r="I27" s="55">
        <v>71597.072799999994</v>
      </c>
      <c r="J27" s="56">
        <v>22.770340181841799</v>
      </c>
      <c r="K27" s="55">
        <v>88204.679499999998</v>
      </c>
      <c r="L27" s="56">
        <v>26.507758000876201</v>
      </c>
      <c r="M27" s="56">
        <v>-0.188284870985785</v>
      </c>
      <c r="N27" s="55">
        <v>764576.92680000002</v>
      </c>
      <c r="O27" s="55">
        <v>764576.92680000002</v>
      </c>
      <c r="P27" s="55">
        <v>37928</v>
      </c>
      <c r="Q27" s="55">
        <v>47589</v>
      </c>
      <c r="R27" s="56">
        <v>-20.3009098741306</v>
      </c>
      <c r="S27" s="55">
        <v>8.2902152262181001</v>
      </c>
      <c r="T27" s="55">
        <v>9.4590271638403802</v>
      </c>
      <c r="U27" s="57">
        <v>-14.0986923225573</v>
      </c>
    </row>
    <row r="28" spans="1:21" ht="12" thickBot="1">
      <c r="A28" s="76"/>
      <c r="B28" s="73" t="s">
        <v>26</v>
      </c>
      <c r="C28" s="74"/>
      <c r="D28" s="55">
        <v>2867847.8525</v>
      </c>
      <c r="E28" s="58"/>
      <c r="F28" s="58"/>
      <c r="G28" s="55">
        <v>3124853.8670999999</v>
      </c>
      <c r="H28" s="56">
        <v>-8.2245770692154903</v>
      </c>
      <c r="I28" s="55">
        <v>-153623.96220000001</v>
      </c>
      <c r="J28" s="56">
        <v>-5.3567682143974604</v>
      </c>
      <c r="K28" s="55">
        <v>-248893.48009999999</v>
      </c>
      <c r="L28" s="56">
        <v>-7.9649638250438901</v>
      </c>
      <c r="M28" s="56">
        <v>-0.38277225205627202</v>
      </c>
      <c r="N28" s="55">
        <v>7172164.6804999998</v>
      </c>
      <c r="O28" s="55">
        <v>7172164.6804999998</v>
      </c>
      <c r="P28" s="55">
        <v>58735</v>
      </c>
      <c r="Q28" s="55">
        <v>72992</v>
      </c>
      <c r="R28" s="56">
        <v>-19.532277509864102</v>
      </c>
      <c r="S28" s="55">
        <v>48.8268979739508</v>
      </c>
      <c r="T28" s="55">
        <v>58.969706652783898</v>
      </c>
      <c r="U28" s="57">
        <v>-20.7729941890723</v>
      </c>
    </row>
    <row r="29" spans="1:21" ht="12" thickBot="1">
      <c r="A29" s="76"/>
      <c r="B29" s="73" t="s">
        <v>27</v>
      </c>
      <c r="C29" s="74"/>
      <c r="D29" s="55">
        <v>918759.55929999996</v>
      </c>
      <c r="E29" s="58"/>
      <c r="F29" s="58"/>
      <c r="G29" s="55">
        <v>1107321.9461999999</v>
      </c>
      <c r="H29" s="56">
        <v>-17.028686873504999</v>
      </c>
      <c r="I29" s="55">
        <v>120839.5297</v>
      </c>
      <c r="J29" s="56">
        <v>13.1524650249155</v>
      </c>
      <c r="K29" s="55">
        <v>128676.0128</v>
      </c>
      <c r="L29" s="56">
        <v>11.6204698409146</v>
      </c>
      <c r="M29" s="56">
        <v>-6.0900885328022999E-2</v>
      </c>
      <c r="N29" s="55">
        <v>2419879.5343999998</v>
      </c>
      <c r="O29" s="55">
        <v>2419879.5343999998</v>
      </c>
      <c r="P29" s="55">
        <v>128676</v>
      </c>
      <c r="Q29" s="55">
        <v>143076</v>
      </c>
      <c r="R29" s="56">
        <v>-10.0645810618133</v>
      </c>
      <c r="S29" s="55">
        <v>7.1401004017843297</v>
      </c>
      <c r="T29" s="55">
        <v>10.4917664395147</v>
      </c>
      <c r="U29" s="57">
        <v>-46.941441284113502</v>
      </c>
    </row>
    <row r="30" spans="1:21" ht="12" thickBot="1">
      <c r="A30" s="76"/>
      <c r="B30" s="73" t="s">
        <v>28</v>
      </c>
      <c r="C30" s="74"/>
      <c r="D30" s="55">
        <v>1733526.9584999999</v>
      </c>
      <c r="E30" s="58"/>
      <c r="F30" s="58"/>
      <c r="G30" s="55">
        <v>1585970.3407000001</v>
      </c>
      <c r="H30" s="56">
        <v>9.3038699409014907</v>
      </c>
      <c r="I30" s="55">
        <v>150425.38029999999</v>
      </c>
      <c r="J30" s="56">
        <v>8.6774179981695401</v>
      </c>
      <c r="K30" s="55">
        <v>155252.0796</v>
      </c>
      <c r="L30" s="56">
        <v>9.7890909820845895</v>
      </c>
      <c r="M30" s="56">
        <v>-3.108943411538E-2</v>
      </c>
      <c r="N30" s="55">
        <v>4489608.6085000001</v>
      </c>
      <c r="O30" s="55">
        <v>4489608.6085000001</v>
      </c>
      <c r="P30" s="55">
        <v>110485</v>
      </c>
      <c r="Q30" s="55">
        <v>143242</v>
      </c>
      <c r="R30" s="56">
        <v>-22.8682928191452</v>
      </c>
      <c r="S30" s="55">
        <v>15.690156659275001</v>
      </c>
      <c r="T30" s="55">
        <v>19.240737004509899</v>
      </c>
      <c r="U30" s="57">
        <v>-22.6293492304677</v>
      </c>
    </row>
    <row r="31" spans="1:21" ht="12" thickBot="1">
      <c r="A31" s="76"/>
      <c r="B31" s="73" t="s">
        <v>29</v>
      </c>
      <c r="C31" s="74"/>
      <c r="D31" s="55">
        <v>7933451.7641000003</v>
      </c>
      <c r="E31" s="58"/>
      <c r="F31" s="58"/>
      <c r="G31" s="55">
        <v>9397358.1557999998</v>
      </c>
      <c r="H31" s="56">
        <v>-15.5778503642163</v>
      </c>
      <c r="I31" s="55">
        <v>-498821.68699999998</v>
      </c>
      <c r="J31" s="56">
        <v>-6.2875744610591697</v>
      </c>
      <c r="K31" s="55">
        <v>-483713.18640000001</v>
      </c>
      <c r="L31" s="56">
        <v>-5.14733160512196</v>
      </c>
      <c r="M31" s="56">
        <v>3.1234419537833999E-2</v>
      </c>
      <c r="N31" s="55">
        <v>27345408.651999999</v>
      </c>
      <c r="O31" s="55">
        <v>27345408.651999999</v>
      </c>
      <c r="P31" s="55">
        <v>94227</v>
      </c>
      <c r="Q31" s="55">
        <v>153614</v>
      </c>
      <c r="R31" s="56">
        <v>-38.659887770645902</v>
      </c>
      <c r="S31" s="55">
        <v>84.195100810807901</v>
      </c>
      <c r="T31" s="55">
        <v>126.36840970159</v>
      </c>
      <c r="U31" s="57">
        <v>-50.0899796836731</v>
      </c>
    </row>
    <row r="32" spans="1:21" ht="12" thickBot="1">
      <c r="A32" s="76"/>
      <c r="B32" s="73" t="s">
        <v>30</v>
      </c>
      <c r="C32" s="74"/>
      <c r="D32" s="55">
        <v>162636.50279999999</v>
      </c>
      <c r="E32" s="58"/>
      <c r="F32" s="58"/>
      <c r="G32" s="55">
        <v>131785.16029999999</v>
      </c>
      <c r="H32" s="56">
        <v>23.410331201001</v>
      </c>
      <c r="I32" s="55">
        <v>35256.827400000002</v>
      </c>
      <c r="J32" s="56">
        <v>21.678299024516399</v>
      </c>
      <c r="K32" s="55">
        <v>32526.716100000001</v>
      </c>
      <c r="L32" s="56">
        <v>24.681622745653002</v>
      </c>
      <c r="M32" s="56">
        <v>8.3934427674977996E-2</v>
      </c>
      <c r="N32" s="55">
        <v>375114.19579999999</v>
      </c>
      <c r="O32" s="55">
        <v>375114.19579999999</v>
      </c>
      <c r="P32" s="55">
        <v>28537</v>
      </c>
      <c r="Q32" s="55">
        <v>34169</v>
      </c>
      <c r="R32" s="56">
        <v>-16.482776785975599</v>
      </c>
      <c r="S32" s="55">
        <v>5.6991450678067102</v>
      </c>
      <c r="T32" s="55">
        <v>6.21843463373233</v>
      </c>
      <c r="U32" s="57">
        <v>-9.1117099099474395</v>
      </c>
    </row>
    <row r="33" spans="1:21" ht="12" thickBot="1">
      <c r="A33" s="76"/>
      <c r="B33" s="73" t="s">
        <v>31</v>
      </c>
      <c r="C33" s="74"/>
      <c r="D33" s="55">
        <v>488493.3395</v>
      </c>
      <c r="E33" s="58"/>
      <c r="F33" s="58"/>
      <c r="G33" s="55">
        <v>627971.61739999999</v>
      </c>
      <c r="H33" s="56">
        <v>-22.210920690569399</v>
      </c>
      <c r="I33" s="55">
        <v>20204.094099999998</v>
      </c>
      <c r="J33" s="56">
        <v>4.1360019607800602</v>
      </c>
      <c r="K33" s="55">
        <v>9285.2201000000005</v>
      </c>
      <c r="L33" s="56">
        <v>1.47860505836931</v>
      </c>
      <c r="M33" s="56">
        <v>1.1759413220587001</v>
      </c>
      <c r="N33" s="55">
        <v>1401999.9506000001</v>
      </c>
      <c r="O33" s="55">
        <v>1401999.9506000001</v>
      </c>
      <c r="P33" s="55">
        <v>24510</v>
      </c>
      <c r="Q33" s="55">
        <v>33517</v>
      </c>
      <c r="R33" s="56">
        <v>-26.872930154846799</v>
      </c>
      <c r="S33" s="55">
        <v>19.930368808649501</v>
      </c>
      <c r="T33" s="55">
        <v>27.255023155413699</v>
      </c>
      <c r="U33" s="57">
        <v>-36.751223306943203</v>
      </c>
    </row>
    <row r="34" spans="1:21" ht="12" customHeight="1" thickBot="1">
      <c r="A34" s="76"/>
      <c r="B34" s="73" t="s">
        <v>61</v>
      </c>
      <c r="C34" s="74"/>
      <c r="D34" s="55">
        <v>442667.47</v>
      </c>
      <c r="E34" s="58"/>
      <c r="F34" s="58"/>
      <c r="G34" s="55">
        <v>429574.54</v>
      </c>
      <c r="H34" s="56">
        <v>3.0478831450299699</v>
      </c>
      <c r="I34" s="55">
        <v>13329.66</v>
      </c>
      <c r="J34" s="56">
        <v>3.0112129088681399</v>
      </c>
      <c r="K34" s="55">
        <v>-20152.14</v>
      </c>
      <c r="L34" s="56">
        <v>-4.6911858416935104</v>
      </c>
      <c r="M34" s="56">
        <v>-1.6614513396592101</v>
      </c>
      <c r="N34" s="55">
        <v>3887677.45</v>
      </c>
      <c r="O34" s="55">
        <v>3887677.45</v>
      </c>
      <c r="P34" s="55">
        <v>170</v>
      </c>
      <c r="Q34" s="55">
        <v>367</v>
      </c>
      <c r="R34" s="56">
        <v>-53.6784741144414</v>
      </c>
      <c r="S34" s="55">
        <v>2603.9262941176498</v>
      </c>
      <c r="T34" s="55">
        <v>9386.9481743869201</v>
      </c>
      <c r="U34" s="57">
        <v>-260.49208441853102</v>
      </c>
    </row>
    <row r="35" spans="1:21" ht="12" thickBot="1">
      <c r="A35" s="76"/>
      <c r="B35" s="73" t="s">
        <v>35</v>
      </c>
      <c r="C35" s="74"/>
      <c r="D35" s="55">
        <v>1973378.91</v>
      </c>
      <c r="E35" s="58"/>
      <c r="F35" s="58"/>
      <c r="G35" s="55">
        <v>2105196.29</v>
      </c>
      <c r="H35" s="56">
        <v>-6.2615244301043402</v>
      </c>
      <c r="I35" s="55">
        <v>-317883.94</v>
      </c>
      <c r="J35" s="56">
        <v>-16.108611396885799</v>
      </c>
      <c r="K35" s="55">
        <v>-255882.38</v>
      </c>
      <c r="L35" s="56">
        <v>-12.154799113768201</v>
      </c>
      <c r="M35" s="56">
        <v>0.242304921503388</v>
      </c>
      <c r="N35" s="55">
        <v>7033234.6200000001</v>
      </c>
      <c r="O35" s="55">
        <v>7033234.6200000001</v>
      </c>
      <c r="P35" s="55">
        <v>682</v>
      </c>
      <c r="Q35" s="55">
        <v>1605</v>
      </c>
      <c r="R35" s="56">
        <v>-57.507788161993801</v>
      </c>
      <c r="S35" s="55">
        <v>2893.5174633431102</v>
      </c>
      <c r="T35" s="55">
        <v>3152.5580747663598</v>
      </c>
      <c r="U35" s="57">
        <v>-8.9524467954638496</v>
      </c>
    </row>
    <row r="36" spans="1:21" ht="12" customHeight="1" thickBot="1">
      <c r="A36" s="76"/>
      <c r="B36" s="73" t="s">
        <v>36</v>
      </c>
      <c r="C36" s="74"/>
      <c r="D36" s="55">
        <v>769083.78</v>
      </c>
      <c r="E36" s="58"/>
      <c r="F36" s="58"/>
      <c r="G36" s="55">
        <v>937696.68</v>
      </c>
      <c r="H36" s="56">
        <v>-17.981603603416801</v>
      </c>
      <c r="I36" s="55">
        <v>-25661.05</v>
      </c>
      <c r="J36" s="56">
        <v>-3.33657407259324</v>
      </c>
      <c r="K36" s="55">
        <v>-63882.37</v>
      </c>
      <c r="L36" s="56">
        <v>-6.8126902187602898</v>
      </c>
      <c r="M36" s="56">
        <v>-0.59830779603198803</v>
      </c>
      <c r="N36" s="55">
        <v>2874195.82</v>
      </c>
      <c r="O36" s="55">
        <v>2874195.82</v>
      </c>
      <c r="P36" s="55">
        <v>260</v>
      </c>
      <c r="Q36" s="55">
        <v>632</v>
      </c>
      <c r="R36" s="56">
        <v>-58.860759493670898</v>
      </c>
      <c r="S36" s="55">
        <v>2958.0145384615398</v>
      </c>
      <c r="T36" s="55">
        <v>3330.8734810126598</v>
      </c>
      <c r="U36" s="57">
        <v>-12.605040905074199</v>
      </c>
    </row>
    <row r="37" spans="1:21" ht="12" customHeight="1" thickBot="1">
      <c r="A37" s="76"/>
      <c r="B37" s="73" t="s">
        <v>37</v>
      </c>
      <c r="C37" s="74"/>
      <c r="D37" s="55">
        <v>1136483.06</v>
      </c>
      <c r="E37" s="58"/>
      <c r="F37" s="58"/>
      <c r="G37" s="55">
        <v>1018497.87</v>
      </c>
      <c r="H37" s="56">
        <v>11.584235320983099</v>
      </c>
      <c r="I37" s="55">
        <v>-202503.72</v>
      </c>
      <c r="J37" s="56">
        <v>-17.8184547686967</v>
      </c>
      <c r="K37" s="55">
        <v>-184063.44</v>
      </c>
      <c r="L37" s="56">
        <v>-18.072049576304</v>
      </c>
      <c r="M37" s="56">
        <v>0.10018437121462</v>
      </c>
      <c r="N37" s="55">
        <v>4160421.94</v>
      </c>
      <c r="O37" s="55">
        <v>4160421.94</v>
      </c>
      <c r="P37" s="55">
        <v>471</v>
      </c>
      <c r="Q37" s="55">
        <v>1109</v>
      </c>
      <c r="R37" s="56">
        <v>-57.529305680793499</v>
      </c>
      <c r="S37" s="55">
        <v>2412.9152016985099</v>
      </c>
      <c r="T37" s="55">
        <v>2726.7257709648302</v>
      </c>
      <c r="U37" s="57">
        <v>-13.005453695406301</v>
      </c>
    </row>
    <row r="38" spans="1:21" ht="12" thickBot="1">
      <c r="A38" s="76"/>
      <c r="B38" s="73" t="s">
        <v>32</v>
      </c>
      <c r="C38" s="74"/>
      <c r="D38" s="55">
        <v>34097.008300000001</v>
      </c>
      <c r="E38" s="58"/>
      <c r="F38" s="58"/>
      <c r="G38" s="55">
        <v>135125.64000000001</v>
      </c>
      <c r="H38" s="56">
        <v>-74.766440847199704</v>
      </c>
      <c r="I38" s="55">
        <v>3593.9720000000002</v>
      </c>
      <c r="J38" s="56">
        <v>10.540432076558499</v>
      </c>
      <c r="K38" s="55">
        <v>8672.8830999999991</v>
      </c>
      <c r="L38" s="56">
        <v>6.4183844753667803</v>
      </c>
      <c r="M38" s="56">
        <v>-0.58560815837584601</v>
      </c>
      <c r="N38" s="55">
        <v>167524.35829999999</v>
      </c>
      <c r="O38" s="55">
        <v>167524.35829999999</v>
      </c>
      <c r="P38" s="55">
        <v>63</v>
      </c>
      <c r="Q38" s="55">
        <v>70</v>
      </c>
      <c r="R38" s="56">
        <v>-10</v>
      </c>
      <c r="S38" s="55">
        <v>541.22235396825397</v>
      </c>
      <c r="T38" s="55">
        <v>1906.105</v>
      </c>
      <c r="U38" s="57">
        <v>-252.18519449989401</v>
      </c>
    </row>
    <row r="39" spans="1:21" ht="12" customHeight="1" thickBot="1">
      <c r="A39" s="76"/>
      <c r="B39" s="73" t="s">
        <v>33</v>
      </c>
      <c r="C39" s="74"/>
      <c r="D39" s="55">
        <v>1245169.57</v>
      </c>
      <c r="E39" s="58"/>
      <c r="F39" s="58"/>
      <c r="G39" s="55">
        <v>1196230.5965</v>
      </c>
      <c r="H39" s="56">
        <v>4.09109862623382</v>
      </c>
      <c r="I39" s="55">
        <v>56570.436300000001</v>
      </c>
      <c r="J39" s="56">
        <v>4.5431913582661698</v>
      </c>
      <c r="K39" s="55">
        <v>13917.732099999999</v>
      </c>
      <c r="L39" s="56">
        <v>1.1634656512482899</v>
      </c>
      <c r="M39" s="56">
        <v>3.0646303502278198</v>
      </c>
      <c r="N39" s="55">
        <v>3163440.1743000001</v>
      </c>
      <c r="O39" s="55">
        <v>3163440.1743000001</v>
      </c>
      <c r="P39" s="55">
        <v>4399</v>
      </c>
      <c r="Q39" s="55">
        <v>5881</v>
      </c>
      <c r="R39" s="56">
        <v>-25.199795953069199</v>
      </c>
      <c r="S39" s="55">
        <v>283.057415321664</v>
      </c>
      <c r="T39" s="55">
        <v>326.18102436660399</v>
      </c>
      <c r="U39" s="57">
        <v>-15.234933519029999</v>
      </c>
    </row>
    <row r="40" spans="1:21" ht="12" thickBot="1">
      <c r="A40" s="76"/>
      <c r="B40" s="73" t="s">
        <v>38</v>
      </c>
      <c r="C40" s="74"/>
      <c r="D40" s="55">
        <v>851931.41</v>
      </c>
      <c r="E40" s="58"/>
      <c r="F40" s="58"/>
      <c r="G40" s="55">
        <v>974024.97</v>
      </c>
      <c r="H40" s="56">
        <v>-12.534951747694899</v>
      </c>
      <c r="I40" s="55">
        <v>-182294.3</v>
      </c>
      <c r="J40" s="56">
        <v>-21.397767221659301</v>
      </c>
      <c r="K40" s="55">
        <v>-144031.67000000001</v>
      </c>
      <c r="L40" s="56">
        <v>-14.7872666960478</v>
      </c>
      <c r="M40" s="56">
        <v>0.26565428283932302</v>
      </c>
      <c r="N40" s="55">
        <v>3106939.1</v>
      </c>
      <c r="O40" s="55">
        <v>3106939.1</v>
      </c>
      <c r="P40" s="55">
        <v>488</v>
      </c>
      <c r="Q40" s="55">
        <v>1129</v>
      </c>
      <c r="R40" s="56">
        <v>-56.775907883082397</v>
      </c>
      <c r="S40" s="55">
        <v>1745.76108606557</v>
      </c>
      <c r="T40" s="55">
        <v>1997.3495925597899</v>
      </c>
      <c r="U40" s="57">
        <v>-14.4113938901697</v>
      </c>
    </row>
    <row r="41" spans="1:21" ht="12" thickBot="1">
      <c r="A41" s="76"/>
      <c r="B41" s="73" t="s">
        <v>39</v>
      </c>
      <c r="C41" s="74"/>
      <c r="D41" s="55">
        <v>491944.02</v>
      </c>
      <c r="E41" s="58"/>
      <c r="F41" s="58"/>
      <c r="G41" s="55">
        <v>299640.31</v>
      </c>
      <c r="H41" s="56">
        <v>64.178184170213996</v>
      </c>
      <c r="I41" s="55">
        <v>50403.54</v>
      </c>
      <c r="J41" s="56">
        <v>10.245787721944501</v>
      </c>
      <c r="K41" s="55">
        <v>38486.660000000003</v>
      </c>
      <c r="L41" s="56">
        <v>12.844286538082899</v>
      </c>
      <c r="M41" s="56">
        <v>0.30963663773369798</v>
      </c>
      <c r="N41" s="55">
        <v>1289526.82</v>
      </c>
      <c r="O41" s="55">
        <v>1289526.82</v>
      </c>
      <c r="P41" s="55">
        <v>212</v>
      </c>
      <c r="Q41" s="55">
        <v>514</v>
      </c>
      <c r="R41" s="56">
        <v>-58.754863813229598</v>
      </c>
      <c r="S41" s="55">
        <v>2320.4906603773602</v>
      </c>
      <c r="T41" s="55">
        <v>1551.7175097276299</v>
      </c>
      <c r="U41" s="57">
        <v>33.129767069379803</v>
      </c>
    </row>
    <row r="42" spans="1:21" ht="12" customHeight="1" thickBot="1">
      <c r="A42" s="77"/>
      <c r="B42" s="73" t="s">
        <v>34</v>
      </c>
      <c r="C42" s="74"/>
      <c r="D42" s="59">
        <v>77.350399999999993</v>
      </c>
      <c r="E42" s="60"/>
      <c r="F42" s="60"/>
      <c r="G42" s="59">
        <v>20146.482899999999</v>
      </c>
      <c r="H42" s="61">
        <v>-99.616060031996895</v>
      </c>
      <c r="I42" s="59">
        <v>13.923</v>
      </c>
      <c r="J42" s="61">
        <v>17.999906917094201</v>
      </c>
      <c r="K42" s="59">
        <v>872.04020000000003</v>
      </c>
      <c r="L42" s="61">
        <v>4.3284984497219599</v>
      </c>
      <c r="M42" s="61">
        <v>-0.98403399292830795</v>
      </c>
      <c r="N42" s="59">
        <v>10048.2906</v>
      </c>
      <c r="O42" s="59">
        <v>10048.2906</v>
      </c>
      <c r="P42" s="59">
        <v>1</v>
      </c>
      <c r="Q42" s="59">
        <v>5</v>
      </c>
      <c r="R42" s="61">
        <v>-80</v>
      </c>
      <c r="S42" s="59">
        <v>77.350399999999993</v>
      </c>
      <c r="T42" s="59">
        <v>1994.18804</v>
      </c>
      <c r="U42" s="62">
        <v>-2478.1224660764501</v>
      </c>
    </row>
  </sheetData>
  <mergeCells count="40">
    <mergeCell ref="A8:A42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4" t="s">
        <v>71</v>
      </c>
      <c r="B1" s="64" t="s">
        <v>72</v>
      </c>
      <c r="C1" s="64" t="s">
        <v>58</v>
      </c>
      <c r="D1" s="64" t="s">
        <v>59</v>
      </c>
      <c r="E1" s="64" t="s">
        <v>73</v>
      </c>
      <c r="F1" s="64" t="s">
        <v>60</v>
      </c>
      <c r="G1" s="38"/>
      <c r="H1" s="38"/>
    </row>
    <row r="2" spans="1:8">
      <c r="A2" s="65">
        <v>1</v>
      </c>
      <c r="B2" s="66">
        <v>42737</v>
      </c>
      <c r="C2" s="65">
        <v>12</v>
      </c>
      <c r="D2" s="65">
        <v>336588</v>
      </c>
      <c r="E2" s="65">
        <v>3452558.96264615</v>
      </c>
      <c r="F2" s="65">
        <v>3930280.77570171</v>
      </c>
      <c r="G2" s="37"/>
      <c r="H2" s="37"/>
    </row>
    <row r="3" spans="1:8">
      <c r="A3" s="65">
        <v>2</v>
      </c>
      <c r="B3" s="66">
        <v>42737</v>
      </c>
      <c r="C3" s="65">
        <v>13</v>
      </c>
      <c r="D3" s="65">
        <v>17187</v>
      </c>
      <c r="E3" s="65">
        <v>161472.6496</v>
      </c>
      <c r="F3" s="65">
        <v>122662.076810256</v>
      </c>
      <c r="G3" s="37"/>
      <c r="H3" s="37"/>
    </row>
    <row r="4" spans="1:8">
      <c r="A4" s="65">
        <v>3</v>
      </c>
      <c r="B4" s="66">
        <v>42737</v>
      </c>
      <c r="C4" s="65">
        <v>14</v>
      </c>
      <c r="D4" s="65">
        <v>241582</v>
      </c>
      <c r="E4" s="65">
        <v>438106.15081996802</v>
      </c>
      <c r="F4" s="65">
        <v>464675.51268572698</v>
      </c>
      <c r="G4" s="37"/>
      <c r="H4" s="37"/>
    </row>
    <row r="5" spans="1:8">
      <c r="A5" s="65">
        <v>4</v>
      </c>
      <c r="B5" s="66">
        <v>42737</v>
      </c>
      <c r="C5" s="65">
        <v>15</v>
      </c>
      <c r="D5" s="65">
        <v>11192</v>
      </c>
      <c r="E5" s="65">
        <v>198067.05241241201</v>
      </c>
      <c r="F5" s="65">
        <v>229008.14062664699</v>
      </c>
      <c r="G5" s="37"/>
      <c r="H5" s="37"/>
    </row>
    <row r="6" spans="1:8">
      <c r="A6" s="65">
        <v>5</v>
      </c>
      <c r="B6" s="66">
        <v>42737</v>
      </c>
      <c r="C6" s="65">
        <v>16</v>
      </c>
      <c r="D6" s="65">
        <v>48418</v>
      </c>
      <c r="E6" s="65">
        <v>1397739.9743940199</v>
      </c>
      <c r="F6" s="65">
        <v>1294138.57778803</v>
      </c>
      <c r="G6" s="37"/>
      <c r="H6" s="37"/>
    </row>
    <row r="7" spans="1:8">
      <c r="A7" s="65">
        <v>6</v>
      </c>
      <c r="B7" s="66">
        <v>42737</v>
      </c>
      <c r="C7" s="65">
        <v>17</v>
      </c>
      <c r="D7" s="65">
        <v>116751</v>
      </c>
      <c r="E7" s="65">
        <v>1580979.3308316199</v>
      </c>
      <c r="F7" s="65">
        <v>1835169.4028017099</v>
      </c>
      <c r="G7" s="37"/>
      <c r="H7" s="37"/>
    </row>
    <row r="8" spans="1:8">
      <c r="A8" s="65">
        <v>7</v>
      </c>
      <c r="B8" s="66">
        <v>42737</v>
      </c>
      <c r="C8" s="65">
        <v>18</v>
      </c>
      <c r="D8" s="65">
        <v>178394</v>
      </c>
      <c r="E8" s="65">
        <v>282826.10654957301</v>
      </c>
      <c r="F8" s="65">
        <v>227171.07107606801</v>
      </c>
      <c r="G8" s="37"/>
      <c r="H8" s="37"/>
    </row>
    <row r="9" spans="1:8">
      <c r="A9" s="65">
        <v>8</v>
      </c>
      <c r="B9" s="66">
        <v>42737</v>
      </c>
      <c r="C9" s="65">
        <v>19</v>
      </c>
      <c r="D9" s="65">
        <v>77454</v>
      </c>
      <c r="E9" s="65">
        <v>384760.45412735001</v>
      </c>
      <c r="F9" s="65">
        <v>431382.91462820501</v>
      </c>
      <c r="G9" s="37"/>
      <c r="H9" s="37"/>
    </row>
    <row r="10" spans="1:8">
      <c r="A10" s="65">
        <v>9</v>
      </c>
      <c r="B10" s="66">
        <v>42737</v>
      </c>
      <c r="C10" s="65">
        <v>21</v>
      </c>
      <c r="D10" s="65">
        <v>741350</v>
      </c>
      <c r="E10" s="65">
        <v>2411350.5892258999</v>
      </c>
      <c r="F10" s="65">
        <v>2608249.6570769199</v>
      </c>
      <c r="G10" s="37"/>
      <c r="H10" s="37"/>
    </row>
    <row r="11" spans="1:8">
      <c r="A11" s="65">
        <v>10</v>
      </c>
      <c r="B11" s="66">
        <v>42737</v>
      </c>
      <c r="C11" s="65">
        <v>22</v>
      </c>
      <c r="D11" s="65">
        <v>210940</v>
      </c>
      <c r="E11" s="65">
        <v>4001901.0276820501</v>
      </c>
      <c r="F11" s="65">
        <v>4106905.9122615401</v>
      </c>
      <c r="G11" s="37"/>
      <c r="H11" s="37"/>
    </row>
    <row r="12" spans="1:8">
      <c r="A12" s="65">
        <v>11</v>
      </c>
      <c r="B12" s="66">
        <v>42737</v>
      </c>
      <c r="C12" s="65">
        <v>23</v>
      </c>
      <c r="D12" s="65">
        <v>851554.40300000005</v>
      </c>
      <c r="E12" s="65">
        <v>12463227.425533</v>
      </c>
      <c r="F12" s="65">
        <v>14964187.0355692</v>
      </c>
      <c r="G12" s="37"/>
      <c r="H12" s="37"/>
    </row>
    <row r="13" spans="1:8">
      <c r="A13" s="65">
        <v>12</v>
      </c>
      <c r="B13" s="66">
        <v>42737</v>
      </c>
      <c r="C13" s="65">
        <v>24</v>
      </c>
      <c r="D13" s="65">
        <v>50040</v>
      </c>
      <c r="E13" s="65">
        <v>1532392.0870521399</v>
      </c>
      <c r="F13" s="65">
        <v>1545850.6008965799</v>
      </c>
      <c r="G13" s="37"/>
      <c r="H13" s="37"/>
    </row>
    <row r="14" spans="1:8">
      <c r="A14" s="65">
        <v>13</v>
      </c>
      <c r="B14" s="66">
        <v>42737</v>
      </c>
      <c r="C14" s="65">
        <v>25</v>
      </c>
      <c r="D14" s="65">
        <v>220113</v>
      </c>
      <c r="E14" s="65">
        <v>4500610.29873842</v>
      </c>
      <c r="F14" s="65">
        <v>4478440.6085000001</v>
      </c>
      <c r="G14" s="37"/>
      <c r="H14" s="37"/>
    </row>
    <row r="15" spans="1:8">
      <c r="A15" s="65">
        <v>14</v>
      </c>
      <c r="B15" s="66">
        <v>42737</v>
      </c>
      <c r="C15" s="65">
        <v>26</v>
      </c>
      <c r="D15" s="65">
        <v>147911</v>
      </c>
      <c r="E15" s="65">
        <v>774978.60724046605</v>
      </c>
      <c r="F15" s="65">
        <v>700368.87215123698</v>
      </c>
      <c r="G15" s="37"/>
      <c r="H15" s="37"/>
    </row>
    <row r="16" spans="1:8">
      <c r="A16" s="65">
        <v>15</v>
      </c>
      <c r="B16" s="66">
        <v>42737</v>
      </c>
      <c r="C16" s="65">
        <v>27</v>
      </c>
      <c r="D16" s="65">
        <v>221848.24100000001</v>
      </c>
      <c r="E16" s="65">
        <v>1871678.17782268</v>
      </c>
      <c r="F16" s="65">
        <v>1870117.9402725699</v>
      </c>
      <c r="G16" s="37"/>
      <c r="H16" s="37"/>
    </row>
    <row r="17" spans="1:9">
      <c r="A17" s="65">
        <v>16</v>
      </c>
      <c r="B17" s="66">
        <v>42737</v>
      </c>
      <c r="C17" s="65">
        <v>29</v>
      </c>
      <c r="D17" s="65">
        <v>923771</v>
      </c>
      <c r="E17" s="65">
        <v>11472297.7647624</v>
      </c>
      <c r="F17" s="65">
        <v>12729140.682773501</v>
      </c>
      <c r="G17" s="37"/>
      <c r="H17" s="37"/>
    </row>
    <row r="18" spans="1:9">
      <c r="A18" s="65">
        <v>17</v>
      </c>
      <c r="B18" s="66">
        <v>42737</v>
      </c>
      <c r="C18" s="65">
        <v>31</v>
      </c>
      <c r="D18" s="65">
        <v>37159.180999999997</v>
      </c>
      <c r="E18" s="65">
        <v>544892.57001576305</v>
      </c>
      <c r="F18" s="65">
        <v>498196.34709074401</v>
      </c>
      <c r="G18" s="37"/>
      <c r="H18" s="37"/>
    </row>
    <row r="19" spans="1:9">
      <c r="A19" s="65">
        <v>18</v>
      </c>
      <c r="B19" s="66">
        <v>42737</v>
      </c>
      <c r="C19" s="65">
        <v>32</v>
      </c>
      <c r="D19" s="65">
        <v>120124.692</v>
      </c>
      <c r="E19" s="65">
        <v>1578655.6438806099</v>
      </c>
      <c r="F19" s="65">
        <v>1609817.9198960999</v>
      </c>
      <c r="G19" s="37"/>
      <c r="H19" s="37"/>
    </row>
    <row r="20" spans="1:9">
      <c r="A20" s="65">
        <v>19</v>
      </c>
      <c r="B20" s="66">
        <v>42737</v>
      </c>
      <c r="C20" s="65">
        <v>33</v>
      </c>
      <c r="D20" s="65">
        <v>87988.697</v>
      </c>
      <c r="E20" s="65">
        <v>1590736.39012787</v>
      </c>
      <c r="F20" s="65">
        <v>1349733.6526540201</v>
      </c>
      <c r="G20" s="37"/>
      <c r="H20" s="37"/>
    </row>
    <row r="21" spans="1:9">
      <c r="A21" s="65">
        <v>20</v>
      </c>
      <c r="B21" s="66">
        <v>42737</v>
      </c>
      <c r="C21" s="65">
        <v>34</v>
      </c>
      <c r="D21" s="65">
        <v>46805.076999999997</v>
      </c>
      <c r="E21" s="65">
        <v>314431.24370401597</v>
      </c>
      <c r="F21" s="65">
        <v>242834.21935978401</v>
      </c>
      <c r="G21" s="37"/>
      <c r="H21" s="37"/>
    </row>
    <row r="22" spans="1:9">
      <c r="A22" s="65">
        <v>21</v>
      </c>
      <c r="B22" s="66">
        <v>42737</v>
      </c>
      <c r="C22" s="65">
        <v>35</v>
      </c>
      <c r="D22" s="65">
        <v>128789.618</v>
      </c>
      <c r="E22" s="65">
        <v>2867847.88421372</v>
      </c>
      <c r="F22" s="65">
        <v>3021471.8581761098</v>
      </c>
      <c r="G22" s="37"/>
      <c r="H22" s="37"/>
    </row>
    <row r="23" spans="1:9">
      <c r="A23" s="65">
        <v>22</v>
      </c>
      <c r="B23" s="66">
        <v>42737</v>
      </c>
      <c r="C23" s="65">
        <v>36</v>
      </c>
      <c r="D23" s="65">
        <v>186169.698</v>
      </c>
      <c r="E23" s="65">
        <v>918759.67203477898</v>
      </c>
      <c r="F23" s="65">
        <v>797920.027954316</v>
      </c>
      <c r="G23" s="37"/>
      <c r="H23" s="37"/>
    </row>
    <row r="24" spans="1:9">
      <c r="A24" s="65">
        <v>23</v>
      </c>
      <c r="B24" s="66">
        <v>42737</v>
      </c>
      <c r="C24" s="65">
        <v>37</v>
      </c>
      <c r="D24" s="65">
        <v>192782.95</v>
      </c>
      <c r="E24" s="65">
        <v>1733526.91958124</v>
      </c>
      <c r="F24" s="65">
        <v>1583101.58178463</v>
      </c>
      <c r="G24" s="37"/>
      <c r="H24" s="37"/>
    </row>
    <row r="25" spans="1:9">
      <c r="A25" s="65">
        <v>24</v>
      </c>
      <c r="B25" s="66">
        <v>42737</v>
      </c>
      <c r="C25" s="65">
        <v>38</v>
      </c>
      <c r="D25" s="65">
        <v>2041389.6040000001</v>
      </c>
      <c r="E25" s="65">
        <v>7933452.2796904398</v>
      </c>
      <c r="F25" s="65">
        <v>8432272.7444849592</v>
      </c>
      <c r="G25" s="37"/>
      <c r="H25" s="37"/>
    </row>
    <row r="26" spans="1:9">
      <c r="A26" s="65">
        <v>25</v>
      </c>
      <c r="B26" s="66">
        <v>42737</v>
      </c>
      <c r="C26" s="65">
        <v>39</v>
      </c>
      <c r="D26" s="65">
        <v>100562.53</v>
      </c>
      <c r="E26" s="65">
        <v>162636.43857403399</v>
      </c>
      <c r="F26" s="65">
        <v>127379.67445637799</v>
      </c>
      <c r="G26" s="37"/>
      <c r="H26" s="37"/>
    </row>
    <row r="27" spans="1:9">
      <c r="A27" s="65">
        <v>26</v>
      </c>
      <c r="B27" s="66">
        <v>42737</v>
      </c>
      <c r="C27" s="65">
        <v>42</v>
      </c>
      <c r="D27" s="65">
        <v>30660.393</v>
      </c>
      <c r="E27" s="65">
        <v>488493.33896102599</v>
      </c>
      <c r="F27" s="65">
        <v>468289.24599999998</v>
      </c>
      <c r="G27" s="37"/>
      <c r="H27" s="37"/>
    </row>
    <row r="28" spans="1:9">
      <c r="A28" s="65">
        <v>27</v>
      </c>
      <c r="B28" s="66">
        <v>42737</v>
      </c>
      <c r="C28" s="65">
        <v>70</v>
      </c>
      <c r="D28" s="65">
        <v>181</v>
      </c>
      <c r="E28" s="65">
        <v>442667.47</v>
      </c>
      <c r="F28" s="65">
        <v>429337.81</v>
      </c>
      <c r="G28" s="37"/>
      <c r="H28" s="37"/>
    </row>
    <row r="29" spans="1:9">
      <c r="A29" s="65">
        <v>28</v>
      </c>
      <c r="B29" s="66">
        <v>42737</v>
      </c>
      <c r="C29" s="65">
        <v>71</v>
      </c>
      <c r="D29" s="65">
        <v>646</v>
      </c>
      <c r="E29" s="65">
        <v>1973378.91</v>
      </c>
      <c r="F29" s="65">
        <v>2291262.85</v>
      </c>
      <c r="G29" s="37"/>
      <c r="H29" s="37"/>
    </row>
    <row r="30" spans="1:9">
      <c r="A30" s="65">
        <v>29</v>
      </c>
      <c r="B30" s="66">
        <v>42737</v>
      </c>
      <c r="C30" s="65">
        <v>72</v>
      </c>
      <c r="D30" s="65">
        <v>225</v>
      </c>
      <c r="E30" s="65">
        <v>769083.78</v>
      </c>
      <c r="F30" s="65">
        <v>794744.83</v>
      </c>
      <c r="G30" s="37"/>
      <c r="H30" s="37"/>
    </row>
    <row r="31" spans="1:9">
      <c r="A31" s="39">
        <v>30</v>
      </c>
      <c r="B31" s="66">
        <v>42737</v>
      </c>
      <c r="C31" s="39">
        <v>73</v>
      </c>
      <c r="D31" s="39">
        <v>441</v>
      </c>
      <c r="E31" s="39">
        <v>1136483.06</v>
      </c>
      <c r="F31" s="39">
        <v>1338986.78</v>
      </c>
      <c r="G31" s="39"/>
      <c r="H31" s="39"/>
      <c r="I31" s="39"/>
    </row>
    <row r="32" spans="1:9">
      <c r="A32" s="39">
        <v>31</v>
      </c>
      <c r="B32" s="66">
        <v>42737</v>
      </c>
      <c r="C32" s="39">
        <v>75</v>
      </c>
      <c r="D32" s="39">
        <v>75</v>
      </c>
      <c r="E32" s="39">
        <v>34097.008547008503</v>
      </c>
      <c r="F32" s="39">
        <v>30503.036324786299</v>
      </c>
      <c r="G32" s="39"/>
      <c r="H32" s="39"/>
    </row>
    <row r="33" spans="1:8">
      <c r="A33" s="39">
        <v>32</v>
      </c>
      <c r="B33" s="66">
        <v>42737</v>
      </c>
      <c r="C33" s="39">
        <v>76</v>
      </c>
      <c r="D33" s="39">
        <v>5192</v>
      </c>
      <c r="E33" s="39">
        <v>1245169.56200542</v>
      </c>
      <c r="F33" s="39">
        <v>1188599.14671453</v>
      </c>
      <c r="G33" s="39"/>
      <c r="H33" s="39"/>
    </row>
    <row r="34" spans="1:8">
      <c r="A34" s="39">
        <v>33</v>
      </c>
      <c r="B34" s="66">
        <v>42737</v>
      </c>
      <c r="C34" s="39">
        <v>77</v>
      </c>
      <c r="D34" s="39">
        <v>458</v>
      </c>
      <c r="E34" s="39">
        <v>851931.41</v>
      </c>
      <c r="F34" s="39">
        <v>1034225.71</v>
      </c>
      <c r="G34" s="30"/>
      <c r="H34" s="30"/>
    </row>
    <row r="35" spans="1:8">
      <c r="A35" s="39">
        <v>34</v>
      </c>
      <c r="B35" s="66">
        <v>42737</v>
      </c>
      <c r="C35" s="39">
        <v>78</v>
      </c>
      <c r="D35" s="39">
        <v>242</v>
      </c>
      <c r="E35" s="39">
        <v>491944.02</v>
      </c>
      <c r="F35" s="39">
        <v>441540.48</v>
      </c>
      <c r="G35" s="30"/>
      <c r="H35" s="30"/>
    </row>
    <row r="36" spans="1:8">
      <c r="A36" s="39">
        <v>35</v>
      </c>
      <c r="B36" s="66">
        <v>42737</v>
      </c>
      <c r="C36" s="39">
        <v>99</v>
      </c>
      <c r="D36" s="39">
        <v>1</v>
      </c>
      <c r="E36" s="39">
        <v>77.350427350427395</v>
      </c>
      <c r="F36" s="39">
        <v>63.427350427350397</v>
      </c>
      <c r="G36" s="30"/>
      <c r="H36" s="30"/>
    </row>
    <row r="37" spans="1:8">
      <c r="A37" s="39"/>
      <c r="B37" s="66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2017-01-03T00:19:23Z</dcterms:modified>
</cp:coreProperties>
</file>