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<sst xmlns="http://schemas.openxmlformats.org/spreadsheetml/2006/main" count="115" uniqueCount="75">
  <si>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</si>
  <si>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</si>
  <si>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</si>
  <si>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</si>
  <si>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</si>
  <si>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</si>
  <si>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</si>
  <si>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</si>
  <si>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</si>
  <si>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</si>
  <si>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</si>
  <si>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</si>
  <si>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</si>
  <si>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</si>
  <si>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</si>
  <si>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</si>
  <si>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</si>
  <si>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</si>
  <si>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</si>
  <si>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</si>
  <si>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</si>
  <si>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</si>
  <si>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</si>
  <si>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</si>
  <si>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</si>
  <si>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</si>
  <si>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</si>
  <si>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</si>
  <si>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</si>
  <si>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</si>
  <si>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</si>
  <si>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</si>
  <si>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</si>
  <si>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</si>
  <si>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</si>
  <si>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</si>
  <si>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</si>
  <si>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</si>
  <si>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</si>
  <si>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</si>
  <si>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</si>
  <si>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</si>
  <si>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</si>
  <si>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</si>
  <si>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</si>
  <si>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</si>
  <si>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</si>
  <si>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</si>
  <si>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</si>
  <si>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</si>
  <si>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</si>
  <si>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</si>
  <si>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</si>
  <si>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</si>
  <si>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</si>
  <si>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</si>
  <si>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</si>
  <si>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</si>
  <si>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</si>
  <si>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</si>
  <si>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</si>
  <si>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</si>
  <si>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</si>
  <si>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</si>
  <si>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</si>
  <si>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</si>
  <si>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</si>
  <si>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</si>
  <si>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</si>
  <si>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</si>
  <si>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</si>
  <si>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 xml:space="preserve">   </t>
  </si>
  <si>
    <t>TRAN_DATE</t>
  </si>
  <si>
    <t>NOTAX_AMT</t>
  </si>
  <si>
    <t>74-赠品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</si>
</sst>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0" fontId="44" fillId="35" borderId="12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7" t="s">
        <v>4</v>
      </c>
      <c r="D2" s="67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30062681.734299995</v>
      </c>
      <c r="F3" s="25">
        <f>RA!I7</f>
        <v>160560.75640000001</v>
      </c>
      <c r="G3" s="16">
        <f>SUM(G4:G42)</f>
        <v>29902120.977899998</v>
      </c>
      <c r="H3" s="27">
        <f>RA!J7</f>
        <v>0.53408660551000697</v>
      </c>
      <c r="I3" s="20">
        <f>SUM(I4:I42)</f>
        <v>30062687.900371812</v>
      </c>
      <c r="J3" s="21">
        <f>SUM(J4:J42)</f>
        <v>29902121.025691204</v>
      </c>
      <c r="K3" s="22">
        <f>E3-I3</f>
        <v>-6.166071817278862</v>
      </c>
      <c r="L3" s="22">
        <f>G3-J3</f>
        <v>-4.779120534658432E-2</v>
      </c>
    </row>
    <row r="4" spans="1:13">
      <c r="A4" s="70">
        <f>RA!A8</f>
        <v>42738</v>
      </c>
      <c r="B4" s="12">
        <v>12</v>
      </c>
      <c r="C4" s="68" t="s">
        <v>6</v>
      </c>
      <c r="D4" s="68"/>
      <c r="E4" s="15">
        <f>IFERROR(VLOOKUP(C4,RA!B:D,3,0),0)</f>
        <v>775567.50690000004</v>
      </c>
      <c r="F4" s="25">
        <f>IFERROR(VLOOKUP(C4,RA!B:I,8,0),0)</f>
        <v>202536.22560000001</v>
      </c>
      <c r="G4" s="16">
        <f t="shared" ref="G4:G42" si="0">E4-F4</f>
        <v>573031.28130000003</v>
      </c>
      <c r="H4" s="27">
        <f>RA!J8</f>
        <v>26.1145836820256</v>
      </c>
      <c r="I4" s="20">
        <f>IFERROR(VLOOKUP(B4,RMS!C:E,3,FALSE),0)</f>
        <v>775568.44236239302</v>
      </c>
      <c r="J4" s="21">
        <f>IFERROR(VLOOKUP(B4,RMS!C:F,4,FALSE),0)</f>
        <v>573031.28256666695</v>
      </c>
      <c r="K4" s="22">
        <f t="shared" ref="K4:K42" si="1">E4-I4</f>
        <v>-0.9354623929830268</v>
      </c>
      <c r="L4" s="22">
        <f t="shared" ref="L4:L42" si="2">G4-J4</f>
        <v>-1.2666669208556414E-3</v>
      </c>
    </row>
    <row r="5" spans="1:13">
      <c r="A5" s="70"/>
      <c r="B5" s="12">
        <v>13</v>
      </c>
      <c r="C5" s="68" t="s">
        <v>7</v>
      </c>
      <c r="D5" s="68"/>
      <c r="E5" s="15">
        <f>IFERROR(VLOOKUP(C5,RA!B:D,3,0),0)</f>
        <v>63777.630100000002</v>
      </c>
      <c r="F5" s="25">
        <f>IFERROR(VLOOKUP(C5,RA!B:I,8,0),0)</f>
        <v>15533.724099999999</v>
      </c>
      <c r="G5" s="16">
        <f t="shared" si="0"/>
        <v>48243.906000000003</v>
      </c>
      <c r="H5" s="27">
        <f>RA!J9</f>
        <v>24.356069793819401</v>
      </c>
      <c r="I5" s="20">
        <f>IFERROR(VLOOKUP(B5,RMS!C:E,3,FALSE),0)</f>
        <v>63777.677245299099</v>
      </c>
      <c r="J5" s="21">
        <f>IFERROR(VLOOKUP(B5,RMS!C:F,4,FALSE),0)</f>
        <v>48243.909205128199</v>
      </c>
      <c r="K5" s="22">
        <f t="shared" si="1"/>
        <v>-4.7145299096882809E-2</v>
      </c>
      <c r="L5" s="22">
        <f t="shared" si="2"/>
        <v>-3.2051281959866174E-3</v>
      </c>
      <c r="M5" s="32"/>
    </row>
    <row r="6" spans="1:13">
      <c r="A6" s="70"/>
      <c r="B6" s="12">
        <v>14</v>
      </c>
      <c r="C6" s="68" t="s">
        <v>8</v>
      </c>
      <c r="D6" s="68"/>
      <c r="E6" s="15">
        <f>IFERROR(VLOOKUP(C6,RA!B:D,3,0),0)</f>
        <v>141196.4461</v>
      </c>
      <c r="F6" s="25">
        <f>IFERROR(VLOOKUP(C6,RA!B:I,8,0),0)</f>
        <v>31674.158599999999</v>
      </c>
      <c r="G6" s="16">
        <f t="shared" si="0"/>
        <v>109522.28750000001</v>
      </c>
      <c r="H6" s="27">
        <f>RA!J10</f>
        <v>22.432688268631999</v>
      </c>
      <c r="I6" s="20">
        <f>IFERROR(VLOOKUP(B6,RMS!C:E,3,FALSE),0)</f>
        <v>141198.444028742</v>
      </c>
      <c r="J6" s="21">
        <f>IFERROR(VLOOKUP(B6,RMS!C:F,4,FALSE),0)</f>
        <v>109522.285025896</v>
      </c>
      <c r="K6" s="22">
        <f>E6-I6</f>
        <v>-1.9979287419992033</v>
      </c>
      <c r="L6" s="22">
        <f t="shared" si="2"/>
        <v>2.4741040106164292E-3</v>
      </c>
      <c r="M6" s="32"/>
    </row>
    <row r="7" spans="1:13">
      <c r="A7" s="70"/>
      <c r="B7" s="12">
        <v>15</v>
      </c>
      <c r="C7" s="68" t="s">
        <v>9</v>
      </c>
      <c r="D7" s="68"/>
      <c r="E7" s="15">
        <f>IFERROR(VLOOKUP(C7,RA!B:D,3,0),0)</f>
        <v>52154.673199999997</v>
      </c>
      <c r="F7" s="25">
        <f>IFERROR(VLOOKUP(C7,RA!B:I,8,0),0)</f>
        <v>11838.469300000001</v>
      </c>
      <c r="G7" s="16">
        <f t="shared" si="0"/>
        <v>40316.203899999993</v>
      </c>
      <c r="H7" s="27">
        <f>RA!J11</f>
        <v>22.698769973310899</v>
      </c>
      <c r="I7" s="20">
        <f>IFERROR(VLOOKUP(B7,RMS!C:E,3,FALSE),0)</f>
        <v>52154.7009393314</v>
      </c>
      <c r="J7" s="21">
        <f>IFERROR(VLOOKUP(B7,RMS!C:F,4,FALSE),0)</f>
        <v>40316.204225482201</v>
      </c>
      <c r="K7" s="22">
        <f t="shared" si="1"/>
        <v>-2.7739331402699463E-2</v>
      </c>
      <c r="L7" s="22">
        <f t="shared" si="2"/>
        <v>-3.2548220769967884E-4</v>
      </c>
      <c r="M7" s="32"/>
    </row>
    <row r="8" spans="1:13">
      <c r="A8" s="70"/>
      <c r="B8" s="12">
        <v>16</v>
      </c>
      <c r="C8" s="68" t="s">
        <v>10</v>
      </c>
      <c r="D8" s="68"/>
      <c r="E8" s="15">
        <f>IFERROR(VLOOKUP(C8,RA!B:D,3,0),0)</f>
        <v>360387.37949999998</v>
      </c>
      <c r="F8" s="25">
        <f>IFERROR(VLOOKUP(C8,RA!B:I,8,0),0)</f>
        <v>24164.345300000001</v>
      </c>
      <c r="G8" s="16">
        <f t="shared" si="0"/>
        <v>336223.03419999999</v>
      </c>
      <c r="H8" s="27">
        <f>RA!J12</f>
        <v>6.7051030847765896</v>
      </c>
      <c r="I8" s="20">
        <f>IFERROR(VLOOKUP(B8,RMS!C:E,3,FALSE),0)</f>
        <v>360387.33748205099</v>
      </c>
      <c r="J8" s="21">
        <f>IFERROR(VLOOKUP(B8,RMS!C:F,4,FALSE),0)</f>
        <v>336223.03117521398</v>
      </c>
      <c r="K8" s="22">
        <f t="shared" si="1"/>
        <v>4.2017948988359421E-2</v>
      </c>
      <c r="L8" s="22">
        <f t="shared" si="2"/>
        <v>3.0247860122472048E-3</v>
      </c>
      <c r="M8" s="32"/>
    </row>
    <row r="9" spans="1:13">
      <c r="A9" s="70"/>
      <c r="B9" s="12">
        <v>17</v>
      </c>
      <c r="C9" s="68" t="s">
        <v>11</v>
      </c>
      <c r="D9" s="68"/>
      <c r="E9" s="15">
        <f>IFERROR(VLOOKUP(C9,RA!B:D,3,0),0)</f>
        <v>251758.50959999999</v>
      </c>
      <c r="F9" s="25">
        <f>IFERROR(VLOOKUP(C9,RA!B:I,8,0),0)</f>
        <v>41698.386700000003</v>
      </c>
      <c r="G9" s="16">
        <f t="shared" si="0"/>
        <v>210060.12289999999</v>
      </c>
      <c r="H9" s="27">
        <f>RA!J13</f>
        <v>16.562850950401401</v>
      </c>
      <c r="I9" s="20">
        <f>IFERROR(VLOOKUP(B9,RMS!C:E,3,FALSE),0)</f>
        <v>251758.62025213701</v>
      </c>
      <c r="J9" s="21">
        <f>IFERROR(VLOOKUP(B9,RMS!C:F,4,FALSE),0)</f>
        <v>210060.12158888899</v>
      </c>
      <c r="K9" s="22">
        <f t="shared" si="1"/>
        <v>-0.11065213702386245</v>
      </c>
      <c r="L9" s="22">
        <f t="shared" si="2"/>
        <v>1.3111110019963235E-3</v>
      </c>
      <c r="M9" s="32"/>
    </row>
    <row r="10" spans="1:13">
      <c r="A10" s="70"/>
      <c r="B10" s="12">
        <v>18</v>
      </c>
      <c r="C10" s="68" t="s">
        <v>12</v>
      </c>
      <c r="D10" s="68"/>
      <c r="E10" s="15">
        <f>IFERROR(VLOOKUP(C10,RA!B:D,3,0),0)</f>
        <v>84029.591899999999</v>
      </c>
      <c r="F10" s="25">
        <f>IFERROR(VLOOKUP(C10,RA!B:I,8,0),0)</f>
        <v>17803.811399999999</v>
      </c>
      <c r="G10" s="16">
        <f t="shared" si="0"/>
        <v>66225.780499999993</v>
      </c>
      <c r="H10" s="27">
        <f>RA!J14</f>
        <v>21.187549525633202</v>
      </c>
      <c r="I10" s="20">
        <f>IFERROR(VLOOKUP(B10,RMS!C:E,3,FALSE),0)</f>
        <v>84029.594718803404</v>
      </c>
      <c r="J10" s="21">
        <f>IFERROR(VLOOKUP(B10,RMS!C:F,4,FALSE),0)</f>
        <v>66225.780912820497</v>
      </c>
      <c r="K10" s="22">
        <f t="shared" si="1"/>
        <v>-2.8188034048071131E-3</v>
      </c>
      <c r="L10" s="22">
        <f t="shared" si="2"/>
        <v>-4.128205036977306E-4</v>
      </c>
      <c r="M10" s="32"/>
    </row>
    <row r="11" spans="1:13">
      <c r="A11" s="70"/>
      <c r="B11" s="12">
        <v>19</v>
      </c>
      <c r="C11" s="68" t="s">
        <v>13</v>
      </c>
      <c r="D11" s="68"/>
      <c r="E11" s="15">
        <f>IFERROR(VLOOKUP(C11,RA!B:D,3,0),0)</f>
        <v>116485.91039999999</v>
      </c>
      <c r="F11" s="25">
        <f>IFERROR(VLOOKUP(C11,RA!B:I,8,0),0)</f>
        <v>-10952.3896</v>
      </c>
      <c r="G11" s="16">
        <f t="shared" si="0"/>
        <v>127438.29999999999</v>
      </c>
      <c r="H11" s="27">
        <f>RA!J15</f>
        <v>-9.4023299147430599</v>
      </c>
      <c r="I11" s="20">
        <f>IFERROR(VLOOKUP(B11,RMS!C:E,3,FALSE),0)</f>
        <v>116485.995579487</v>
      </c>
      <c r="J11" s="21">
        <f>IFERROR(VLOOKUP(B11,RMS!C:F,4,FALSE),0)</f>
        <v>127438.300009402</v>
      </c>
      <c r="K11" s="22">
        <f t="shared" si="1"/>
        <v>-8.5179487010464072E-2</v>
      </c>
      <c r="L11" s="22">
        <f t="shared" si="2"/>
        <v>-9.4020069809630513E-6</v>
      </c>
      <c r="M11" s="32"/>
    </row>
    <row r="12" spans="1:13">
      <c r="A12" s="70"/>
      <c r="B12" s="12">
        <v>21</v>
      </c>
      <c r="C12" s="68" t="s">
        <v>14</v>
      </c>
      <c r="D12" s="68"/>
      <c r="E12" s="15">
        <f>IFERROR(VLOOKUP(C12,RA!B:D,3,0),0)</f>
        <v>907060.95279999997</v>
      </c>
      <c r="F12" s="25">
        <f>IFERROR(VLOOKUP(C12,RA!B:I,8,0),0)</f>
        <v>-70720.036800000002</v>
      </c>
      <c r="G12" s="16">
        <f t="shared" si="0"/>
        <v>977780.98959999997</v>
      </c>
      <c r="H12" s="27">
        <f>RA!J16</f>
        <v>-7.7966135111091299</v>
      </c>
      <c r="I12" s="20">
        <f>IFERROR(VLOOKUP(B12,RMS!C:E,3,FALSE),0)</f>
        <v>907060.63710276806</v>
      </c>
      <c r="J12" s="21">
        <f>IFERROR(VLOOKUP(B12,RMS!C:F,4,FALSE),0)</f>
        <v>977780.98949059797</v>
      </c>
      <c r="K12" s="22">
        <f t="shared" si="1"/>
        <v>0.31569723191205412</v>
      </c>
      <c r="L12" s="22">
        <f t="shared" si="2"/>
        <v>1.0940199717879295E-4</v>
      </c>
      <c r="M12" s="32"/>
    </row>
    <row r="13" spans="1:13">
      <c r="A13" s="70"/>
      <c r="B13" s="12">
        <v>22</v>
      </c>
      <c r="C13" s="68" t="s">
        <v>15</v>
      </c>
      <c r="D13" s="68"/>
      <c r="E13" s="15">
        <f>IFERROR(VLOOKUP(C13,RA!B:D,3,0),0)</f>
        <v>1524200.7886000001</v>
      </c>
      <c r="F13" s="25">
        <f>IFERROR(VLOOKUP(C13,RA!B:I,8,0),0)</f>
        <v>61782.180999999997</v>
      </c>
      <c r="G13" s="16">
        <f t="shared" si="0"/>
        <v>1462418.6076</v>
      </c>
      <c r="H13" s="27">
        <f>RA!J17</f>
        <v>4.0534148428533401</v>
      </c>
      <c r="I13" s="20">
        <f>IFERROR(VLOOKUP(B13,RMS!C:E,3,FALSE),0)</f>
        <v>1524200.76524274</v>
      </c>
      <c r="J13" s="21">
        <f>IFERROR(VLOOKUP(B13,RMS!C:F,4,FALSE),0)</f>
        <v>1462418.6052546999</v>
      </c>
      <c r="K13" s="22">
        <f t="shared" si="1"/>
        <v>2.3357260040938854E-2</v>
      </c>
      <c r="L13" s="22">
        <f t="shared" si="2"/>
        <v>2.3453000467270613E-3</v>
      </c>
      <c r="M13" s="32"/>
    </row>
    <row r="14" spans="1:13">
      <c r="A14" s="70"/>
      <c r="B14" s="12">
        <v>23</v>
      </c>
      <c r="C14" s="68" t="s">
        <v>16</v>
      </c>
      <c r="D14" s="68"/>
      <c r="E14" s="15">
        <f>IFERROR(VLOOKUP(C14,RA!B:D,3,0),0)</f>
        <v>1468906.7867999999</v>
      </c>
      <c r="F14" s="25">
        <f>IFERROR(VLOOKUP(C14,RA!B:I,8,0),0)</f>
        <v>243160.50700000001</v>
      </c>
      <c r="G14" s="16">
        <f t="shared" si="0"/>
        <v>1225746.2797999999</v>
      </c>
      <c r="H14" s="27">
        <f>RA!J18</f>
        <v>16.553841890112199</v>
      </c>
      <c r="I14" s="20">
        <f>IFERROR(VLOOKUP(B14,RMS!C:E,3,FALSE),0)</f>
        <v>1468906.91544444</v>
      </c>
      <c r="J14" s="21">
        <f>IFERROR(VLOOKUP(B14,RMS!C:F,4,FALSE),0)</f>
        <v>1225746.2716350399</v>
      </c>
      <c r="K14" s="22">
        <f t="shared" si="1"/>
        <v>-0.12864444009028375</v>
      </c>
      <c r="L14" s="22">
        <f t="shared" si="2"/>
        <v>8.1649599596858025E-3</v>
      </c>
      <c r="M14" s="32"/>
    </row>
    <row r="15" spans="1:13">
      <c r="A15" s="70"/>
      <c r="B15" s="12">
        <v>24</v>
      </c>
      <c r="C15" s="68" t="s">
        <v>17</v>
      </c>
      <c r="D15" s="68"/>
      <c r="E15" s="15">
        <f>IFERROR(VLOOKUP(C15,RA!B:D,3,0),0)</f>
        <v>528196.78960000002</v>
      </c>
      <c r="F15" s="25">
        <f>IFERROR(VLOOKUP(C15,RA!B:I,8,0),0)</f>
        <v>43804.171600000001</v>
      </c>
      <c r="G15" s="16">
        <f t="shared" si="0"/>
        <v>484392.61800000002</v>
      </c>
      <c r="H15" s="27">
        <f>RA!J19</f>
        <v>8.2931537000012092</v>
      </c>
      <c r="I15" s="20">
        <f>IFERROR(VLOOKUP(B15,RMS!C:E,3,FALSE),0)</f>
        <v>528196.70969059796</v>
      </c>
      <c r="J15" s="21">
        <f>IFERROR(VLOOKUP(B15,RMS!C:F,4,FALSE),0)</f>
        <v>484392.616204274</v>
      </c>
      <c r="K15" s="22">
        <f t="shared" si="1"/>
        <v>7.9909402062185109E-2</v>
      </c>
      <c r="L15" s="22">
        <f t="shared" si="2"/>
        <v>1.7957260133698583E-3</v>
      </c>
      <c r="M15" s="32"/>
    </row>
    <row r="16" spans="1:13">
      <c r="A16" s="70"/>
      <c r="B16" s="12">
        <v>25</v>
      </c>
      <c r="C16" s="68" t="s">
        <v>18</v>
      </c>
      <c r="D16" s="68"/>
      <c r="E16" s="15">
        <f>IFERROR(VLOOKUP(C16,RA!B:D,3,0),0)</f>
        <v>2789646.2511999998</v>
      </c>
      <c r="F16" s="25">
        <f>IFERROR(VLOOKUP(C16,RA!B:I,8,0),0)</f>
        <v>57238.633099999999</v>
      </c>
      <c r="G16" s="16">
        <f t="shared" si="0"/>
        <v>2732407.6180999996</v>
      </c>
      <c r="H16" s="27">
        <f>RA!J20</f>
        <v>2.0518240646238999</v>
      </c>
      <c r="I16" s="20">
        <f>IFERROR(VLOOKUP(B16,RMS!C:E,3,FALSE),0)</f>
        <v>2789646.6046831999</v>
      </c>
      <c r="J16" s="21">
        <f>IFERROR(VLOOKUP(B16,RMS!C:F,4,FALSE),0)</f>
        <v>2732407.6181000001</v>
      </c>
      <c r="K16" s="22">
        <f t="shared" si="1"/>
        <v>-0.35348320007324219</v>
      </c>
      <c r="L16" s="22">
        <f t="shared" si="2"/>
        <v>0</v>
      </c>
      <c r="M16" s="32"/>
    </row>
    <row r="17" spans="1:13">
      <c r="A17" s="70"/>
      <c r="B17" s="12">
        <v>26</v>
      </c>
      <c r="C17" s="68" t="s">
        <v>19</v>
      </c>
      <c r="D17" s="68"/>
      <c r="E17" s="15">
        <f>IFERROR(VLOOKUP(C17,RA!B:D,3,0),0)</f>
        <v>440575.7499</v>
      </c>
      <c r="F17" s="25">
        <f>IFERROR(VLOOKUP(C17,RA!B:I,8,0),0)</f>
        <v>50620.871500000001</v>
      </c>
      <c r="G17" s="16">
        <f t="shared" si="0"/>
        <v>389954.87839999999</v>
      </c>
      <c r="H17" s="27">
        <f>RA!J21</f>
        <v>11.489708980008499</v>
      </c>
      <c r="I17" s="20">
        <f>IFERROR(VLOOKUP(B17,RMS!C:E,3,FALSE),0)</f>
        <v>440575.06020887999</v>
      </c>
      <c r="J17" s="21">
        <f>IFERROR(VLOOKUP(B17,RMS!C:F,4,FALSE),0)</f>
        <v>389954.87799155898</v>
      </c>
      <c r="K17" s="22">
        <f t="shared" si="1"/>
        <v>0.6896911200019531</v>
      </c>
      <c r="L17" s="22">
        <f t="shared" si="2"/>
        <v>4.08441002946347E-4</v>
      </c>
      <c r="M17" s="32"/>
    </row>
    <row r="18" spans="1:13">
      <c r="A18" s="70"/>
      <c r="B18" s="12">
        <v>27</v>
      </c>
      <c r="C18" s="68" t="s">
        <v>20</v>
      </c>
      <c r="D18" s="68"/>
      <c r="E18" s="15">
        <f>IFERROR(VLOOKUP(C18,RA!B:D,3,0),0)</f>
        <v>1120783.4968000001</v>
      </c>
      <c r="F18" s="25">
        <f>IFERROR(VLOOKUP(C18,RA!B:I,8,0),0)</f>
        <v>45425.444300000003</v>
      </c>
      <c r="G18" s="16">
        <f t="shared" si="0"/>
        <v>1075358.0525</v>
      </c>
      <c r="H18" s="27">
        <f>RA!J22</f>
        <v>4.0530079564604797</v>
      </c>
      <c r="I18" s="20">
        <f>IFERROR(VLOOKUP(B18,RMS!C:E,3,FALSE),0)</f>
        <v>1120785.11567875</v>
      </c>
      <c r="J18" s="21">
        <f>IFERROR(VLOOKUP(B18,RMS!C:F,4,FALSE),0)</f>
        <v>1075358.0497071501</v>
      </c>
      <c r="K18" s="22">
        <f t="shared" si="1"/>
        <v>-1.6188787498977035</v>
      </c>
      <c r="L18" s="22">
        <f t="shared" si="2"/>
        <v>2.7928499039262533E-3</v>
      </c>
      <c r="M18" s="32"/>
    </row>
    <row r="19" spans="1:13">
      <c r="A19" s="70"/>
      <c r="B19" s="12">
        <v>29</v>
      </c>
      <c r="C19" s="68" t="s">
        <v>21</v>
      </c>
      <c r="D19" s="68"/>
      <c r="E19" s="15">
        <f>IFERROR(VLOOKUP(C19,RA!B:D,3,0),0)</f>
        <v>5457045.8990000002</v>
      </c>
      <c r="F19" s="25">
        <f>IFERROR(VLOOKUP(C19,RA!B:I,8,0),0)</f>
        <v>-540502.41170000006</v>
      </c>
      <c r="G19" s="16">
        <f t="shared" si="0"/>
        <v>5997548.3107000003</v>
      </c>
      <c r="H19" s="27">
        <f>RA!J23</f>
        <v>-9.9046704334857605</v>
      </c>
      <c r="I19" s="20">
        <f>IFERROR(VLOOKUP(B19,RMS!C:E,3,FALSE),0)</f>
        <v>5457047.6300282096</v>
      </c>
      <c r="J19" s="21">
        <f>IFERROR(VLOOKUP(B19,RMS!C:F,4,FALSE),0)</f>
        <v>5997548.2873786297</v>
      </c>
      <c r="K19" s="22">
        <f t="shared" si="1"/>
        <v>-1.7310282094404101</v>
      </c>
      <c r="L19" s="22">
        <f t="shared" si="2"/>
        <v>2.3321370594203472E-2</v>
      </c>
      <c r="M19" s="32"/>
    </row>
    <row r="20" spans="1:13">
      <c r="A20" s="70"/>
      <c r="B20" s="12">
        <v>31</v>
      </c>
      <c r="C20" s="68" t="s">
        <v>22</v>
      </c>
      <c r="D20" s="68"/>
      <c r="E20" s="15">
        <f>IFERROR(VLOOKUP(C20,RA!B:D,3,0),0)</f>
        <v>354831.35710000002</v>
      </c>
      <c r="F20" s="25">
        <f>IFERROR(VLOOKUP(C20,RA!B:I,8,0),0)</f>
        <v>31462.569599999999</v>
      </c>
      <c r="G20" s="16">
        <f t="shared" si="0"/>
        <v>323368.78750000003</v>
      </c>
      <c r="H20" s="27">
        <f>RA!J24</f>
        <v>8.8669078903116993</v>
      </c>
      <c r="I20" s="20">
        <f>IFERROR(VLOOKUP(B20,RMS!C:E,3,FALSE),0)</f>
        <v>354831.42567148502</v>
      </c>
      <c r="J20" s="21">
        <f>IFERROR(VLOOKUP(B20,RMS!C:F,4,FALSE),0)</f>
        <v>323368.78825652198</v>
      </c>
      <c r="K20" s="22">
        <f t="shared" si="1"/>
        <v>-6.8571484996937215E-2</v>
      </c>
      <c r="L20" s="22">
        <f t="shared" si="2"/>
        <v>-7.5652194209396839E-4</v>
      </c>
      <c r="M20" s="32"/>
    </row>
    <row r="21" spans="1:13">
      <c r="A21" s="70"/>
      <c r="B21" s="12">
        <v>32</v>
      </c>
      <c r="C21" s="68" t="s">
        <v>23</v>
      </c>
      <c r="D21" s="68"/>
      <c r="E21" s="15">
        <f>IFERROR(VLOOKUP(C21,RA!B:D,3,0),0)</f>
        <v>1080814.5051</v>
      </c>
      <c r="F21" s="25">
        <f>IFERROR(VLOOKUP(C21,RA!B:I,8,0),0)</f>
        <v>-9828.7757000000001</v>
      </c>
      <c r="G21" s="16">
        <f t="shared" si="0"/>
        <v>1090643.2808000001</v>
      </c>
      <c r="H21" s="27">
        <f>RA!J25</f>
        <v>-0.90938599117807095</v>
      </c>
      <c r="I21" s="20">
        <f>IFERROR(VLOOKUP(B21,RMS!C:E,3,FALSE),0)</f>
        <v>1080814.5033060401</v>
      </c>
      <c r="J21" s="21">
        <f>IFERROR(VLOOKUP(B21,RMS!C:F,4,FALSE),0)</f>
        <v>1090643.1883316401</v>
      </c>
      <c r="K21" s="22">
        <f t="shared" si="1"/>
        <v>1.7939598765224218E-3</v>
      </c>
      <c r="L21" s="22">
        <f t="shared" si="2"/>
        <v>9.2468359973281622E-2</v>
      </c>
      <c r="M21" s="32"/>
    </row>
    <row r="22" spans="1:13">
      <c r="A22" s="70"/>
      <c r="B22" s="12">
        <v>33</v>
      </c>
      <c r="C22" s="68" t="s">
        <v>24</v>
      </c>
      <c r="D22" s="68"/>
      <c r="E22" s="15">
        <f>IFERROR(VLOOKUP(C22,RA!B:D,3,0),0)</f>
        <v>953099.94979999994</v>
      </c>
      <c r="F22" s="25">
        <f>IFERROR(VLOOKUP(C22,RA!B:I,8,0),0)</f>
        <v>159647.5552</v>
      </c>
      <c r="G22" s="16">
        <f t="shared" si="0"/>
        <v>793452.3946</v>
      </c>
      <c r="H22" s="27">
        <f>RA!J26</f>
        <v>16.750347666422702</v>
      </c>
      <c r="I22" s="20">
        <f>IFERROR(VLOOKUP(B22,RMS!C:E,3,FALSE),0)</f>
        <v>953099.930831337</v>
      </c>
      <c r="J22" s="21">
        <f>IFERROR(VLOOKUP(B22,RMS!C:F,4,FALSE),0)</f>
        <v>793452.34591719403</v>
      </c>
      <c r="K22" s="22">
        <f t="shared" si="1"/>
        <v>1.896866294555366E-2</v>
      </c>
      <c r="L22" s="22">
        <f t="shared" si="2"/>
        <v>4.8682805965654552E-2</v>
      </c>
      <c r="M22" s="32"/>
    </row>
    <row r="23" spans="1:13">
      <c r="A23" s="70"/>
      <c r="B23" s="12">
        <v>34</v>
      </c>
      <c r="C23" s="68" t="s">
        <v>25</v>
      </c>
      <c r="D23" s="68"/>
      <c r="E23" s="15">
        <f>IFERROR(VLOOKUP(C23,RA!B:D,3,0),0)</f>
        <v>227642.2727</v>
      </c>
      <c r="F23" s="25">
        <f>IFERROR(VLOOKUP(C23,RA!B:I,8,0),0)</f>
        <v>57364.145400000001</v>
      </c>
      <c r="G23" s="16">
        <f t="shared" si="0"/>
        <v>170278.12729999999</v>
      </c>
      <c r="H23" s="27">
        <f>RA!J27</f>
        <v>25.199249998526302</v>
      </c>
      <c r="I23" s="20">
        <f>IFERROR(VLOOKUP(B23,RMS!C:E,3,FALSE),0)</f>
        <v>227642.207484577</v>
      </c>
      <c r="J23" s="21">
        <f>IFERROR(VLOOKUP(B23,RMS!C:F,4,FALSE),0)</f>
        <v>170278.13613704001</v>
      </c>
      <c r="K23" s="22">
        <f t="shared" si="1"/>
        <v>6.5215423004701734E-2</v>
      </c>
      <c r="L23" s="22">
        <f t="shared" si="2"/>
        <v>-8.8370400189887732E-3</v>
      </c>
      <c r="M23" s="32"/>
    </row>
    <row r="24" spans="1:13">
      <c r="A24" s="70"/>
      <c r="B24" s="12">
        <v>35</v>
      </c>
      <c r="C24" s="68" t="s">
        <v>26</v>
      </c>
      <c r="D24" s="68"/>
      <c r="E24" s="15">
        <f>IFERROR(VLOOKUP(C24,RA!B:D,3,0),0)</f>
        <v>2074351.7365000001</v>
      </c>
      <c r="F24" s="25">
        <f>IFERROR(VLOOKUP(C24,RA!B:I,8,0),0)</f>
        <v>-106655.18399999999</v>
      </c>
      <c r="G24" s="16">
        <f t="shared" si="0"/>
        <v>2181006.9205</v>
      </c>
      <c r="H24" s="27">
        <f>RA!J28</f>
        <v>-5.1416151910647798</v>
      </c>
      <c r="I24" s="20">
        <f>IFERROR(VLOOKUP(B24,RMS!C:E,3,FALSE),0)</f>
        <v>2074351.7364592899</v>
      </c>
      <c r="J24" s="21">
        <f>IFERROR(VLOOKUP(B24,RMS!C:F,4,FALSE),0)</f>
        <v>2181006.9874557499</v>
      </c>
      <c r="K24" s="22">
        <f t="shared" si="1"/>
        <v>4.0710205212235451E-5</v>
      </c>
      <c r="L24" s="22">
        <f t="shared" si="2"/>
        <v>-6.6955749876797199E-2</v>
      </c>
      <c r="M24" s="32"/>
    </row>
    <row r="25" spans="1:13">
      <c r="A25" s="70"/>
      <c r="B25" s="12">
        <v>36</v>
      </c>
      <c r="C25" s="68" t="s">
        <v>27</v>
      </c>
      <c r="D25" s="68"/>
      <c r="E25" s="15">
        <f>IFERROR(VLOOKUP(C25,RA!B:D,3,0),0)</f>
        <v>739762.40540000005</v>
      </c>
      <c r="F25" s="25">
        <f>IFERROR(VLOOKUP(C25,RA!B:I,8,0),0)</f>
        <v>97800.531600000002</v>
      </c>
      <c r="G25" s="16">
        <f t="shared" si="0"/>
        <v>641961.87380000006</v>
      </c>
      <c r="H25" s="27">
        <f>RA!J29</f>
        <v>13.2205328205504</v>
      </c>
      <c r="I25" s="20">
        <f>IFERROR(VLOOKUP(B25,RMS!C:E,3,FALSE),0)</f>
        <v>739762.459475221</v>
      </c>
      <c r="J25" s="21">
        <f>IFERROR(VLOOKUP(B25,RMS!C:F,4,FALSE),0)</f>
        <v>641961.84742138698</v>
      </c>
      <c r="K25" s="22">
        <f t="shared" si="1"/>
        <v>-5.4075220949016511E-2</v>
      </c>
      <c r="L25" s="22">
        <f t="shared" si="2"/>
        <v>2.6378613081760705E-2</v>
      </c>
      <c r="M25" s="32"/>
    </row>
    <row r="26" spans="1:13">
      <c r="A26" s="70"/>
      <c r="B26" s="12">
        <v>37</v>
      </c>
      <c r="C26" s="68" t="s">
        <v>63</v>
      </c>
      <c r="D26" s="68"/>
      <c r="E26" s="15">
        <f>IFERROR(VLOOKUP(C26,RA!B:D,3,0),0)</f>
        <v>1171380.8155</v>
      </c>
      <c r="F26" s="25">
        <f>IFERROR(VLOOKUP(C26,RA!B:I,8,0),0)</f>
        <v>101506.45020000001</v>
      </c>
      <c r="G26" s="16">
        <f t="shared" si="0"/>
        <v>1069874.3652999999</v>
      </c>
      <c r="H26" s="27">
        <f>RA!J30</f>
        <v>8.6655380433793692</v>
      </c>
      <c r="I26" s="20">
        <f>IFERROR(VLOOKUP(B26,RMS!C:E,3,FALSE),0)</f>
        <v>1171380.7861407101</v>
      </c>
      <c r="J26" s="21">
        <f>IFERROR(VLOOKUP(B26,RMS!C:F,4,FALSE),0)</f>
        <v>1069874.4085441099</v>
      </c>
      <c r="K26" s="22">
        <f t="shared" si="1"/>
        <v>2.9359289910644293E-2</v>
      </c>
      <c r="L26" s="22">
        <f t="shared" si="2"/>
        <v>-4.3244109954684973E-2</v>
      </c>
      <c r="M26" s="32"/>
    </row>
    <row r="27" spans="1:13">
      <c r="A27" s="70"/>
      <c r="B27" s="12">
        <v>38</v>
      </c>
      <c r="C27" s="68" t="s">
        <v>29</v>
      </c>
      <c r="D27" s="68"/>
      <c r="E27" s="15">
        <f>IFERROR(VLOOKUP(C27,RA!B:D,3,0),0)</f>
        <v>4424786.2912999997</v>
      </c>
      <c r="F27" s="25">
        <f>IFERROR(VLOOKUP(C27,RA!B:I,8,0),0)</f>
        <v>-257584.3302</v>
      </c>
      <c r="G27" s="16">
        <f t="shared" si="0"/>
        <v>4682370.6214999994</v>
      </c>
      <c r="H27" s="27">
        <f>RA!J31</f>
        <v>-5.8213959554716004</v>
      </c>
      <c r="I27" s="20">
        <f>IFERROR(VLOOKUP(B27,RMS!C:E,3,FALSE),0)</f>
        <v>4424786.6076557497</v>
      </c>
      <c r="J27" s="21">
        <f>IFERROR(VLOOKUP(B27,RMS!C:F,4,FALSE),0)</f>
        <v>4682370.7373787602</v>
      </c>
      <c r="K27" s="22">
        <f t="shared" si="1"/>
        <v>-0.31635574996471405</v>
      </c>
      <c r="L27" s="22">
        <f t="shared" si="2"/>
        <v>-0.11587876081466675</v>
      </c>
      <c r="M27" s="32"/>
    </row>
    <row r="28" spans="1:13">
      <c r="A28" s="70"/>
      <c r="B28" s="12">
        <v>39</v>
      </c>
      <c r="C28" s="68" t="s">
        <v>30</v>
      </c>
      <c r="D28" s="68"/>
      <c r="E28" s="15">
        <f>IFERROR(VLOOKUP(C28,RA!B:D,3,0),0)</f>
        <v>126152.1927</v>
      </c>
      <c r="F28" s="25">
        <f>IFERROR(VLOOKUP(C28,RA!B:I,8,0),0)</f>
        <v>27551.3825</v>
      </c>
      <c r="G28" s="16">
        <f t="shared" si="0"/>
        <v>98600.810200000007</v>
      </c>
      <c r="H28" s="27">
        <f>RA!J32</f>
        <v>21.839796764785099</v>
      </c>
      <c r="I28" s="20">
        <f>IFERROR(VLOOKUP(B28,RMS!C:E,3,FALSE),0)</f>
        <v>126152.15248454</v>
      </c>
      <c r="J28" s="21">
        <f>IFERROR(VLOOKUP(B28,RMS!C:F,4,FALSE),0)</f>
        <v>98600.813187563399</v>
      </c>
      <c r="K28" s="22">
        <f t="shared" si="1"/>
        <v>4.021546000149101E-2</v>
      </c>
      <c r="L28" s="22">
        <f t="shared" si="2"/>
        <v>-2.9875633917981759E-3</v>
      </c>
      <c r="M28" s="32"/>
    </row>
    <row r="29" spans="1:13">
      <c r="A29" s="70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4.2429141276381097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8" t="s">
        <v>31</v>
      </c>
      <c r="D30" s="68"/>
      <c r="E30" s="15">
        <f>IFERROR(VLOOKUP(C30,RA!B:D,3,0),0)</f>
        <v>341342.91820000001</v>
      </c>
      <c r="F30" s="25">
        <f>IFERROR(VLOOKUP(C30,RA!B:I,8,0),0)</f>
        <v>14482.8869</v>
      </c>
      <c r="G30" s="16">
        <f t="shared" si="0"/>
        <v>326860.03130000003</v>
      </c>
      <c r="H30" s="27">
        <f>RA!J34</f>
        <v>-7.7496705830136703</v>
      </c>
      <c r="I30" s="20">
        <f>IFERROR(VLOOKUP(B30,RMS!C:E,3,FALSE),0)</f>
        <v>341342.91800000001</v>
      </c>
      <c r="J30" s="21">
        <f>IFERROR(VLOOKUP(B30,RMS!C:F,4,FALSE),0)</f>
        <v>326860.04190000001</v>
      </c>
      <c r="K30" s="22">
        <f t="shared" si="1"/>
        <v>2.0000000949949026E-4</v>
      </c>
      <c r="L30" s="22">
        <f t="shared" si="2"/>
        <v>-1.0599999979604036E-2</v>
      </c>
      <c r="M30" s="32"/>
    </row>
    <row r="31" spans="1:13" s="36" customFormat="1" ht="12" thickBot="1">
      <c r="A31" s="70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-14.6686692585877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61</v>
      </c>
      <c r="D32" s="72"/>
      <c r="E32" s="15">
        <f>IFERROR(VLOOKUP(C32,RA!B:D,3,0),0)</f>
        <v>202236.08</v>
      </c>
      <c r="F32" s="25">
        <f>IFERROR(VLOOKUP(C32,RA!B:I,8,0),0)</f>
        <v>-15672.63</v>
      </c>
      <c r="G32" s="16">
        <f t="shared" si="0"/>
        <v>217908.71</v>
      </c>
      <c r="H32" s="27">
        <f>RA!J34</f>
        <v>-7.7496705830136703</v>
      </c>
      <c r="I32" s="20">
        <f>IFERROR(VLOOKUP(B32,RMS!C:E,3,FALSE),0)</f>
        <v>202236.08</v>
      </c>
      <c r="J32" s="21">
        <f>IFERROR(VLOOKUP(B32,RMS!C:F,4,FALSE),0)</f>
        <v>217908.71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8" t="s">
        <v>35</v>
      </c>
      <c r="D33" s="68"/>
      <c r="E33" s="15">
        <f>IFERROR(VLOOKUP(C33,RA!B:D,3,0),0)</f>
        <v>689699.51</v>
      </c>
      <c r="F33" s="25">
        <f>IFERROR(VLOOKUP(C33,RA!B:I,8,0),0)</f>
        <v>-101169.74</v>
      </c>
      <c r="G33" s="16">
        <f t="shared" si="0"/>
        <v>790869.25</v>
      </c>
      <c r="H33" s="27">
        <f>RA!J34</f>
        <v>-7.7496705830136703</v>
      </c>
      <c r="I33" s="20">
        <f>IFERROR(VLOOKUP(B33,RMS!C:E,3,FALSE),0)</f>
        <v>689699.51</v>
      </c>
      <c r="J33" s="21">
        <f>IFERROR(VLOOKUP(B33,RMS!C:F,4,FALSE),0)</f>
        <v>790869.25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8" t="s">
        <v>36</v>
      </c>
      <c r="D34" s="68"/>
      <c r="E34" s="15">
        <f>IFERROR(VLOOKUP(C34,RA!B:D,3,0),0)</f>
        <v>230232.43</v>
      </c>
      <c r="F34" s="25">
        <f>IFERROR(VLOOKUP(C34,RA!B:I,8,0),0)</f>
        <v>-4774.41</v>
      </c>
      <c r="G34" s="16">
        <f t="shared" si="0"/>
        <v>235006.84</v>
      </c>
      <c r="H34" s="27">
        <f>RA!J35</f>
        <v>-14.6686692585877</v>
      </c>
      <c r="I34" s="20">
        <f>IFERROR(VLOOKUP(B34,RMS!C:E,3,FALSE),0)</f>
        <v>230232.43</v>
      </c>
      <c r="J34" s="21">
        <f>IFERROR(VLOOKUP(B34,RMS!C:F,4,FALSE),0)</f>
        <v>235006.84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8" t="s">
        <v>37</v>
      </c>
      <c r="D35" s="68"/>
      <c r="E35" s="15">
        <f>IFERROR(VLOOKUP(C35,RA!B:D,3,0),0)</f>
        <v>394067.21</v>
      </c>
      <c r="F35" s="25">
        <f>IFERROR(VLOOKUP(C35,RA!B:I,8,0),0)</f>
        <v>-61308.05</v>
      </c>
      <c r="G35" s="16">
        <f t="shared" si="0"/>
        <v>455375.26</v>
      </c>
      <c r="H35" s="27">
        <f>RA!J34</f>
        <v>-7.7496705830136703</v>
      </c>
      <c r="I35" s="20">
        <f>IFERROR(VLOOKUP(B35,RMS!C:E,3,FALSE),0)</f>
        <v>394067.21</v>
      </c>
      <c r="J35" s="21">
        <f>IFERROR(VLOOKUP(B35,RMS!C:F,4,FALSE),0)</f>
        <v>455375.26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-14.6686692585877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8" t="s">
        <v>32</v>
      </c>
      <c r="D37" s="68"/>
      <c r="E37" s="15">
        <f>IFERROR(VLOOKUP(C37,RA!B:D,3,0),0)</f>
        <v>7577.7773999999999</v>
      </c>
      <c r="F37" s="25">
        <f>IFERROR(VLOOKUP(C37,RA!B:I,8,0),0)</f>
        <v>704.61019999999996</v>
      </c>
      <c r="G37" s="16">
        <f t="shared" si="0"/>
        <v>6873.1671999999999</v>
      </c>
      <c r="H37" s="27">
        <f>RA!J35</f>
        <v>-14.6686692585877</v>
      </c>
      <c r="I37" s="20">
        <f>IFERROR(VLOOKUP(B37,RMS!C:E,3,FALSE),0)</f>
        <v>7577.7777777777801</v>
      </c>
      <c r="J37" s="21">
        <f>IFERROR(VLOOKUP(B37,RMS!C:F,4,FALSE),0)</f>
        <v>6873.1666666666697</v>
      </c>
      <c r="K37" s="22">
        <f t="shared" si="1"/>
        <v>-3.7777778015879449E-4</v>
      </c>
      <c r="L37" s="22">
        <f t="shared" si="2"/>
        <v>5.3333333016780671E-4</v>
      </c>
      <c r="M37" s="32"/>
    </row>
    <row r="38" spans="1:13">
      <c r="A38" s="70"/>
      <c r="B38" s="12">
        <v>76</v>
      </c>
      <c r="C38" s="68" t="s">
        <v>33</v>
      </c>
      <c r="D38" s="68"/>
      <c r="E38" s="15">
        <f>IFERROR(VLOOKUP(C38,RA!B:D,3,0),0)</f>
        <v>514644.96230000001</v>
      </c>
      <c r="F38" s="25">
        <f>IFERROR(VLOOKUP(C38,RA!B:I,8,0),0)</f>
        <v>30407.121299999999</v>
      </c>
      <c r="G38" s="16">
        <f t="shared" si="0"/>
        <v>484237.84100000001</v>
      </c>
      <c r="H38" s="27">
        <f>RA!J36</f>
        <v>-2.0737347905332002</v>
      </c>
      <c r="I38" s="20">
        <f>IFERROR(VLOOKUP(B38,RMS!C:E,3,FALSE),0)</f>
        <v>514644.95647350402</v>
      </c>
      <c r="J38" s="21">
        <f>IFERROR(VLOOKUP(B38,RMS!C:F,4,FALSE),0)</f>
        <v>484237.848264103</v>
      </c>
      <c r="K38" s="22">
        <f t="shared" si="1"/>
        <v>5.8264959952794015E-3</v>
      </c>
      <c r="L38" s="22">
        <f t="shared" si="2"/>
        <v>-7.2641029837541282E-3</v>
      </c>
      <c r="M38" s="32"/>
    </row>
    <row r="39" spans="1:13">
      <c r="A39" s="70"/>
      <c r="B39" s="12">
        <v>77</v>
      </c>
      <c r="C39" s="68" t="s">
        <v>38</v>
      </c>
      <c r="D39" s="68"/>
      <c r="E39" s="15">
        <f>IFERROR(VLOOKUP(C39,RA!B:D,3,0),0)</f>
        <v>304877.67</v>
      </c>
      <c r="F39" s="25">
        <f>IFERROR(VLOOKUP(C39,RA!B:I,8,0),0)</f>
        <v>-34928.78</v>
      </c>
      <c r="G39" s="16">
        <f t="shared" si="0"/>
        <v>339806.44999999995</v>
      </c>
      <c r="H39" s="27">
        <f>RA!J37</f>
        <v>-15.5577648797524</v>
      </c>
      <c r="I39" s="20">
        <f>IFERROR(VLOOKUP(B39,RMS!C:E,3,FALSE),0)</f>
        <v>304877.67</v>
      </c>
      <c r="J39" s="21">
        <f>IFERROR(VLOOKUP(B39,RMS!C:F,4,FALSE),0)</f>
        <v>339806.45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8" t="s">
        <v>39</v>
      </c>
      <c r="D40" s="68"/>
      <c r="E40" s="15">
        <f>IFERROR(VLOOKUP(C40,RA!B:D,3,0),0)</f>
        <v>142688.84</v>
      </c>
      <c r="F40" s="25">
        <f>IFERROR(VLOOKUP(C40,RA!B:I,8,0),0)</f>
        <v>6322.53</v>
      </c>
      <c r="G40" s="16">
        <f t="shared" si="0"/>
        <v>136366.31</v>
      </c>
      <c r="H40" s="27">
        <f>RA!J38</f>
        <v>0</v>
      </c>
      <c r="I40" s="20">
        <f>IFERROR(VLOOKUP(B40,RMS!C:E,3,FALSE),0)</f>
        <v>142688.84</v>
      </c>
      <c r="J40" s="21">
        <f>IFERROR(VLOOKUP(B40,RMS!C:F,4,FALSE),0)</f>
        <v>136366.31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73" t="s">
        <v>65</v>
      </c>
      <c r="D41" s="74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9.2983755368691607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8" t="s">
        <v>34</v>
      </c>
      <c r="D42" s="68"/>
      <c r="E42" s="15">
        <f>IFERROR(VLOOKUP(C42,RA!B:D,3,0),0)</f>
        <v>718.4479</v>
      </c>
      <c r="F42" s="25">
        <f>IFERROR(VLOOKUP(C42,RA!B:I,8,0),0)</f>
        <v>126.782</v>
      </c>
      <c r="G42" s="16">
        <f t="shared" si="0"/>
        <v>591.66589999999997</v>
      </c>
      <c r="H42" s="27">
        <f>RA!J39</f>
        <v>9.2983755368691607</v>
      </c>
      <c r="I42" s="20">
        <f>VLOOKUP(B42,RMS!C:E,3,FALSE)</f>
        <v>718.44792375765803</v>
      </c>
      <c r="J42" s="21">
        <f>IFERROR(VLOOKUP(B42,RMS!C:F,4,FALSE),0)</f>
        <v>591.66575901974102</v>
      </c>
      <c r="K42" s="22">
        <f t="shared" si="1"/>
        <v>-2.375765802753449E-5</v>
      </c>
      <c r="L42" s="22">
        <f t="shared" si="2"/>
        <v>1.409802589478204E-4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sqref="A1:XFD1048576"/>
    </sheetView>
  </sheetViews>
  <sheetFormatPr defaultRowHeight="11.25"/>
  <cols>
    <col min="1" max="1" width="8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0.5703125" style="40" bestFit="1" customWidth="1"/>
    <col min="17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3" t="s">
        <v>45</v>
      </c>
      <c r="W1" s="80"/>
    </row>
    <row r="2" spans="1:23" ht="12.7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3"/>
      <c r="W2" s="80"/>
    </row>
    <row r="3" spans="1:23" ht="23.25" thickBo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4" t="s">
        <v>46</v>
      </c>
      <c r="W3" s="80"/>
    </row>
    <row r="4" spans="1:23" ht="12.75" thickTop="1" thickBo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W4" s="80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1" t="s">
        <v>4</v>
      </c>
      <c r="C6" s="8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3" t="s">
        <v>5</v>
      </c>
      <c r="B7" s="84"/>
      <c r="C7" s="85"/>
      <c r="D7" s="52">
        <v>30062681.734299999</v>
      </c>
      <c r="E7" s="63"/>
      <c r="F7" s="63"/>
      <c r="G7" s="52">
        <v>44687551.793700002</v>
      </c>
      <c r="H7" s="53">
        <v>-32.726944019926798</v>
      </c>
      <c r="I7" s="52">
        <v>160560.75640000001</v>
      </c>
      <c r="J7" s="53">
        <v>0.53408660551000697</v>
      </c>
      <c r="K7" s="52">
        <v>1252630.5219000001</v>
      </c>
      <c r="L7" s="53">
        <v>2.8030860309438399</v>
      </c>
      <c r="M7" s="53">
        <v>-0.87182113672556805</v>
      </c>
      <c r="N7" s="52">
        <v>241650340.61399999</v>
      </c>
      <c r="O7" s="52">
        <v>241650340.61399999</v>
      </c>
      <c r="P7" s="52">
        <v>995612</v>
      </c>
      <c r="Q7" s="52">
        <v>1821583</v>
      </c>
      <c r="R7" s="53">
        <v>-45.343583026411601</v>
      </c>
      <c r="S7" s="52">
        <v>30.195178176136899</v>
      </c>
      <c r="T7" s="52">
        <v>39.527819598557997</v>
      </c>
      <c r="U7" s="54">
        <v>-30.907720987706</v>
      </c>
    </row>
    <row r="8" spans="1:23" ht="12" thickBot="1">
      <c r="A8" s="75">
        <v>42738</v>
      </c>
      <c r="B8" s="71" t="s">
        <v>6</v>
      </c>
      <c r="C8" s="72"/>
      <c r="D8" s="55">
        <v>775567.50690000004</v>
      </c>
      <c r="E8" s="58"/>
      <c r="F8" s="58"/>
      <c r="G8" s="55">
        <v>1307868.6332</v>
      </c>
      <c r="H8" s="56">
        <v>-40.699892388855901</v>
      </c>
      <c r="I8" s="55">
        <v>202536.22560000001</v>
      </c>
      <c r="J8" s="56">
        <v>26.1145836820256</v>
      </c>
      <c r="K8" s="55">
        <v>299659.41769999999</v>
      </c>
      <c r="L8" s="56">
        <v>22.912042547179599</v>
      </c>
      <c r="M8" s="56">
        <v>-0.32411192962149299</v>
      </c>
      <c r="N8" s="55">
        <v>8885211.5125999991</v>
      </c>
      <c r="O8" s="55">
        <v>8885211.5125999991</v>
      </c>
      <c r="P8" s="55">
        <v>26203</v>
      </c>
      <c r="Q8" s="55">
        <v>91846</v>
      </c>
      <c r="R8" s="56">
        <v>-71.470722731528895</v>
      </c>
      <c r="S8" s="55">
        <v>29.598424107926601</v>
      </c>
      <c r="T8" s="55">
        <v>37.590743145047099</v>
      </c>
      <c r="U8" s="57">
        <v>-27.0025154311516</v>
      </c>
    </row>
    <row r="9" spans="1:23" ht="12" thickBot="1">
      <c r="A9" s="76"/>
      <c r="B9" s="71" t="s">
        <v>7</v>
      </c>
      <c r="C9" s="72"/>
      <c r="D9" s="55">
        <v>63777.630100000002</v>
      </c>
      <c r="E9" s="58"/>
      <c r="F9" s="58"/>
      <c r="G9" s="55">
        <v>108055.0006</v>
      </c>
      <c r="H9" s="56">
        <v>-40.976697287621903</v>
      </c>
      <c r="I9" s="55">
        <v>15533.724099999999</v>
      </c>
      <c r="J9" s="56">
        <v>24.356069793819401</v>
      </c>
      <c r="K9" s="55">
        <v>25648.253199999999</v>
      </c>
      <c r="L9" s="56">
        <v>23.7362945329529</v>
      </c>
      <c r="M9" s="56">
        <v>-0.39435547602906501</v>
      </c>
      <c r="N9" s="55">
        <v>481129.50569999998</v>
      </c>
      <c r="O9" s="55">
        <v>481129.50569999998</v>
      </c>
      <c r="P9" s="55">
        <v>3968</v>
      </c>
      <c r="Q9" s="55">
        <v>9870</v>
      </c>
      <c r="R9" s="56">
        <v>-59.797365754812603</v>
      </c>
      <c r="S9" s="55">
        <v>16.072991456653199</v>
      </c>
      <c r="T9" s="55">
        <v>16.359931995947299</v>
      </c>
      <c r="U9" s="57">
        <v>-1.78523419282545</v>
      </c>
    </row>
    <row r="10" spans="1:23" ht="12" thickBot="1">
      <c r="A10" s="76"/>
      <c r="B10" s="71" t="s">
        <v>8</v>
      </c>
      <c r="C10" s="72"/>
      <c r="D10" s="55">
        <v>141196.4461</v>
      </c>
      <c r="E10" s="58"/>
      <c r="F10" s="58"/>
      <c r="G10" s="55">
        <v>434803.42580000003</v>
      </c>
      <c r="H10" s="56">
        <v>-67.526372212865894</v>
      </c>
      <c r="I10" s="55">
        <v>31674.158599999999</v>
      </c>
      <c r="J10" s="56">
        <v>22.432688268631999</v>
      </c>
      <c r="K10" s="55">
        <v>118976.62420000001</v>
      </c>
      <c r="L10" s="56">
        <v>27.363313428612798</v>
      </c>
      <c r="M10" s="56">
        <v>-0.733778304662976</v>
      </c>
      <c r="N10" s="55">
        <v>1286803.2718</v>
      </c>
      <c r="O10" s="55">
        <v>1286803.2718</v>
      </c>
      <c r="P10" s="55">
        <v>98071</v>
      </c>
      <c r="Q10" s="55">
        <v>190536</v>
      </c>
      <c r="R10" s="56">
        <v>-48.528886929504097</v>
      </c>
      <c r="S10" s="55">
        <v>1.4397369874886601</v>
      </c>
      <c r="T10" s="55">
        <v>2.29932341709703</v>
      </c>
      <c r="U10" s="57">
        <v>-59.704406921416897</v>
      </c>
    </row>
    <row r="11" spans="1:23" ht="12" thickBot="1">
      <c r="A11" s="76"/>
      <c r="B11" s="71" t="s">
        <v>9</v>
      </c>
      <c r="C11" s="72"/>
      <c r="D11" s="55">
        <v>52154.673199999997</v>
      </c>
      <c r="E11" s="58"/>
      <c r="F11" s="58"/>
      <c r="G11" s="55">
        <v>80636.252299999993</v>
      </c>
      <c r="H11" s="56">
        <v>-35.321060053779298</v>
      </c>
      <c r="I11" s="55">
        <v>11838.469300000001</v>
      </c>
      <c r="J11" s="56">
        <v>22.698769973310899</v>
      </c>
      <c r="K11" s="55">
        <v>8782.5925000000007</v>
      </c>
      <c r="L11" s="56">
        <v>10.891617913150499</v>
      </c>
      <c r="M11" s="56">
        <v>0.34794700995178801</v>
      </c>
      <c r="N11" s="55">
        <v>520404.15230000002</v>
      </c>
      <c r="O11" s="55">
        <v>520404.15230000002</v>
      </c>
      <c r="P11" s="55">
        <v>2335</v>
      </c>
      <c r="Q11" s="55">
        <v>8350</v>
      </c>
      <c r="R11" s="56">
        <v>-72.035928143712596</v>
      </c>
      <c r="S11" s="55">
        <v>22.3360484796574</v>
      </c>
      <c r="T11" s="55">
        <v>23.7205985748503</v>
      </c>
      <c r="U11" s="57">
        <v>-6.1987244362130198</v>
      </c>
    </row>
    <row r="12" spans="1:23" ht="12" thickBot="1">
      <c r="A12" s="76"/>
      <c r="B12" s="71" t="s">
        <v>10</v>
      </c>
      <c r="C12" s="72"/>
      <c r="D12" s="55">
        <v>360387.37949999998</v>
      </c>
      <c r="E12" s="58"/>
      <c r="F12" s="58"/>
      <c r="G12" s="55">
        <v>299909.95260000002</v>
      </c>
      <c r="H12" s="56">
        <v>20.165195044614201</v>
      </c>
      <c r="I12" s="55">
        <v>24164.345300000001</v>
      </c>
      <c r="J12" s="56">
        <v>6.7051030847765896</v>
      </c>
      <c r="K12" s="55">
        <v>40061.642899999999</v>
      </c>
      <c r="L12" s="56">
        <v>13.357890444346699</v>
      </c>
      <c r="M12" s="56">
        <v>-0.39682091020785398</v>
      </c>
      <c r="N12" s="55">
        <v>4644323.4140999997</v>
      </c>
      <c r="O12" s="55">
        <v>4644323.4140999997</v>
      </c>
      <c r="P12" s="55">
        <v>2709</v>
      </c>
      <c r="Q12" s="55">
        <v>11260</v>
      </c>
      <c r="R12" s="56">
        <v>-75.941385435168698</v>
      </c>
      <c r="S12" s="55">
        <v>133.03336267995601</v>
      </c>
      <c r="T12" s="55">
        <v>124.133229653641</v>
      </c>
      <c r="U12" s="57">
        <v>6.6901511372947704</v>
      </c>
    </row>
    <row r="13" spans="1:23" ht="12" thickBot="1">
      <c r="A13" s="76"/>
      <c r="B13" s="71" t="s">
        <v>11</v>
      </c>
      <c r="C13" s="72"/>
      <c r="D13" s="55">
        <v>251758.50959999999</v>
      </c>
      <c r="E13" s="58"/>
      <c r="F13" s="58"/>
      <c r="G13" s="55">
        <v>469550.32770000002</v>
      </c>
      <c r="H13" s="56">
        <v>-46.383061676649298</v>
      </c>
      <c r="I13" s="55">
        <v>41698.386700000003</v>
      </c>
      <c r="J13" s="56">
        <v>16.562850950401401</v>
      </c>
      <c r="K13" s="55">
        <v>-126.32899999999999</v>
      </c>
      <c r="L13" s="56">
        <v>-2.6904251269251001E-2</v>
      </c>
      <c r="M13" s="56">
        <v>-331.077707414766</v>
      </c>
      <c r="N13" s="55">
        <v>3947441.4484999999</v>
      </c>
      <c r="O13" s="55">
        <v>3947441.4484999999</v>
      </c>
      <c r="P13" s="55">
        <v>7883</v>
      </c>
      <c r="Q13" s="55">
        <v>42796</v>
      </c>
      <c r="R13" s="56">
        <v>-81.580054210673893</v>
      </c>
      <c r="S13" s="55">
        <v>31.936890726880598</v>
      </c>
      <c r="T13" s="55">
        <v>36.942247310496299</v>
      </c>
      <c r="U13" s="57">
        <v>-15.672648368999701</v>
      </c>
    </row>
    <row r="14" spans="1:23" ht="12" thickBot="1">
      <c r="A14" s="76"/>
      <c r="B14" s="71" t="s">
        <v>12</v>
      </c>
      <c r="C14" s="72"/>
      <c r="D14" s="55">
        <v>84029.591899999999</v>
      </c>
      <c r="E14" s="58"/>
      <c r="F14" s="58"/>
      <c r="G14" s="55">
        <v>199619.8861</v>
      </c>
      <c r="H14" s="56">
        <v>-57.905199956929501</v>
      </c>
      <c r="I14" s="55">
        <v>17803.811399999999</v>
      </c>
      <c r="J14" s="56">
        <v>21.187549525633202</v>
      </c>
      <c r="K14" s="55">
        <v>37223.337699999996</v>
      </c>
      <c r="L14" s="56">
        <v>18.6471089765841</v>
      </c>
      <c r="M14" s="56">
        <v>-0.52170298258879699</v>
      </c>
      <c r="N14" s="55">
        <v>1170443.3600000001</v>
      </c>
      <c r="O14" s="55">
        <v>1170443.3600000001</v>
      </c>
      <c r="P14" s="55">
        <v>1190</v>
      </c>
      <c r="Q14" s="55">
        <v>3418</v>
      </c>
      <c r="R14" s="56">
        <v>-65.184318314804003</v>
      </c>
      <c r="S14" s="55">
        <v>70.613102436974799</v>
      </c>
      <c r="T14" s="55">
        <v>82.746078232884699</v>
      </c>
      <c r="U14" s="57">
        <v>-17.1823293088406</v>
      </c>
    </row>
    <row r="15" spans="1:23" ht="12" thickBot="1">
      <c r="A15" s="76"/>
      <c r="B15" s="71" t="s">
        <v>13</v>
      </c>
      <c r="C15" s="72"/>
      <c r="D15" s="55">
        <v>116485.91039999999</v>
      </c>
      <c r="E15" s="58"/>
      <c r="F15" s="58"/>
      <c r="G15" s="55">
        <v>114269.82369999999</v>
      </c>
      <c r="H15" s="56">
        <v>1.9393455141911</v>
      </c>
      <c r="I15" s="55">
        <v>-10952.3896</v>
      </c>
      <c r="J15" s="56">
        <v>-9.4023299147430599</v>
      </c>
      <c r="K15" s="55">
        <v>6680.1319999999996</v>
      </c>
      <c r="L15" s="56">
        <v>5.8459283332210097</v>
      </c>
      <c r="M15" s="56">
        <v>-2.6395468832053002</v>
      </c>
      <c r="N15" s="55">
        <v>1029608.8530999999</v>
      </c>
      <c r="O15" s="55">
        <v>1029608.8530999999</v>
      </c>
      <c r="P15" s="55">
        <v>4199</v>
      </c>
      <c r="Q15" s="55">
        <v>13248</v>
      </c>
      <c r="R15" s="56">
        <v>-68.304649758454104</v>
      </c>
      <c r="S15" s="55">
        <v>27.741345653727102</v>
      </c>
      <c r="T15" s="55">
        <v>29.0429021059783</v>
      </c>
      <c r="U15" s="57">
        <v>-4.69175673198216</v>
      </c>
    </row>
    <row r="16" spans="1:23" ht="12" thickBot="1">
      <c r="A16" s="76"/>
      <c r="B16" s="71" t="s">
        <v>14</v>
      </c>
      <c r="C16" s="72"/>
      <c r="D16" s="55">
        <v>907060.95279999997</v>
      </c>
      <c r="E16" s="58"/>
      <c r="F16" s="58"/>
      <c r="G16" s="55">
        <v>1159296.3681000001</v>
      </c>
      <c r="H16" s="56">
        <v>-21.757630079821201</v>
      </c>
      <c r="I16" s="55">
        <v>-70720.036800000002</v>
      </c>
      <c r="J16" s="56">
        <v>-7.7966135111091299</v>
      </c>
      <c r="K16" s="55">
        <v>-20992.312600000001</v>
      </c>
      <c r="L16" s="56">
        <v>-1.8107805025219601</v>
      </c>
      <c r="M16" s="56">
        <v>2.36885402516348</v>
      </c>
      <c r="N16" s="55">
        <v>6966201.3238000004</v>
      </c>
      <c r="O16" s="55">
        <v>6966201.3238000004</v>
      </c>
      <c r="P16" s="55">
        <v>31958</v>
      </c>
      <c r="Q16" s="55">
        <v>68764</v>
      </c>
      <c r="R16" s="56">
        <v>-53.525100343202801</v>
      </c>
      <c r="S16" s="55">
        <v>28.382907340884898</v>
      </c>
      <c r="T16" s="55">
        <v>35.0670504886278</v>
      </c>
      <c r="U16" s="57">
        <v>-23.549888908366</v>
      </c>
    </row>
    <row r="17" spans="1:21" ht="12" thickBot="1">
      <c r="A17" s="76"/>
      <c r="B17" s="71" t="s">
        <v>15</v>
      </c>
      <c r="C17" s="72"/>
      <c r="D17" s="55">
        <v>1524200.7886000001</v>
      </c>
      <c r="E17" s="58"/>
      <c r="F17" s="58"/>
      <c r="G17" s="55">
        <v>2362324.0331999999</v>
      </c>
      <c r="H17" s="56">
        <v>-35.478758748632799</v>
      </c>
      <c r="I17" s="55">
        <v>61782.180999999997</v>
      </c>
      <c r="J17" s="56">
        <v>4.0534148428533401</v>
      </c>
      <c r="K17" s="55">
        <v>-24144.135300000002</v>
      </c>
      <c r="L17" s="56">
        <v>-1.02205010661871</v>
      </c>
      <c r="M17" s="56">
        <v>-3.5588897772619799</v>
      </c>
      <c r="N17" s="55">
        <v>23551098.268399999</v>
      </c>
      <c r="O17" s="55">
        <v>23551098.268399999</v>
      </c>
      <c r="P17" s="55">
        <v>11780</v>
      </c>
      <c r="Q17" s="55">
        <v>17912</v>
      </c>
      <c r="R17" s="56">
        <v>-34.234033050469002</v>
      </c>
      <c r="S17" s="55">
        <v>129.388861511036</v>
      </c>
      <c r="T17" s="55">
        <v>223.42011175189799</v>
      </c>
      <c r="U17" s="57">
        <v>-72.673373227604003</v>
      </c>
    </row>
    <row r="18" spans="1:21" ht="12" customHeight="1" thickBot="1">
      <c r="A18" s="76"/>
      <c r="B18" s="71" t="s">
        <v>16</v>
      </c>
      <c r="C18" s="72"/>
      <c r="D18" s="55">
        <v>1468906.7867999999</v>
      </c>
      <c r="E18" s="58"/>
      <c r="F18" s="58"/>
      <c r="G18" s="55">
        <v>3949087.1724</v>
      </c>
      <c r="H18" s="56">
        <v>-62.803890553084599</v>
      </c>
      <c r="I18" s="55">
        <v>243160.50700000001</v>
      </c>
      <c r="J18" s="56">
        <v>16.553841890112199</v>
      </c>
      <c r="K18" s="55">
        <v>509824.95010000002</v>
      </c>
      <c r="L18" s="56">
        <v>12.9099441932593</v>
      </c>
      <c r="M18" s="56">
        <v>-0.52305098651546</v>
      </c>
      <c r="N18" s="55">
        <v>27168717.243700001</v>
      </c>
      <c r="O18" s="55">
        <v>27168717.243700001</v>
      </c>
      <c r="P18" s="55">
        <v>59750</v>
      </c>
      <c r="Q18" s="55">
        <v>240767</v>
      </c>
      <c r="R18" s="56">
        <v>-75.183476140833307</v>
      </c>
      <c r="S18" s="55">
        <v>24.5842140050209</v>
      </c>
      <c r="T18" s="55">
        <v>51.764677461612301</v>
      </c>
      <c r="U18" s="57">
        <v>-110.560636394721</v>
      </c>
    </row>
    <row r="19" spans="1:21" ht="12" customHeight="1" thickBot="1">
      <c r="A19" s="76"/>
      <c r="B19" s="71" t="s">
        <v>17</v>
      </c>
      <c r="C19" s="72"/>
      <c r="D19" s="55">
        <v>528196.78960000002</v>
      </c>
      <c r="E19" s="58"/>
      <c r="F19" s="58"/>
      <c r="G19" s="55">
        <v>1314548.8178000001</v>
      </c>
      <c r="H19" s="56">
        <v>-59.819157535436503</v>
      </c>
      <c r="I19" s="55">
        <v>43804.171600000001</v>
      </c>
      <c r="J19" s="56">
        <v>8.2931537000012092</v>
      </c>
      <c r="K19" s="55">
        <v>-96129.057000000001</v>
      </c>
      <c r="L19" s="56">
        <v>-7.3127034689270403</v>
      </c>
      <c r="M19" s="56">
        <v>-1.4556808624472399</v>
      </c>
      <c r="N19" s="55">
        <v>5204554.7925000004</v>
      </c>
      <c r="O19" s="55">
        <v>5204554.7925000004</v>
      </c>
      <c r="P19" s="55">
        <v>11079</v>
      </c>
      <c r="Q19" s="55">
        <v>26061</v>
      </c>
      <c r="R19" s="56">
        <v>-57.488200759755998</v>
      </c>
      <c r="S19" s="55">
        <v>47.675493239462099</v>
      </c>
      <c r="T19" s="55">
        <v>58.8002111354131</v>
      </c>
      <c r="U19" s="57">
        <v>-23.334248143117001</v>
      </c>
    </row>
    <row r="20" spans="1:21" ht="12" thickBot="1">
      <c r="A20" s="76"/>
      <c r="B20" s="71" t="s">
        <v>18</v>
      </c>
      <c r="C20" s="72"/>
      <c r="D20" s="55">
        <v>2789646.2511999998</v>
      </c>
      <c r="E20" s="58"/>
      <c r="F20" s="58"/>
      <c r="G20" s="55">
        <v>2457613.7815</v>
      </c>
      <c r="H20" s="56">
        <v>13.510360016672101</v>
      </c>
      <c r="I20" s="55">
        <v>57238.633099999999</v>
      </c>
      <c r="J20" s="56">
        <v>2.0518240646238999</v>
      </c>
      <c r="K20" s="55">
        <v>103768.33500000001</v>
      </c>
      <c r="L20" s="56">
        <v>4.2223206828155604</v>
      </c>
      <c r="M20" s="56">
        <v>-0.44839981194648598</v>
      </c>
      <c r="N20" s="55">
        <v>16204704.799799999</v>
      </c>
      <c r="O20" s="55">
        <v>16204704.799799999</v>
      </c>
      <c r="P20" s="55">
        <v>51424</v>
      </c>
      <c r="Q20" s="55">
        <v>82518</v>
      </c>
      <c r="R20" s="56">
        <v>-37.681475556848198</v>
      </c>
      <c r="S20" s="55">
        <v>54.247943590541396</v>
      </c>
      <c r="T20" s="55">
        <v>54.540943287525103</v>
      </c>
      <c r="U20" s="57">
        <v>-0.54011208092108698</v>
      </c>
    </row>
    <row r="21" spans="1:21" ht="12" customHeight="1" thickBot="1">
      <c r="A21" s="76"/>
      <c r="B21" s="71" t="s">
        <v>19</v>
      </c>
      <c r="C21" s="72"/>
      <c r="D21" s="55">
        <v>440575.7499</v>
      </c>
      <c r="E21" s="58"/>
      <c r="F21" s="58"/>
      <c r="G21" s="55">
        <v>440733.81430000003</v>
      </c>
      <c r="H21" s="56">
        <v>-3.5863914878209002E-2</v>
      </c>
      <c r="I21" s="55">
        <v>50620.871500000001</v>
      </c>
      <c r="J21" s="56">
        <v>11.489708980008499</v>
      </c>
      <c r="K21" s="55">
        <v>57327.339200000002</v>
      </c>
      <c r="L21" s="56">
        <v>13.007247762700199</v>
      </c>
      <c r="M21" s="56">
        <v>-0.11698550453567901</v>
      </c>
      <c r="N21" s="55">
        <v>2472232.094</v>
      </c>
      <c r="O21" s="55">
        <v>2472232.094</v>
      </c>
      <c r="P21" s="55">
        <v>32754</v>
      </c>
      <c r="Q21" s="55">
        <v>53835</v>
      </c>
      <c r="R21" s="56">
        <v>-39.158539983282203</v>
      </c>
      <c r="S21" s="55">
        <v>13.451051776882201</v>
      </c>
      <c r="T21" s="55">
        <v>14.3954621937401</v>
      </c>
      <c r="U21" s="57">
        <v>-7.0210897446773597</v>
      </c>
    </row>
    <row r="22" spans="1:21" ht="12" customHeight="1" thickBot="1">
      <c r="A22" s="76"/>
      <c r="B22" s="71" t="s">
        <v>20</v>
      </c>
      <c r="C22" s="72"/>
      <c r="D22" s="55">
        <v>1120783.4968000001</v>
      </c>
      <c r="E22" s="58"/>
      <c r="F22" s="58"/>
      <c r="G22" s="55">
        <v>2084886.6606999999</v>
      </c>
      <c r="H22" s="56">
        <v>-46.242473611313798</v>
      </c>
      <c r="I22" s="55">
        <v>45425.444300000003</v>
      </c>
      <c r="J22" s="56">
        <v>4.0530079564604797</v>
      </c>
      <c r="K22" s="55">
        <v>220950.97010000001</v>
      </c>
      <c r="L22" s="56">
        <v>10.597744916542201</v>
      </c>
      <c r="M22" s="56">
        <v>-0.79440939191422899</v>
      </c>
      <c r="N22" s="55">
        <v>5712583.9943000004</v>
      </c>
      <c r="O22" s="55">
        <v>5712583.9943000004</v>
      </c>
      <c r="P22" s="55">
        <v>63177</v>
      </c>
      <c r="Q22" s="55">
        <v>105283</v>
      </c>
      <c r="R22" s="56">
        <v>-39.993161289097003</v>
      </c>
      <c r="S22" s="55">
        <v>17.740372236731702</v>
      </c>
      <c r="T22" s="55">
        <v>17.777570219313699</v>
      </c>
      <c r="U22" s="57">
        <v>-0.20967983132235299</v>
      </c>
    </row>
    <row r="23" spans="1:21" ht="12" thickBot="1">
      <c r="A23" s="76"/>
      <c r="B23" s="71" t="s">
        <v>21</v>
      </c>
      <c r="C23" s="72"/>
      <c r="D23" s="55">
        <v>5457045.8990000002</v>
      </c>
      <c r="E23" s="58"/>
      <c r="F23" s="58"/>
      <c r="G23" s="55">
        <v>4725414.2379999999</v>
      </c>
      <c r="H23" s="56">
        <v>15.4829105799126</v>
      </c>
      <c r="I23" s="55">
        <v>-540502.41170000006</v>
      </c>
      <c r="J23" s="56">
        <v>-9.9046704334857605</v>
      </c>
      <c r="K23" s="55">
        <v>647084.48540000001</v>
      </c>
      <c r="L23" s="56">
        <v>13.6937092243975</v>
      </c>
      <c r="M23" s="56">
        <v>-1.83528878206048</v>
      </c>
      <c r="N23" s="55">
        <v>38546995.2478</v>
      </c>
      <c r="O23" s="55">
        <v>38546995.2478</v>
      </c>
      <c r="P23" s="55">
        <v>112929</v>
      </c>
      <c r="Q23" s="55">
        <v>215694</v>
      </c>
      <c r="R23" s="56">
        <v>-47.643884391777199</v>
      </c>
      <c r="S23" s="55">
        <v>48.322803699669699</v>
      </c>
      <c r="T23" s="55">
        <v>53.187824794848297</v>
      </c>
      <c r="U23" s="57">
        <v>-10.0677541920272</v>
      </c>
    </row>
    <row r="24" spans="1:21" ht="12" thickBot="1">
      <c r="A24" s="76"/>
      <c r="B24" s="71" t="s">
        <v>22</v>
      </c>
      <c r="C24" s="72"/>
      <c r="D24" s="55">
        <v>354831.35710000002</v>
      </c>
      <c r="E24" s="58"/>
      <c r="F24" s="58"/>
      <c r="G24" s="55">
        <v>386489.7966</v>
      </c>
      <c r="H24" s="56">
        <v>-8.1912743307852605</v>
      </c>
      <c r="I24" s="55">
        <v>31462.569599999999</v>
      </c>
      <c r="J24" s="56">
        <v>8.8669078903116993</v>
      </c>
      <c r="K24" s="55">
        <v>44598.3923</v>
      </c>
      <c r="L24" s="56">
        <v>11.539345331322499</v>
      </c>
      <c r="M24" s="56">
        <v>-0.29453578980244999</v>
      </c>
      <c r="N24" s="55">
        <v>1757845.3821</v>
      </c>
      <c r="O24" s="55">
        <v>1757845.3821</v>
      </c>
      <c r="P24" s="55">
        <v>26524</v>
      </c>
      <c r="Q24" s="55">
        <v>36315</v>
      </c>
      <c r="R24" s="56">
        <v>-26.961310753132299</v>
      </c>
      <c r="S24" s="55">
        <v>13.377746836827001</v>
      </c>
      <c r="T24" s="55">
        <v>15.004610976180601</v>
      </c>
      <c r="U24" s="57">
        <v>-12.1609726899233</v>
      </c>
    </row>
    <row r="25" spans="1:21" ht="12" thickBot="1">
      <c r="A25" s="76"/>
      <c r="B25" s="71" t="s">
        <v>23</v>
      </c>
      <c r="C25" s="72"/>
      <c r="D25" s="55">
        <v>1080814.5051</v>
      </c>
      <c r="E25" s="58"/>
      <c r="F25" s="58"/>
      <c r="G25" s="55">
        <v>1663298.5384</v>
      </c>
      <c r="H25" s="56">
        <v>-35.019812730691001</v>
      </c>
      <c r="I25" s="55">
        <v>-9828.7757000000001</v>
      </c>
      <c r="J25" s="56">
        <v>-0.90938599117807095</v>
      </c>
      <c r="K25" s="55">
        <v>-65444.767899999999</v>
      </c>
      <c r="L25" s="56">
        <v>-3.9346374922540499</v>
      </c>
      <c r="M25" s="56">
        <v>-0.84981571460352001</v>
      </c>
      <c r="N25" s="55">
        <v>5038872.9483000003</v>
      </c>
      <c r="O25" s="55">
        <v>5038872.9483000003</v>
      </c>
      <c r="P25" s="55">
        <v>21751</v>
      </c>
      <c r="Q25" s="55">
        <v>31333</v>
      </c>
      <c r="R25" s="56">
        <v>-30.5811763954936</v>
      </c>
      <c r="S25" s="55">
        <v>49.690336310974203</v>
      </c>
      <c r="T25" s="55">
        <v>50.383162815561903</v>
      </c>
      <c r="U25" s="57">
        <v>-1.3942882178373299</v>
      </c>
    </row>
    <row r="26" spans="1:21" ht="12" thickBot="1">
      <c r="A26" s="76"/>
      <c r="B26" s="71" t="s">
        <v>24</v>
      </c>
      <c r="C26" s="72"/>
      <c r="D26" s="55">
        <v>953099.94979999994</v>
      </c>
      <c r="E26" s="58"/>
      <c r="F26" s="58"/>
      <c r="G26" s="55">
        <v>816284.03139999998</v>
      </c>
      <c r="H26" s="56">
        <v>16.760822598152298</v>
      </c>
      <c r="I26" s="55">
        <v>159647.5552</v>
      </c>
      <c r="J26" s="56">
        <v>16.750347666422702</v>
      </c>
      <c r="K26" s="55">
        <v>160396.14689999999</v>
      </c>
      <c r="L26" s="56">
        <v>19.6495509810361</v>
      </c>
      <c r="M26" s="56">
        <v>-4.6671426618910003E-3</v>
      </c>
      <c r="N26" s="55">
        <v>4661645.1935999999</v>
      </c>
      <c r="O26" s="55">
        <v>4661645.1935999999</v>
      </c>
      <c r="P26" s="55">
        <v>58443</v>
      </c>
      <c r="Q26" s="55">
        <v>81933</v>
      </c>
      <c r="R26" s="56">
        <v>-28.669766760645899</v>
      </c>
      <c r="S26" s="55">
        <v>16.308196872166</v>
      </c>
      <c r="T26" s="55">
        <v>19.4150885980008</v>
      </c>
      <c r="U26" s="57">
        <v>-19.051105098795102</v>
      </c>
    </row>
    <row r="27" spans="1:21" ht="12" thickBot="1">
      <c r="A27" s="76"/>
      <c r="B27" s="71" t="s">
        <v>25</v>
      </c>
      <c r="C27" s="72"/>
      <c r="D27" s="55">
        <v>227642.2727</v>
      </c>
      <c r="E27" s="58"/>
      <c r="F27" s="58"/>
      <c r="G27" s="55">
        <v>291282.4325</v>
      </c>
      <c r="H27" s="56">
        <v>-21.848265703425099</v>
      </c>
      <c r="I27" s="55">
        <v>57364.145400000001</v>
      </c>
      <c r="J27" s="56">
        <v>25.199249998526302</v>
      </c>
      <c r="K27" s="55">
        <v>75794.724300000002</v>
      </c>
      <c r="L27" s="56">
        <v>26.021042068851902</v>
      </c>
      <c r="M27" s="56">
        <v>-0.24316440319844301</v>
      </c>
      <c r="N27" s="55">
        <v>998451.28410000005</v>
      </c>
      <c r="O27" s="55">
        <v>998451.28410000005</v>
      </c>
      <c r="P27" s="55">
        <v>27585</v>
      </c>
      <c r="Q27" s="55">
        <v>37928</v>
      </c>
      <c r="R27" s="56">
        <v>-27.2700906981649</v>
      </c>
      <c r="S27" s="55">
        <v>8.2523934275874602</v>
      </c>
      <c r="T27" s="55">
        <v>8.2902152262181001</v>
      </c>
      <c r="U27" s="57">
        <v>-0.45831308168368801</v>
      </c>
    </row>
    <row r="28" spans="1:21" ht="12" thickBot="1">
      <c r="A28" s="76"/>
      <c r="B28" s="71" t="s">
        <v>26</v>
      </c>
      <c r="C28" s="72"/>
      <c r="D28" s="55">
        <v>2074351.7365000001</v>
      </c>
      <c r="E28" s="58"/>
      <c r="F28" s="58"/>
      <c r="G28" s="55">
        <v>3191934.4596000002</v>
      </c>
      <c r="H28" s="56">
        <v>-35.012708977741703</v>
      </c>
      <c r="I28" s="55">
        <v>-106655.18399999999</v>
      </c>
      <c r="J28" s="56">
        <v>-5.1416151910647798</v>
      </c>
      <c r="K28" s="55">
        <v>-205445.29120000001</v>
      </c>
      <c r="L28" s="56">
        <v>-6.43638814644539</v>
      </c>
      <c r="M28" s="56">
        <v>-0.48085846418270201</v>
      </c>
      <c r="N28" s="55">
        <v>9432546.1076999996</v>
      </c>
      <c r="O28" s="55">
        <v>9432546.1076999996</v>
      </c>
      <c r="P28" s="55">
        <v>48308</v>
      </c>
      <c r="Q28" s="55">
        <v>58735</v>
      </c>
      <c r="R28" s="56">
        <v>-17.752617689622902</v>
      </c>
      <c r="S28" s="55">
        <v>42.940128684689903</v>
      </c>
      <c r="T28" s="55">
        <v>48.8268979739508</v>
      </c>
      <c r="U28" s="57">
        <v>-13.7092492956589</v>
      </c>
    </row>
    <row r="29" spans="1:21" ht="12" thickBot="1">
      <c r="A29" s="76"/>
      <c r="B29" s="71" t="s">
        <v>27</v>
      </c>
      <c r="C29" s="72"/>
      <c r="D29" s="55">
        <v>739762.40540000005</v>
      </c>
      <c r="E29" s="58"/>
      <c r="F29" s="58"/>
      <c r="G29" s="55">
        <v>784735.81240000005</v>
      </c>
      <c r="H29" s="56">
        <v>-5.7310251793473501</v>
      </c>
      <c r="I29" s="55">
        <v>97800.531600000002</v>
      </c>
      <c r="J29" s="56">
        <v>13.2205328205504</v>
      </c>
      <c r="K29" s="55">
        <v>110958.0048</v>
      </c>
      <c r="L29" s="56">
        <v>14.139536267709101</v>
      </c>
      <c r="M29" s="56">
        <v>-0.11858065782379699</v>
      </c>
      <c r="N29" s="55">
        <v>3179948.9164999998</v>
      </c>
      <c r="O29" s="55">
        <v>3179948.9164999998</v>
      </c>
      <c r="P29" s="55">
        <v>107777</v>
      </c>
      <c r="Q29" s="55">
        <v>128676</v>
      </c>
      <c r="R29" s="56">
        <v>-16.241567969162901</v>
      </c>
      <c r="S29" s="55">
        <v>6.8638244282175203</v>
      </c>
      <c r="T29" s="55">
        <v>7.1401004017843297</v>
      </c>
      <c r="U29" s="57">
        <v>-4.0251025715491604</v>
      </c>
    </row>
    <row r="30" spans="1:21" ht="12" thickBot="1">
      <c r="A30" s="76"/>
      <c r="B30" s="71" t="s">
        <v>28</v>
      </c>
      <c r="C30" s="72"/>
      <c r="D30" s="55">
        <v>1171380.8155</v>
      </c>
      <c r="E30" s="58"/>
      <c r="F30" s="58"/>
      <c r="G30" s="55">
        <v>1427611.0245999999</v>
      </c>
      <c r="H30" s="56">
        <v>-17.948180889944599</v>
      </c>
      <c r="I30" s="55">
        <v>101506.45020000001</v>
      </c>
      <c r="J30" s="56">
        <v>8.6655380433793692</v>
      </c>
      <c r="K30" s="55">
        <v>133437.08249999999</v>
      </c>
      <c r="L30" s="56">
        <v>9.3468795211488001</v>
      </c>
      <c r="M30" s="56">
        <v>-0.23929354345708201</v>
      </c>
      <c r="N30" s="55">
        <v>5705169.5110999998</v>
      </c>
      <c r="O30" s="55">
        <v>5705169.5110999998</v>
      </c>
      <c r="P30" s="55">
        <v>80939</v>
      </c>
      <c r="Q30" s="55">
        <v>110485</v>
      </c>
      <c r="R30" s="56">
        <v>-26.742091686654302</v>
      </c>
      <c r="S30" s="55">
        <v>14.4723905101373</v>
      </c>
      <c r="T30" s="55">
        <v>15.690156659275001</v>
      </c>
      <c r="U30" s="57">
        <v>-8.4144091349992305</v>
      </c>
    </row>
    <row r="31" spans="1:21" ht="12" thickBot="1">
      <c r="A31" s="76"/>
      <c r="B31" s="71" t="s">
        <v>29</v>
      </c>
      <c r="C31" s="72"/>
      <c r="D31" s="55">
        <v>4424786.2912999997</v>
      </c>
      <c r="E31" s="58"/>
      <c r="F31" s="58"/>
      <c r="G31" s="55">
        <v>6682629.6626000004</v>
      </c>
      <c r="H31" s="56">
        <v>-33.786749906795599</v>
      </c>
      <c r="I31" s="55">
        <v>-257584.3302</v>
      </c>
      <c r="J31" s="56">
        <v>-5.8213959554716004</v>
      </c>
      <c r="K31" s="55">
        <v>-325330.15409999999</v>
      </c>
      <c r="L31" s="56">
        <v>-4.8682954244904897</v>
      </c>
      <c r="M31" s="56">
        <v>-0.20823714938879101</v>
      </c>
      <c r="N31" s="55">
        <v>32606562.640500002</v>
      </c>
      <c r="O31" s="55">
        <v>32606562.640500002</v>
      </c>
      <c r="P31" s="55">
        <v>57805</v>
      </c>
      <c r="Q31" s="55">
        <v>94227</v>
      </c>
      <c r="R31" s="56">
        <v>-38.653464505927197</v>
      </c>
      <c r="S31" s="55">
        <v>76.546774349969695</v>
      </c>
      <c r="T31" s="55">
        <v>84.195100810807901</v>
      </c>
      <c r="U31" s="57">
        <v>-9.9917031459356895</v>
      </c>
    </row>
    <row r="32" spans="1:21" ht="12" thickBot="1">
      <c r="A32" s="76"/>
      <c r="B32" s="71" t="s">
        <v>30</v>
      </c>
      <c r="C32" s="72"/>
      <c r="D32" s="55">
        <v>126152.1927</v>
      </c>
      <c r="E32" s="58"/>
      <c r="F32" s="58"/>
      <c r="G32" s="55">
        <v>121642.6712</v>
      </c>
      <c r="H32" s="56">
        <v>3.7071871700233001</v>
      </c>
      <c r="I32" s="55">
        <v>27551.3825</v>
      </c>
      <c r="J32" s="56">
        <v>21.839796764785099</v>
      </c>
      <c r="K32" s="55">
        <v>30724.486400000002</v>
      </c>
      <c r="L32" s="56">
        <v>25.257983976267699</v>
      </c>
      <c r="M32" s="56">
        <v>-0.10327605997019999</v>
      </c>
      <c r="N32" s="55">
        <v>503886.31329999998</v>
      </c>
      <c r="O32" s="55">
        <v>503886.31329999998</v>
      </c>
      <c r="P32" s="55">
        <v>23714</v>
      </c>
      <c r="Q32" s="55">
        <v>28537</v>
      </c>
      <c r="R32" s="56">
        <v>-16.9008655429793</v>
      </c>
      <c r="S32" s="55">
        <v>5.3197348696972302</v>
      </c>
      <c r="T32" s="55">
        <v>5.6991450678067102</v>
      </c>
      <c r="U32" s="57">
        <v>-7.1321260815217498</v>
      </c>
    </row>
    <row r="33" spans="1:21" ht="12" thickBot="1">
      <c r="A33" s="76"/>
      <c r="B33" s="71" t="s">
        <v>31</v>
      </c>
      <c r="C33" s="72"/>
      <c r="D33" s="55">
        <v>341342.91820000001</v>
      </c>
      <c r="E33" s="58"/>
      <c r="F33" s="58"/>
      <c r="G33" s="55">
        <v>481382.85450000002</v>
      </c>
      <c r="H33" s="56">
        <v>-29.091176594865601</v>
      </c>
      <c r="I33" s="55">
        <v>14482.8869</v>
      </c>
      <c r="J33" s="56">
        <v>4.2429141276381097</v>
      </c>
      <c r="K33" s="55">
        <v>8632.6880999999994</v>
      </c>
      <c r="L33" s="56">
        <v>1.7933102559223</v>
      </c>
      <c r="M33" s="56">
        <v>0.67767985269848896</v>
      </c>
      <c r="N33" s="55">
        <v>1767853.6869999999</v>
      </c>
      <c r="O33" s="55">
        <v>1767853.6869999999</v>
      </c>
      <c r="P33" s="55">
        <v>18213</v>
      </c>
      <c r="Q33" s="55">
        <v>24510</v>
      </c>
      <c r="R33" s="56">
        <v>-25.691554467564298</v>
      </c>
      <c r="S33" s="55">
        <v>18.7417184538516</v>
      </c>
      <c r="T33" s="55">
        <v>19.930368808649501</v>
      </c>
      <c r="U33" s="57">
        <v>-6.3422698282696697</v>
      </c>
    </row>
    <row r="34" spans="1:21" ht="12" customHeight="1" thickBot="1">
      <c r="A34" s="76"/>
      <c r="B34" s="71" t="s">
        <v>61</v>
      </c>
      <c r="C34" s="72"/>
      <c r="D34" s="55">
        <v>202236.08</v>
      </c>
      <c r="E34" s="58"/>
      <c r="F34" s="58"/>
      <c r="G34" s="55">
        <v>540165.07999999996</v>
      </c>
      <c r="H34" s="56">
        <v>-62.560319523061402</v>
      </c>
      <c r="I34" s="55">
        <v>-15672.63</v>
      </c>
      <c r="J34" s="56">
        <v>-7.7496705830136703</v>
      </c>
      <c r="K34" s="55">
        <v>-14403.34</v>
      </c>
      <c r="L34" s="56">
        <v>-2.6664700354195401</v>
      </c>
      <c r="M34" s="56">
        <v>8.8124698854570999E-2</v>
      </c>
      <c r="N34" s="55">
        <v>4089913.53</v>
      </c>
      <c r="O34" s="55">
        <v>4089913.53</v>
      </c>
      <c r="P34" s="55">
        <v>108</v>
      </c>
      <c r="Q34" s="55">
        <v>170</v>
      </c>
      <c r="R34" s="56">
        <v>-36.470588235294102</v>
      </c>
      <c r="S34" s="55">
        <v>1872.5562962962999</v>
      </c>
      <c r="T34" s="55">
        <v>2603.9262941176498</v>
      </c>
      <c r="U34" s="57">
        <v>-39.057303605126201</v>
      </c>
    </row>
    <row r="35" spans="1:21" ht="12" thickBot="1">
      <c r="A35" s="76"/>
      <c r="B35" s="71" t="s">
        <v>35</v>
      </c>
      <c r="C35" s="72"/>
      <c r="D35" s="55">
        <v>689699.51</v>
      </c>
      <c r="E35" s="58"/>
      <c r="F35" s="58"/>
      <c r="G35" s="55">
        <v>2233723.5099999998</v>
      </c>
      <c r="H35" s="56">
        <v>-69.123326727218796</v>
      </c>
      <c r="I35" s="55">
        <v>-101169.74</v>
      </c>
      <c r="J35" s="56">
        <v>-14.6686692585877</v>
      </c>
      <c r="K35" s="55">
        <v>-319759.06</v>
      </c>
      <c r="L35" s="56">
        <v>-14.3150689227424</v>
      </c>
      <c r="M35" s="56">
        <v>-0.68360633784700298</v>
      </c>
      <c r="N35" s="55">
        <v>7722934.1299999999</v>
      </c>
      <c r="O35" s="55">
        <v>7722934.1299999999</v>
      </c>
      <c r="P35" s="55">
        <v>226</v>
      </c>
      <c r="Q35" s="55">
        <v>682</v>
      </c>
      <c r="R35" s="56">
        <v>-66.862170087976594</v>
      </c>
      <c r="S35" s="55">
        <v>3051.7677433628301</v>
      </c>
      <c r="T35" s="55">
        <v>2893.5174633431102</v>
      </c>
      <c r="U35" s="57">
        <v>5.1855283012246201</v>
      </c>
    </row>
    <row r="36" spans="1:21" ht="12" customHeight="1" thickBot="1">
      <c r="A36" s="76"/>
      <c r="B36" s="71" t="s">
        <v>36</v>
      </c>
      <c r="C36" s="72"/>
      <c r="D36" s="55">
        <v>230232.43</v>
      </c>
      <c r="E36" s="58"/>
      <c r="F36" s="58"/>
      <c r="G36" s="55">
        <v>877135.09</v>
      </c>
      <c r="H36" s="56">
        <v>-73.751770665109305</v>
      </c>
      <c r="I36" s="55">
        <v>-4774.41</v>
      </c>
      <c r="J36" s="56">
        <v>-2.0737347905332002</v>
      </c>
      <c r="K36" s="55">
        <v>-58454.79</v>
      </c>
      <c r="L36" s="56">
        <v>-6.6642858855413003</v>
      </c>
      <c r="M36" s="56">
        <v>-0.91832303221002098</v>
      </c>
      <c r="N36" s="55">
        <v>3104428.25</v>
      </c>
      <c r="O36" s="55">
        <v>3104428.25</v>
      </c>
      <c r="P36" s="55">
        <v>62</v>
      </c>
      <c r="Q36" s="55">
        <v>260</v>
      </c>
      <c r="R36" s="56">
        <v>-76.153846153846203</v>
      </c>
      <c r="S36" s="55">
        <v>3713.4262903225799</v>
      </c>
      <c r="T36" s="55">
        <v>2958.0145384615398</v>
      </c>
      <c r="U36" s="57">
        <v>20.342715670153201</v>
      </c>
    </row>
    <row r="37" spans="1:21" ht="12" customHeight="1" thickBot="1">
      <c r="A37" s="76"/>
      <c r="B37" s="71" t="s">
        <v>37</v>
      </c>
      <c r="C37" s="72"/>
      <c r="D37" s="55">
        <v>394067.21</v>
      </c>
      <c r="E37" s="58"/>
      <c r="F37" s="58"/>
      <c r="G37" s="55">
        <v>1060226.1299999999</v>
      </c>
      <c r="H37" s="56">
        <v>-62.831777217186698</v>
      </c>
      <c r="I37" s="55">
        <v>-61308.05</v>
      </c>
      <c r="J37" s="56">
        <v>-15.5577648797524</v>
      </c>
      <c r="K37" s="55">
        <v>-186913.61</v>
      </c>
      <c r="L37" s="56">
        <v>-17.629598508386099</v>
      </c>
      <c r="M37" s="56">
        <v>-0.67199793530283902</v>
      </c>
      <c r="N37" s="55">
        <v>4554489.1500000004</v>
      </c>
      <c r="O37" s="55">
        <v>4554489.1500000004</v>
      </c>
      <c r="P37" s="55">
        <v>189</v>
      </c>
      <c r="Q37" s="55">
        <v>471</v>
      </c>
      <c r="R37" s="56">
        <v>-59.872611464968202</v>
      </c>
      <c r="S37" s="55">
        <v>2085.0116931216899</v>
      </c>
      <c r="T37" s="55">
        <v>2412.9152016985099</v>
      </c>
      <c r="U37" s="57">
        <v>-15.7266987834434</v>
      </c>
    </row>
    <row r="38" spans="1:21" ht="12" customHeight="1" thickBot="1">
      <c r="A38" s="76"/>
      <c r="B38" s="71" t="s">
        <v>74</v>
      </c>
      <c r="C38" s="72"/>
      <c r="D38" s="58"/>
      <c r="E38" s="58"/>
      <c r="F38" s="58"/>
      <c r="G38" s="55">
        <v>0.85</v>
      </c>
      <c r="H38" s="58"/>
      <c r="I38" s="58"/>
      <c r="J38" s="58"/>
      <c r="K38" s="55">
        <v>-54.71</v>
      </c>
      <c r="L38" s="56">
        <v>-6436.4705882353001</v>
      </c>
      <c r="M38" s="58"/>
      <c r="N38" s="58"/>
      <c r="O38" s="58"/>
      <c r="P38" s="58"/>
      <c r="Q38" s="58"/>
      <c r="R38" s="58"/>
      <c r="S38" s="58"/>
      <c r="T38" s="58"/>
      <c r="U38" s="86"/>
    </row>
    <row r="39" spans="1:21" ht="12" customHeight="1" thickBot="1">
      <c r="A39" s="76"/>
      <c r="B39" s="71" t="s">
        <v>32</v>
      </c>
      <c r="C39" s="72"/>
      <c r="D39" s="55">
        <v>7577.7773999999999</v>
      </c>
      <c r="E39" s="58"/>
      <c r="F39" s="58"/>
      <c r="G39" s="55">
        <v>124592.7341</v>
      </c>
      <c r="H39" s="56">
        <v>-93.917962026647601</v>
      </c>
      <c r="I39" s="55">
        <v>704.61019999999996</v>
      </c>
      <c r="J39" s="56">
        <v>9.2983755368691607</v>
      </c>
      <c r="K39" s="55">
        <v>7842.1337000000003</v>
      </c>
      <c r="L39" s="56">
        <v>6.29421431084881</v>
      </c>
      <c r="M39" s="56">
        <v>-0.91015070299043699</v>
      </c>
      <c r="N39" s="55">
        <v>184874.78520000001</v>
      </c>
      <c r="O39" s="55">
        <v>184874.78520000001</v>
      </c>
      <c r="P39" s="55">
        <v>51</v>
      </c>
      <c r="Q39" s="55">
        <v>63</v>
      </c>
      <c r="R39" s="56">
        <v>-19.047619047619001</v>
      </c>
      <c r="S39" s="55">
        <v>148.58387058823499</v>
      </c>
      <c r="T39" s="55">
        <v>541.22235396825397</v>
      </c>
      <c r="U39" s="57">
        <v>-264.253772516212</v>
      </c>
    </row>
    <row r="40" spans="1:21" ht="12" thickBot="1">
      <c r="A40" s="76"/>
      <c r="B40" s="71" t="s">
        <v>33</v>
      </c>
      <c r="C40" s="72"/>
      <c r="D40" s="55">
        <v>514644.96230000001</v>
      </c>
      <c r="E40" s="58"/>
      <c r="F40" s="58"/>
      <c r="G40" s="55">
        <v>1181817.8606</v>
      </c>
      <c r="H40" s="56">
        <v>-56.453106738569801</v>
      </c>
      <c r="I40" s="55">
        <v>30407.121299999999</v>
      </c>
      <c r="J40" s="56">
        <v>5.90836858950441</v>
      </c>
      <c r="K40" s="55">
        <v>15674.5075</v>
      </c>
      <c r="L40" s="56">
        <v>1.32630484125889</v>
      </c>
      <c r="M40" s="56">
        <v>0.93990919969893805</v>
      </c>
      <c r="N40" s="55">
        <v>3693666.3336999998</v>
      </c>
      <c r="O40" s="55">
        <v>3693666.3336999998</v>
      </c>
      <c r="P40" s="55">
        <v>2211</v>
      </c>
      <c r="Q40" s="55">
        <v>4399</v>
      </c>
      <c r="R40" s="56">
        <v>-49.738576949306697</v>
      </c>
      <c r="S40" s="55">
        <v>232.765699819086</v>
      </c>
      <c r="T40" s="55">
        <v>283.057415321664</v>
      </c>
      <c r="U40" s="57">
        <v>-21.606153974432701</v>
      </c>
    </row>
    <row r="41" spans="1:21" ht="12" thickBot="1">
      <c r="A41" s="76"/>
      <c r="B41" s="71" t="s">
        <v>38</v>
      </c>
      <c r="C41" s="72"/>
      <c r="D41" s="55">
        <v>304877.67</v>
      </c>
      <c r="E41" s="58"/>
      <c r="F41" s="58"/>
      <c r="G41" s="55">
        <v>947566.92</v>
      </c>
      <c r="H41" s="56">
        <v>-67.825209643240797</v>
      </c>
      <c r="I41" s="55">
        <v>-34928.78</v>
      </c>
      <c r="J41" s="56">
        <v>-11.456654073747</v>
      </c>
      <c r="K41" s="55">
        <v>-139244.26999999999</v>
      </c>
      <c r="L41" s="56">
        <v>-14.694927298644</v>
      </c>
      <c r="M41" s="56">
        <v>-0.74915463307754104</v>
      </c>
      <c r="N41" s="55">
        <v>3411816.77</v>
      </c>
      <c r="O41" s="55">
        <v>3411816.77</v>
      </c>
      <c r="P41" s="55">
        <v>177</v>
      </c>
      <c r="Q41" s="55">
        <v>488</v>
      </c>
      <c r="R41" s="56">
        <v>-63.729508196721298</v>
      </c>
      <c r="S41" s="55">
        <v>1722.47271186441</v>
      </c>
      <c r="T41" s="55">
        <v>1745.76108606557</v>
      </c>
      <c r="U41" s="57">
        <v>-1.3520315323869101</v>
      </c>
    </row>
    <row r="42" spans="1:21" ht="12" customHeight="1" thickBot="1">
      <c r="A42" s="76"/>
      <c r="B42" s="71" t="s">
        <v>39</v>
      </c>
      <c r="C42" s="72"/>
      <c r="D42" s="55">
        <v>142688.84</v>
      </c>
      <c r="E42" s="58"/>
      <c r="F42" s="58"/>
      <c r="G42" s="55">
        <v>343528.23</v>
      </c>
      <c r="H42" s="56">
        <v>-58.4637221808525</v>
      </c>
      <c r="I42" s="55">
        <v>6322.53</v>
      </c>
      <c r="J42" s="56">
        <v>4.4309912393989599</v>
      </c>
      <c r="K42" s="55">
        <v>43679.41</v>
      </c>
      <c r="L42" s="56">
        <v>12.714940486841501</v>
      </c>
      <c r="M42" s="56">
        <v>-0.85525147890047104</v>
      </c>
      <c r="N42" s="55">
        <v>1432215.66</v>
      </c>
      <c r="O42" s="55">
        <v>1432215.66</v>
      </c>
      <c r="P42" s="55">
        <v>117</v>
      </c>
      <c r="Q42" s="55">
        <v>212</v>
      </c>
      <c r="R42" s="56">
        <v>-44.811320754717002</v>
      </c>
      <c r="S42" s="55">
        <v>1219.5627350427401</v>
      </c>
      <c r="T42" s="55">
        <v>2320.4906603773602</v>
      </c>
      <c r="U42" s="57">
        <v>-90.272348744408404</v>
      </c>
    </row>
    <row r="43" spans="1:21" ht="12" thickBot="1">
      <c r="A43" s="77"/>
      <c r="B43" s="71" t="s">
        <v>34</v>
      </c>
      <c r="C43" s="72"/>
      <c r="D43" s="59">
        <v>718.4479</v>
      </c>
      <c r="E43" s="60"/>
      <c r="F43" s="60"/>
      <c r="G43" s="59">
        <v>22885.9172</v>
      </c>
      <c r="H43" s="61">
        <v>-96.860742378286702</v>
      </c>
      <c r="I43" s="59">
        <v>126.782</v>
      </c>
      <c r="J43" s="61">
        <v>17.646651900576199</v>
      </c>
      <c r="K43" s="59">
        <v>1346.6925000000001</v>
      </c>
      <c r="L43" s="61">
        <v>5.8843719840077</v>
      </c>
      <c r="M43" s="61">
        <v>-0.90585675646073605</v>
      </c>
      <c r="N43" s="59">
        <v>10766.738499999999</v>
      </c>
      <c r="O43" s="59">
        <v>10766.738499999999</v>
      </c>
      <c r="P43" s="59">
        <v>3</v>
      </c>
      <c r="Q43" s="59">
        <v>1</v>
      </c>
      <c r="R43" s="61">
        <v>200</v>
      </c>
      <c r="S43" s="59">
        <v>239.48263333333301</v>
      </c>
      <c r="T43" s="59">
        <v>77.350399999999993</v>
      </c>
      <c r="U43" s="62">
        <v>67.7010399779859</v>
      </c>
    </row>
  </sheetData>
  <mergeCells count="41">
    <mergeCell ref="A8:A43"/>
    <mergeCell ref="B43:C43"/>
    <mergeCell ref="B41:C41"/>
    <mergeCell ref="B42:C42"/>
    <mergeCell ref="B31:C31"/>
    <mergeCell ref="B32:C32"/>
    <mergeCell ref="B33:C33"/>
    <mergeCell ref="B34:C34"/>
    <mergeCell ref="B35:C35"/>
    <mergeCell ref="B18:C18"/>
    <mergeCell ref="B37:C37"/>
    <mergeCell ref="B38:C38"/>
    <mergeCell ref="B39:C39"/>
    <mergeCell ref="B40:C40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71</v>
      </c>
      <c r="B1" s="64" t="s">
        <v>72</v>
      </c>
      <c r="C1" s="64" t="s">
        <v>58</v>
      </c>
      <c r="D1" s="64" t="s">
        <v>59</v>
      </c>
      <c r="E1" s="64" t="s">
        <v>73</v>
      </c>
      <c r="F1" s="64" t="s">
        <v>60</v>
      </c>
      <c r="G1" s="38"/>
      <c r="H1" s="38"/>
    </row>
    <row r="2" spans="1:8">
      <c r="A2" s="65">
        <v>1</v>
      </c>
      <c r="B2" s="66">
        <v>42738</v>
      </c>
      <c r="C2" s="65">
        <v>12</v>
      </c>
      <c r="D2" s="65">
        <v>59945</v>
      </c>
      <c r="E2" s="65">
        <v>775568.44236239302</v>
      </c>
      <c r="F2" s="65">
        <v>573031.28256666695</v>
      </c>
      <c r="G2" s="37"/>
      <c r="H2" s="37"/>
    </row>
    <row r="3" spans="1:8">
      <c r="A3" s="65">
        <v>2</v>
      </c>
      <c r="B3" s="66">
        <v>42738</v>
      </c>
      <c r="C3" s="65">
        <v>13</v>
      </c>
      <c r="D3" s="65">
        <v>7413</v>
      </c>
      <c r="E3" s="65">
        <v>63777.677245299099</v>
      </c>
      <c r="F3" s="65">
        <v>48243.909205128199</v>
      </c>
      <c r="G3" s="37"/>
      <c r="H3" s="37"/>
    </row>
    <row r="4" spans="1:8">
      <c r="A4" s="65">
        <v>3</v>
      </c>
      <c r="B4" s="66">
        <v>42738</v>
      </c>
      <c r="C4" s="65">
        <v>14</v>
      </c>
      <c r="D4" s="65">
        <v>111869</v>
      </c>
      <c r="E4" s="65">
        <v>141198.444028742</v>
      </c>
      <c r="F4" s="65">
        <v>109522.285025896</v>
      </c>
      <c r="G4" s="37"/>
      <c r="H4" s="37"/>
    </row>
    <row r="5" spans="1:8">
      <c r="A5" s="65">
        <v>4</v>
      </c>
      <c r="B5" s="66">
        <v>42738</v>
      </c>
      <c r="C5" s="65">
        <v>15</v>
      </c>
      <c r="D5" s="65">
        <v>2926</v>
      </c>
      <c r="E5" s="65">
        <v>52154.7009393314</v>
      </c>
      <c r="F5" s="65">
        <v>40316.204225482201</v>
      </c>
      <c r="G5" s="37"/>
      <c r="H5" s="37"/>
    </row>
    <row r="6" spans="1:8">
      <c r="A6" s="65">
        <v>5</v>
      </c>
      <c r="B6" s="66">
        <v>42738</v>
      </c>
      <c r="C6" s="65">
        <v>16</v>
      </c>
      <c r="D6" s="65">
        <v>9916</v>
      </c>
      <c r="E6" s="65">
        <v>360387.33748205099</v>
      </c>
      <c r="F6" s="65">
        <v>336223.03117521398</v>
      </c>
      <c r="G6" s="37"/>
      <c r="H6" s="37"/>
    </row>
    <row r="7" spans="1:8">
      <c r="A7" s="65">
        <v>6</v>
      </c>
      <c r="B7" s="66">
        <v>42738</v>
      </c>
      <c r="C7" s="65">
        <v>17</v>
      </c>
      <c r="D7" s="65">
        <v>12752</v>
      </c>
      <c r="E7" s="65">
        <v>251758.62025213701</v>
      </c>
      <c r="F7" s="65">
        <v>210060.12158888899</v>
      </c>
      <c r="G7" s="37"/>
      <c r="H7" s="37"/>
    </row>
    <row r="8" spans="1:8">
      <c r="A8" s="65">
        <v>7</v>
      </c>
      <c r="B8" s="66">
        <v>42738</v>
      </c>
      <c r="C8" s="65">
        <v>18</v>
      </c>
      <c r="D8" s="65">
        <v>48049</v>
      </c>
      <c r="E8" s="65">
        <v>84029.594718803404</v>
      </c>
      <c r="F8" s="65">
        <v>66225.780912820497</v>
      </c>
      <c r="G8" s="37"/>
      <c r="H8" s="37"/>
    </row>
    <row r="9" spans="1:8">
      <c r="A9" s="65">
        <v>8</v>
      </c>
      <c r="B9" s="66">
        <v>42738</v>
      </c>
      <c r="C9" s="65">
        <v>19</v>
      </c>
      <c r="D9" s="65">
        <v>18572</v>
      </c>
      <c r="E9" s="65">
        <v>116485.995579487</v>
      </c>
      <c r="F9" s="65">
        <v>127438.300009402</v>
      </c>
      <c r="G9" s="37"/>
      <c r="H9" s="37"/>
    </row>
    <row r="10" spans="1:8">
      <c r="A10" s="65">
        <v>9</v>
      </c>
      <c r="B10" s="66">
        <v>42738</v>
      </c>
      <c r="C10" s="65">
        <v>21</v>
      </c>
      <c r="D10" s="65">
        <v>223837</v>
      </c>
      <c r="E10" s="65">
        <v>907060.63710276806</v>
      </c>
      <c r="F10" s="65">
        <v>977780.98949059797</v>
      </c>
      <c r="G10" s="37"/>
      <c r="H10" s="37"/>
    </row>
    <row r="11" spans="1:8">
      <c r="A11" s="65">
        <v>10</v>
      </c>
      <c r="B11" s="66">
        <v>42738</v>
      </c>
      <c r="C11" s="65">
        <v>22</v>
      </c>
      <c r="D11" s="65">
        <v>53889</v>
      </c>
      <c r="E11" s="65">
        <v>1524200.76524274</v>
      </c>
      <c r="F11" s="65">
        <v>1462418.6052546999</v>
      </c>
      <c r="G11" s="37"/>
      <c r="H11" s="37"/>
    </row>
    <row r="12" spans="1:8">
      <c r="A12" s="65">
        <v>11</v>
      </c>
      <c r="B12" s="66">
        <v>42738</v>
      </c>
      <c r="C12" s="65">
        <v>23</v>
      </c>
      <c r="D12" s="65">
        <v>110834.943</v>
      </c>
      <c r="E12" s="65">
        <v>1468906.91544444</v>
      </c>
      <c r="F12" s="65">
        <v>1225746.2716350399</v>
      </c>
      <c r="G12" s="37"/>
      <c r="H12" s="37"/>
    </row>
    <row r="13" spans="1:8">
      <c r="A13" s="65">
        <v>12</v>
      </c>
      <c r="B13" s="66">
        <v>42738</v>
      </c>
      <c r="C13" s="65">
        <v>24</v>
      </c>
      <c r="D13" s="65">
        <v>19835.939999999999</v>
      </c>
      <c r="E13" s="65">
        <v>528196.70969059796</v>
      </c>
      <c r="F13" s="65">
        <v>484392.616204274</v>
      </c>
      <c r="G13" s="37"/>
      <c r="H13" s="37"/>
    </row>
    <row r="14" spans="1:8">
      <c r="A14" s="65">
        <v>13</v>
      </c>
      <c r="B14" s="66">
        <v>42738</v>
      </c>
      <c r="C14" s="65">
        <v>25</v>
      </c>
      <c r="D14" s="65">
        <v>146380</v>
      </c>
      <c r="E14" s="65">
        <v>2789646.6046831999</v>
      </c>
      <c r="F14" s="65">
        <v>2732407.6181000001</v>
      </c>
      <c r="G14" s="37"/>
      <c r="H14" s="37"/>
    </row>
    <row r="15" spans="1:8">
      <c r="A15" s="65">
        <v>14</v>
      </c>
      <c r="B15" s="66">
        <v>42738</v>
      </c>
      <c r="C15" s="65">
        <v>26</v>
      </c>
      <c r="D15" s="65">
        <v>88058</v>
      </c>
      <c r="E15" s="65">
        <v>440575.06020887999</v>
      </c>
      <c r="F15" s="65">
        <v>389954.87799155898</v>
      </c>
      <c r="G15" s="37"/>
      <c r="H15" s="37"/>
    </row>
    <row r="16" spans="1:8">
      <c r="A16" s="65">
        <v>15</v>
      </c>
      <c r="B16" s="66">
        <v>42738</v>
      </c>
      <c r="C16" s="65">
        <v>27</v>
      </c>
      <c r="D16" s="65">
        <v>127743.764</v>
      </c>
      <c r="E16" s="65">
        <v>1120785.11567875</v>
      </c>
      <c r="F16" s="65">
        <v>1075358.0497071501</v>
      </c>
      <c r="G16" s="37"/>
      <c r="H16" s="37"/>
    </row>
    <row r="17" spans="1:9">
      <c r="A17" s="65">
        <v>16</v>
      </c>
      <c r="B17" s="66">
        <v>42738</v>
      </c>
      <c r="C17" s="65">
        <v>29</v>
      </c>
      <c r="D17" s="65">
        <v>428334</v>
      </c>
      <c r="E17" s="65">
        <v>5457047.6300282096</v>
      </c>
      <c r="F17" s="65">
        <v>5997548.2873786297</v>
      </c>
      <c r="G17" s="37"/>
      <c r="H17" s="37"/>
    </row>
    <row r="18" spans="1:9">
      <c r="A18" s="65">
        <v>17</v>
      </c>
      <c r="B18" s="66">
        <v>42738</v>
      </c>
      <c r="C18" s="65">
        <v>31</v>
      </c>
      <c r="D18" s="65">
        <v>25336.957999999999</v>
      </c>
      <c r="E18" s="65">
        <v>354831.42567148502</v>
      </c>
      <c r="F18" s="65">
        <v>323368.78825652198</v>
      </c>
      <c r="G18" s="37"/>
      <c r="H18" s="37"/>
    </row>
    <row r="19" spans="1:9">
      <c r="A19" s="65">
        <v>18</v>
      </c>
      <c r="B19" s="66">
        <v>42738</v>
      </c>
      <c r="C19" s="65">
        <v>32</v>
      </c>
      <c r="D19" s="65">
        <v>90247.342000000004</v>
      </c>
      <c r="E19" s="65">
        <v>1080814.5033060401</v>
      </c>
      <c r="F19" s="65">
        <v>1090643.1883316401</v>
      </c>
      <c r="G19" s="37"/>
      <c r="H19" s="37"/>
    </row>
    <row r="20" spans="1:9">
      <c r="A20" s="65">
        <v>19</v>
      </c>
      <c r="B20" s="66">
        <v>42738</v>
      </c>
      <c r="C20" s="65">
        <v>33</v>
      </c>
      <c r="D20" s="65">
        <v>53500.682999999997</v>
      </c>
      <c r="E20" s="65">
        <v>953099.930831337</v>
      </c>
      <c r="F20" s="65">
        <v>793452.34591719403</v>
      </c>
      <c r="G20" s="37"/>
      <c r="H20" s="37"/>
    </row>
    <row r="21" spans="1:9">
      <c r="A21" s="65">
        <v>20</v>
      </c>
      <c r="B21" s="66">
        <v>42738</v>
      </c>
      <c r="C21" s="65">
        <v>34</v>
      </c>
      <c r="D21" s="65">
        <v>39452.044999999998</v>
      </c>
      <c r="E21" s="65">
        <v>227642.207484577</v>
      </c>
      <c r="F21" s="65">
        <v>170278.13613704001</v>
      </c>
      <c r="G21" s="37"/>
      <c r="H21" s="37"/>
    </row>
    <row r="22" spans="1:9">
      <c r="A22" s="65">
        <v>21</v>
      </c>
      <c r="B22" s="66">
        <v>42738</v>
      </c>
      <c r="C22" s="65">
        <v>35</v>
      </c>
      <c r="D22" s="65">
        <v>95719.796000000002</v>
      </c>
      <c r="E22" s="65">
        <v>2074351.7364592899</v>
      </c>
      <c r="F22" s="65">
        <v>2181006.9874557499</v>
      </c>
      <c r="G22" s="37"/>
      <c r="H22" s="37"/>
    </row>
    <row r="23" spans="1:9">
      <c r="A23" s="65">
        <v>22</v>
      </c>
      <c r="B23" s="66">
        <v>42738</v>
      </c>
      <c r="C23" s="65">
        <v>36</v>
      </c>
      <c r="D23" s="65">
        <v>150953.47700000001</v>
      </c>
      <c r="E23" s="65">
        <v>739762.459475221</v>
      </c>
      <c r="F23" s="65">
        <v>641961.84742138698</v>
      </c>
      <c r="G23" s="37"/>
      <c r="H23" s="37"/>
    </row>
    <row r="24" spans="1:9">
      <c r="A24" s="65">
        <v>23</v>
      </c>
      <c r="B24" s="66">
        <v>42738</v>
      </c>
      <c r="C24" s="65">
        <v>37</v>
      </c>
      <c r="D24" s="65">
        <v>137261.12899999999</v>
      </c>
      <c r="E24" s="65">
        <v>1171380.7861407101</v>
      </c>
      <c r="F24" s="65">
        <v>1069874.4085441099</v>
      </c>
      <c r="G24" s="37"/>
      <c r="H24" s="37"/>
    </row>
    <row r="25" spans="1:9">
      <c r="A25" s="65">
        <v>24</v>
      </c>
      <c r="B25" s="66">
        <v>42738</v>
      </c>
      <c r="C25" s="65">
        <v>38</v>
      </c>
      <c r="D25" s="65">
        <v>1100694.325</v>
      </c>
      <c r="E25" s="65">
        <v>4424786.6076557497</v>
      </c>
      <c r="F25" s="65">
        <v>4682370.7373787602</v>
      </c>
      <c r="G25" s="37"/>
      <c r="H25" s="37"/>
    </row>
    <row r="26" spans="1:9">
      <c r="A26" s="65">
        <v>25</v>
      </c>
      <c r="B26" s="66">
        <v>42738</v>
      </c>
      <c r="C26" s="65">
        <v>39</v>
      </c>
      <c r="D26" s="65">
        <v>89929.271999999997</v>
      </c>
      <c r="E26" s="65">
        <v>126152.15248454</v>
      </c>
      <c r="F26" s="65">
        <v>98600.813187563399</v>
      </c>
      <c r="G26" s="37"/>
      <c r="H26" s="37"/>
    </row>
    <row r="27" spans="1:9">
      <c r="A27" s="65">
        <v>26</v>
      </c>
      <c r="B27" s="66">
        <v>42738</v>
      </c>
      <c r="C27" s="65">
        <v>42</v>
      </c>
      <c r="D27" s="65">
        <v>21782.082999999999</v>
      </c>
      <c r="E27" s="65">
        <v>341342.91800000001</v>
      </c>
      <c r="F27" s="65">
        <v>326860.04190000001</v>
      </c>
      <c r="G27" s="37"/>
      <c r="H27" s="37"/>
    </row>
    <row r="28" spans="1:9">
      <c r="A28" s="65">
        <v>27</v>
      </c>
      <c r="B28" s="66">
        <v>42738</v>
      </c>
      <c r="C28" s="65">
        <v>70</v>
      </c>
      <c r="D28" s="65">
        <v>98</v>
      </c>
      <c r="E28" s="65">
        <v>202236.08</v>
      </c>
      <c r="F28" s="65">
        <v>217908.71</v>
      </c>
      <c r="G28" s="37"/>
      <c r="H28" s="37"/>
    </row>
    <row r="29" spans="1:9">
      <c r="A29" s="65">
        <v>28</v>
      </c>
      <c r="B29" s="66">
        <v>42738</v>
      </c>
      <c r="C29" s="65">
        <v>71</v>
      </c>
      <c r="D29" s="65">
        <v>212</v>
      </c>
      <c r="E29" s="65">
        <v>689699.51</v>
      </c>
      <c r="F29" s="65">
        <v>790869.25</v>
      </c>
      <c r="G29" s="37"/>
      <c r="H29" s="37"/>
    </row>
    <row r="30" spans="1:9">
      <c r="A30" s="65">
        <v>29</v>
      </c>
      <c r="B30" s="66">
        <v>42738</v>
      </c>
      <c r="C30" s="65">
        <v>72</v>
      </c>
      <c r="D30" s="65">
        <v>60</v>
      </c>
      <c r="E30" s="65">
        <v>230232.43</v>
      </c>
      <c r="F30" s="65">
        <v>235006.84</v>
      </c>
      <c r="G30" s="37"/>
      <c r="H30" s="37"/>
    </row>
    <row r="31" spans="1:9">
      <c r="A31" s="39">
        <v>30</v>
      </c>
      <c r="B31" s="66">
        <v>42738</v>
      </c>
      <c r="C31" s="39">
        <v>73</v>
      </c>
      <c r="D31" s="39">
        <v>171</v>
      </c>
      <c r="E31" s="39">
        <v>394067.21</v>
      </c>
      <c r="F31" s="39">
        <v>455375.26</v>
      </c>
      <c r="G31" s="39"/>
      <c r="H31" s="39"/>
      <c r="I31" s="39"/>
    </row>
    <row r="32" spans="1:9">
      <c r="A32" s="39">
        <v>31</v>
      </c>
      <c r="B32" s="66">
        <v>42738</v>
      </c>
      <c r="C32" s="39">
        <v>75</v>
      </c>
      <c r="D32" s="39">
        <v>50</v>
      </c>
      <c r="E32" s="39">
        <v>7577.7777777777801</v>
      </c>
      <c r="F32" s="39">
        <v>6873.1666666666697</v>
      </c>
      <c r="G32" s="39"/>
      <c r="H32" s="39"/>
    </row>
    <row r="33" spans="1:8">
      <c r="A33" s="39">
        <v>32</v>
      </c>
      <c r="B33" s="66">
        <v>42738</v>
      </c>
      <c r="C33" s="39">
        <v>76</v>
      </c>
      <c r="D33" s="39">
        <v>2546</v>
      </c>
      <c r="E33" s="39">
        <v>514644.95647350402</v>
      </c>
      <c r="F33" s="39">
        <v>484237.848264103</v>
      </c>
      <c r="G33" s="39"/>
      <c r="H33" s="39"/>
    </row>
    <row r="34" spans="1:8">
      <c r="A34" s="39">
        <v>33</v>
      </c>
      <c r="B34" s="66">
        <v>42738</v>
      </c>
      <c r="C34" s="39">
        <v>77</v>
      </c>
      <c r="D34" s="39">
        <v>165</v>
      </c>
      <c r="E34" s="39">
        <v>304877.67</v>
      </c>
      <c r="F34" s="39">
        <v>339806.45</v>
      </c>
      <c r="G34" s="30"/>
      <c r="H34" s="30"/>
    </row>
    <row r="35" spans="1:8">
      <c r="A35" s="39">
        <v>34</v>
      </c>
      <c r="B35" s="66">
        <v>42738</v>
      </c>
      <c r="C35" s="39">
        <v>78</v>
      </c>
      <c r="D35" s="39">
        <v>107</v>
      </c>
      <c r="E35" s="39">
        <v>142688.84</v>
      </c>
      <c r="F35" s="39">
        <v>136366.31</v>
      </c>
      <c r="G35" s="30"/>
      <c r="H35" s="30"/>
    </row>
    <row r="36" spans="1:8">
      <c r="A36" s="39">
        <v>35</v>
      </c>
      <c r="B36" s="66">
        <v>42738</v>
      </c>
      <c r="C36" s="39">
        <v>99</v>
      </c>
      <c r="D36" s="39">
        <v>3</v>
      </c>
      <c r="E36" s="39">
        <v>718.44792375765803</v>
      </c>
      <c r="F36" s="39">
        <v>591.66575901974102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2017-01-04T00:55:28Z</dcterms:modified>
</cp:coreProperties>
</file>