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<sst xmlns="http://schemas.openxmlformats.org/spreadsheetml/2006/main" count="116" uniqueCount="76">
  <si>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</si>
  <si>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</si>
  <si>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</si>
  <si>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</si>
  <si>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</si>
  <si>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</si>
  <si>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</si>
  <si>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</si>
  <si>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</si>
  <si>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</si>
  <si>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</si>
  <si>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</si>
  <si>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</si>
  <si>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</si>
  <si>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</si>
  <si>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</si>
  <si>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</si>
  <si>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</si>
  <si>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</si>
  <si>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</si>
  <si>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</si>
  <si>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</si>
  <si>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</si>
  <si>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</si>
  <si>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</si>
  <si>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</si>
  <si>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</si>
  <si>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</si>
  <si>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</si>
  <si>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</si>
  <si>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</si>
  <si>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</si>
  <si>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</si>
  <si>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</si>
  <si>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</si>
  <si>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</si>
  <si>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</si>
  <si>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</si>
  <si>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</si>
  <si>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</si>
  <si>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</si>
  <si>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</si>
  <si>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</si>
  <si>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</si>
  <si>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</si>
  <si>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</si>
  <si>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</si>
  <si>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</si>
  <si>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</si>
  <si>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</si>
  <si>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</si>
  <si>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</si>
  <si>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</si>
  <si>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</si>
  <si>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</si>
  <si>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</si>
  <si>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</si>
  <si>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</si>
  <si>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</si>
  <si>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</si>
  <si>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</si>
  <si>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</si>
  <si>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</si>
  <si>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</si>
  <si>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</si>
  <si>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</si>
  <si>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</si>
  <si>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</si>
  <si>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</si>
  <si>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</si>
  <si>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</si>
  <si>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 xml:space="preserve">   </t>
  </si>
  <si>
    <t>TRAN_DATE</t>
  </si>
  <si>
    <t>NOTAX_AMT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</si>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</sst>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18423300.911399994</v>
      </c>
      <c r="F3" s="25">
        <f>RA!I7</f>
        <v>1312447.0763999999</v>
      </c>
      <c r="G3" s="16">
        <f>SUM(G4:G42)</f>
        <v>17110853.834999993</v>
      </c>
      <c r="H3" s="27">
        <f>RA!J7</f>
        <v>7.1238432391227002</v>
      </c>
      <c r="I3" s="20">
        <f>SUM(I4:I42)</f>
        <v>18423306.38716327</v>
      </c>
      <c r="J3" s="21">
        <f>SUM(J4:J42)</f>
        <v>17110853.707479071</v>
      </c>
      <c r="K3" s="22">
        <f>E3-I3</f>
        <v>-5.475763276219368</v>
      </c>
      <c r="L3" s="22">
        <f>G3-J3</f>
        <v>0.12752092257142067</v>
      </c>
    </row>
    <row r="4" spans="1:13">
      <c r="A4" s="73">
        <f>RA!A8</f>
        <v>42739</v>
      </c>
      <c r="B4" s="12">
        <v>12</v>
      </c>
      <c r="C4" s="68" t="s">
        <v>6</v>
      </c>
      <c r="D4" s="68"/>
      <c r="E4" s="15">
        <f>IFERROR(VLOOKUP(C4,RA!B:D,3,0),0)</f>
        <v>691368.14410000003</v>
      </c>
      <c r="F4" s="25">
        <f>IFERROR(VLOOKUP(C4,RA!B:I,8,0),0)</f>
        <v>182720.08590000001</v>
      </c>
      <c r="G4" s="16">
        <f t="shared" ref="G4:G42" si="0">E4-F4</f>
        <v>508648.05820000003</v>
      </c>
      <c r="H4" s="27">
        <f>RA!J8</f>
        <v>26.428768444033398</v>
      </c>
      <c r="I4" s="20">
        <f>IFERROR(VLOOKUP(B4,RMS!C:E,3,FALSE),0)</f>
        <v>691368.95838290604</v>
      </c>
      <c r="J4" s="21">
        <f>IFERROR(VLOOKUP(B4,RMS!C:F,4,FALSE),0)</f>
        <v>508648.05625641003</v>
      </c>
      <c r="K4" s="22">
        <f t="shared" ref="K4:K42" si="1">E4-I4</f>
        <v>-0.81428290600888431</v>
      </c>
      <c r="L4" s="22">
        <f t="shared" ref="L4:L42" si="2">G4-J4</f>
        <v>1.9435900030657649E-3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64281.3318</v>
      </c>
      <c r="F5" s="25">
        <f>IFERROR(VLOOKUP(C5,RA!B:I,8,0),0)</f>
        <v>15738.634099999999</v>
      </c>
      <c r="G5" s="16">
        <f t="shared" si="0"/>
        <v>48542.697700000004</v>
      </c>
      <c r="H5" s="27">
        <f>RA!J9</f>
        <v>24.483988833597898</v>
      </c>
      <c r="I5" s="20">
        <f>IFERROR(VLOOKUP(B5,RMS!C:E,3,FALSE),0)</f>
        <v>64281.373372649599</v>
      </c>
      <c r="J5" s="21">
        <f>IFERROR(VLOOKUP(B5,RMS!C:F,4,FALSE),0)</f>
        <v>48542.698122222202</v>
      </c>
      <c r="K5" s="22">
        <f t="shared" si="1"/>
        <v>-4.1572649599402212E-2</v>
      </c>
      <c r="L5" s="22">
        <f t="shared" si="2"/>
        <v>-4.2222219781251624E-4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88586.580600000001</v>
      </c>
      <c r="F6" s="25">
        <f>IFERROR(VLOOKUP(C6,RA!B:I,8,0),0)</f>
        <v>26751.159299999999</v>
      </c>
      <c r="G6" s="16">
        <f t="shared" si="0"/>
        <v>61835.421300000002</v>
      </c>
      <c r="H6" s="27">
        <f>RA!J10</f>
        <v>30.1977558212694</v>
      </c>
      <c r="I6" s="20">
        <f>IFERROR(VLOOKUP(B6,RMS!C:E,3,FALSE),0)</f>
        <v>88588.388206066098</v>
      </c>
      <c r="J6" s="21">
        <f>IFERROR(VLOOKUP(B6,RMS!C:F,4,FALSE),0)</f>
        <v>61835.4200984161</v>
      </c>
      <c r="K6" s="22">
        <f>E6-I6</f>
        <v>-1.8076060660969233</v>
      </c>
      <c r="L6" s="22">
        <f t="shared" si="2"/>
        <v>1.2015839020023122E-3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52692.414499999999</v>
      </c>
      <c r="F7" s="25">
        <f>IFERROR(VLOOKUP(C7,RA!B:I,8,0),0)</f>
        <v>12110.309300000001</v>
      </c>
      <c r="G7" s="16">
        <f t="shared" si="0"/>
        <v>40582.105199999998</v>
      </c>
      <c r="H7" s="27">
        <f>RA!J11</f>
        <v>22.983022157771899</v>
      </c>
      <c r="I7" s="20">
        <f>IFERROR(VLOOKUP(B7,RMS!C:E,3,FALSE),0)</f>
        <v>52692.440309568097</v>
      </c>
      <c r="J7" s="21">
        <f>IFERROR(VLOOKUP(B7,RMS!C:F,4,FALSE),0)</f>
        <v>40582.106664064697</v>
      </c>
      <c r="K7" s="22">
        <f t="shared" si="1"/>
        <v>-2.5809568098338787E-2</v>
      </c>
      <c r="L7" s="22">
        <f t="shared" si="2"/>
        <v>-1.4640646986663342E-3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213318.72630000001</v>
      </c>
      <c r="F8" s="25">
        <f>IFERROR(VLOOKUP(C8,RA!B:I,8,0),0)</f>
        <v>15585.5273</v>
      </c>
      <c r="G8" s="16">
        <f t="shared" si="0"/>
        <v>197733.19900000002</v>
      </c>
      <c r="H8" s="27">
        <f>RA!J12</f>
        <v>7.3062161819217701</v>
      </c>
      <c r="I8" s="20">
        <f>IFERROR(VLOOKUP(B8,RMS!C:E,3,FALSE),0)</f>
        <v>213318.70613589699</v>
      </c>
      <c r="J8" s="21">
        <f>IFERROR(VLOOKUP(B8,RMS!C:F,4,FALSE),0)</f>
        <v>197733.196104273</v>
      </c>
      <c r="K8" s="22">
        <f t="shared" si="1"/>
        <v>2.0164103014394641E-2</v>
      </c>
      <c r="L8" s="22">
        <f t="shared" si="2"/>
        <v>2.8957270260434598E-3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246002.8787</v>
      </c>
      <c r="F9" s="25">
        <f>IFERROR(VLOOKUP(C9,RA!B:I,8,0),0)</f>
        <v>39281.340100000001</v>
      </c>
      <c r="G9" s="16">
        <f t="shared" si="0"/>
        <v>206721.5386</v>
      </c>
      <c r="H9" s="27">
        <f>RA!J13</f>
        <v>15.967837574739701</v>
      </c>
      <c r="I9" s="20">
        <f>IFERROR(VLOOKUP(B9,RMS!C:E,3,FALSE),0)</f>
        <v>246002.99622905999</v>
      </c>
      <c r="J9" s="21">
        <f>IFERROR(VLOOKUP(B9,RMS!C:F,4,FALSE),0)</f>
        <v>206721.540241026</v>
      </c>
      <c r="K9" s="22">
        <f t="shared" si="1"/>
        <v>-0.11752905999310315</v>
      </c>
      <c r="L9" s="22">
        <f t="shared" si="2"/>
        <v>-1.6410259995609522E-3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67959.882400000002</v>
      </c>
      <c r="F10" s="25">
        <f>IFERROR(VLOOKUP(C10,RA!B:I,8,0),0)</f>
        <v>14690.786099999999</v>
      </c>
      <c r="G10" s="16">
        <f t="shared" si="0"/>
        <v>53269.096300000005</v>
      </c>
      <c r="H10" s="27">
        <f>RA!J14</f>
        <v>21.6168503846616</v>
      </c>
      <c r="I10" s="20">
        <f>IFERROR(VLOOKUP(B10,RMS!C:E,3,FALSE),0)</f>
        <v>67959.886487179494</v>
      </c>
      <c r="J10" s="21">
        <f>IFERROR(VLOOKUP(B10,RMS!C:F,4,FALSE),0)</f>
        <v>53269.094624786303</v>
      </c>
      <c r="K10" s="22">
        <f t="shared" si="1"/>
        <v>-4.0871794917620718E-3</v>
      </c>
      <c r="L10" s="22">
        <f t="shared" si="2"/>
        <v>1.6752137016737834E-3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87397.0625</v>
      </c>
      <c r="F11" s="25">
        <f>IFERROR(VLOOKUP(C11,RA!B:I,8,0),0)</f>
        <v>-10300.6229</v>
      </c>
      <c r="G11" s="16">
        <f t="shared" si="0"/>
        <v>97697.685400000002</v>
      </c>
      <c r="H11" s="27">
        <f>RA!J15</f>
        <v>-11.7860058511692</v>
      </c>
      <c r="I11" s="20">
        <f>IFERROR(VLOOKUP(B11,RMS!C:E,3,FALSE),0)</f>
        <v>87397.1076769231</v>
      </c>
      <c r="J11" s="21">
        <f>IFERROR(VLOOKUP(B11,RMS!C:F,4,FALSE),0)</f>
        <v>97697.685423931602</v>
      </c>
      <c r="K11" s="22">
        <f t="shared" si="1"/>
        <v>-4.5176923100370914E-2</v>
      </c>
      <c r="L11" s="22">
        <f t="shared" si="2"/>
        <v>-2.3931599571369588E-5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607410.09889999998</v>
      </c>
      <c r="F12" s="25">
        <f>IFERROR(VLOOKUP(C12,RA!B:I,8,0),0)</f>
        <v>-22977.147400000002</v>
      </c>
      <c r="G12" s="16">
        <f t="shared" si="0"/>
        <v>630387.2463</v>
      </c>
      <c r="H12" s="27">
        <f>RA!J16</f>
        <v>-3.78280628550807</v>
      </c>
      <c r="I12" s="20">
        <f>IFERROR(VLOOKUP(B12,RMS!C:E,3,FALSE),0)</f>
        <v>607409.99256510101</v>
      </c>
      <c r="J12" s="21">
        <f>IFERROR(VLOOKUP(B12,RMS!C:F,4,FALSE),0)</f>
        <v>630387.24616324797</v>
      </c>
      <c r="K12" s="22">
        <f t="shared" si="1"/>
        <v>0.10633489897008985</v>
      </c>
      <c r="L12" s="22">
        <f t="shared" si="2"/>
        <v>1.3675203081220388E-4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692249.5392</v>
      </c>
      <c r="F13" s="25">
        <f>IFERROR(VLOOKUP(C13,RA!B:I,8,0),0)</f>
        <v>94083.245599999995</v>
      </c>
      <c r="G13" s="16">
        <f t="shared" si="0"/>
        <v>598166.29359999998</v>
      </c>
      <c r="H13" s="27">
        <f>RA!J17</f>
        <v>13.590943767001599</v>
      </c>
      <c r="I13" s="20">
        <f>IFERROR(VLOOKUP(B13,RMS!C:E,3,FALSE),0)</f>
        <v>692249.53695128195</v>
      </c>
      <c r="J13" s="21">
        <f>IFERROR(VLOOKUP(B13,RMS!C:F,4,FALSE),0)</f>
        <v>598166.29367777798</v>
      </c>
      <c r="K13" s="22">
        <f t="shared" si="1"/>
        <v>2.2487180540338159E-3</v>
      </c>
      <c r="L13" s="22">
        <f t="shared" si="2"/>
        <v>-7.7778007835149765E-5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1377948.8208000001</v>
      </c>
      <c r="F14" s="25">
        <f>IFERROR(VLOOKUP(C14,RA!B:I,8,0),0)</f>
        <v>206232.87119999999</v>
      </c>
      <c r="G14" s="16">
        <f t="shared" si="0"/>
        <v>1171715.9496000002</v>
      </c>
      <c r="H14" s="27">
        <f>RA!J18</f>
        <v>14.966656822585501</v>
      </c>
      <c r="I14" s="20">
        <f>IFERROR(VLOOKUP(B14,RMS!C:E,3,FALSE),0)</f>
        <v>1377948.9391649601</v>
      </c>
      <c r="J14" s="21">
        <f>IFERROR(VLOOKUP(B14,RMS!C:F,4,FALSE),0)</f>
        <v>1171715.9228059801</v>
      </c>
      <c r="K14" s="22">
        <f t="shared" si="1"/>
        <v>-0.11836495995521545</v>
      </c>
      <c r="L14" s="22">
        <f t="shared" si="2"/>
        <v>2.6794020086526871E-2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436802.34529999999</v>
      </c>
      <c r="F15" s="25">
        <f>IFERROR(VLOOKUP(C15,RA!B:I,8,0),0)</f>
        <v>46256.443200000002</v>
      </c>
      <c r="G15" s="16">
        <f t="shared" si="0"/>
        <v>390545.90210000001</v>
      </c>
      <c r="H15" s="27">
        <f>RA!J19</f>
        <v>10.5897881954436</v>
      </c>
      <c r="I15" s="20">
        <f>IFERROR(VLOOKUP(B15,RMS!C:E,3,FALSE),0)</f>
        <v>436802.28788376099</v>
      </c>
      <c r="J15" s="21">
        <f>IFERROR(VLOOKUP(B15,RMS!C:F,4,FALSE),0)</f>
        <v>390545.90188632498</v>
      </c>
      <c r="K15" s="22">
        <f t="shared" si="1"/>
        <v>5.7416238996665925E-2</v>
      </c>
      <c r="L15" s="22">
        <f t="shared" si="2"/>
        <v>2.1367502631619573E-4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1283900.9911</v>
      </c>
      <c r="F16" s="25">
        <f>IFERROR(VLOOKUP(C16,RA!B:I,8,0),0)</f>
        <v>94535.669200000004</v>
      </c>
      <c r="G16" s="16">
        <f t="shared" si="0"/>
        <v>1189365.3218999999</v>
      </c>
      <c r="H16" s="27">
        <f>RA!J20</f>
        <v>7.3631588304177003</v>
      </c>
      <c r="I16" s="20">
        <f>IFERROR(VLOOKUP(B16,RMS!C:E,3,FALSE),0)</f>
        <v>1283901.23548239</v>
      </c>
      <c r="J16" s="21">
        <f>IFERROR(VLOOKUP(B16,RMS!C:F,4,FALSE),0)</f>
        <v>1189365.3219000001</v>
      </c>
      <c r="K16" s="22">
        <f t="shared" si="1"/>
        <v>-0.2443823900539428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340366.02260000003</v>
      </c>
      <c r="F17" s="25">
        <f>IFERROR(VLOOKUP(C17,RA!B:I,8,0),0)</f>
        <v>46346.312899999997</v>
      </c>
      <c r="G17" s="16">
        <f t="shared" si="0"/>
        <v>294019.70970000001</v>
      </c>
      <c r="H17" s="27">
        <f>RA!J21</f>
        <v>13.6166097150262</v>
      </c>
      <c r="I17" s="20">
        <f>IFERROR(VLOOKUP(B17,RMS!C:E,3,FALSE),0)</f>
        <v>340365.49049177102</v>
      </c>
      <c r="J17" s="21">
        <f>IFERROR(VLOOKUP(B17,RMS!C:F,4,FALSE),0)</f>
        <v>294019.70959675498</v>
      </c>
      <c r="K17" s="22">
        <f t="shared" si="1"/>
        <v>0.53210822900291532</v>
      </c>
      <c r="L17" s="22">
        <f t="shared" si="2"/>
        <v>1.0324502363801003E-4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1036187.2901</v>
      </c>
      <c r="F18" s="25">
        <f>IFERROR(VLOOKUP(C18,RA!B:I,8,0),0)</f>
        <v>45979.376100000001</v>
      </c>
      <c r="G18" s="16">
        <f t="shared" si="0"/>
        <v>990207.91399999999</v>
      </c>
      <c r="H18" s="27">
        <f>RA!J22</f>
        <v>4.4373615213483903</v>
      </c>
      <c r="I18" s="20">
        <f>IFERROR(VLOOKUP(B18,RMS!C:E,3,FALSE),0)</f>
        <v>1036188.69998733</v>
      </c>
      <c r="J18" s="21">
        <f>IFERROR(VLOOKUP(B18,RMS!C:F,4,FALSE),0)</f>
        <v>990207.90422646503</v>
      </c>
      <c r="K18" s="22">
        <f t="shared" si="1"/>
        <v>-1.4098873300245032</v>
      </c>
      <c r="L18" s="22">
        <f t="shared" si="2"/>
        <v>9.7735349554568529E-3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1968029.0678999999</v>
      </c>
      <c r="F19" s="25">
        <f>IFERROR(VLOOKUP(C19,RA!B:I,8,0),0)</f>
        <v>210502.36720000001</v>
      </c>
      <c r="G19" s="16">
        <f t="shared" si="0"/>
        <v>1757526.7006999999</v>
      </c>
      <c r="H19" s="27">
        <f>RA!J23</f>
        <v>10.6961005115955</v>
      </c>
      <c r="I19" s="20">
        <f>IFERROR(VLOOKUP(B19,RMS!C:E,3,FALSE),0)</f>
        <v>1968030.5069307699</v>
      </c>
      <c r="J19" s="21">
        <f>IFERROR(VLOOKUP(B19,RMS!C:F,4,FALSE),0)</f>
        <v>1757526.7220290599</v>
      </c>
      <c r="K19" s="22">
        <f t="shared" si="1"/>
        <v>-1.4390307699795812</v>
      </c>
      <c r="L19" s="22">
        <f t="shared" si="2"/>
        <v>-2.1329059964045882E-2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331048.85889999999</v>
      </c>
      <c r="F20" s="25">
        <f>IFERROR(VLOOKUP(C20,RA!B:I,8,0),0)</f>
        <v>31298.638500000001</v>
      </c>
      <c r="G20" s="16">
        <f t="shared" si="0"/>
        <v>299750.22039999999</v>
      </c>
      <c r="H20" s="27">
        <f>RA!J24</f>
        <v>9.4543864624690901</v>
      </c>
      <c r="I20" s="20">
        <f>IFERROR(VLOOKUP(B20,RMS!C:E,3,FALSE),0)</f>
        <v>331048.91293805302</v>
      </c>
      <c r="J20" s="21">
        <f>IFERROR(VLOOKUP(B20,RMS!C:F,4,FALSE),0)</f>
        <v>299750.216940824</v>
      </c>
      <c r="K20" s="22">
        <f t="shared" si="1"/>
        <v>-5.4038053029216826E-2</v>
      </c>
      <c r="L20" s="22">
        <f t="shared" si="2"/>
        <v>3.4591759904287755E-3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707827.94259999995</v>
      </c>
      <c r="F21" s="25">
        <f>IFERROR(VLOOKUP(C21,RA!B:I,8,0),0)</f>
        <v>10922.379800000001</v>
      </c>
      <c r="G21" s="16">
        <f t="shared" si="0"/>
        <v>696905.56279999996</v>
      </c>
      <c r="H21" s="27">
        <f>RA!J25</f>
        <v>1.5430840099191101</v>
      </c>
      <c r="I21" s="20">
        <f>IFERROR(VLOOKUP(B21,RMS!C:E,3,FALSE),0)</f>
        <v>707827.93712226802</v>
      </c>
      <c r="J21" s="21">
        <f>IFERROR(VLOOKUP(B21,RMS!C:F,4,FALSE),0)</f>
        <v>696905.50644834002</v>
      </c>
      <c r="K21" s="22">
        <f t="shared" si="1"/>
        <v>5.4777319310232997E-3</v>
      </c>
      <c r="L21" s="22">
        <f t="shared" si="2"/>
        <v>5.6351659935899079E-2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872622.88639999996</v>
      </c>
      <c r="F22" s="25">
        <f>IFERROR(VLOOKUP(C22,RA!B:I,8,0),0)</f>
        <v>149619.5171</v>
      </c>
      <c r="G22" s="16">
        <f t="shared" si="0"/>
        <v>723003.3692999999</v>
      </c>
      <c r="H22" s="27">
        <f>RA!J26</f>
        <v>17.145953817147099</v>
      </c>
      <c r="I22" s="20">
        <f>IFERROR(VLOOKUP(B22,RMS!C:E,3,FALSE),0)</f>
        <v>872622.87291775201</v>
      </c>
      <c r="J22" s="21">
        <f>IFERROR(VLOOKUP(B22,RMS!C:F,4,FALSE),0)</f>
        <v>723003.32465476496</v>
      </c>
      <c r="K22" s="22">
        <f t="shared" si="1"/>
        <v>1.3482247944921255E-2</v>
      </c>
      <c r="L22" s="22">
        <f t="shared" si="2"/>
        <v>4.4645234942436218E-2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213388.77540000001</v>
      </c>
      <c r="F23" s="25">
        <f>IFERROR(VLOOKUP(C23,RA!B:I,8,0),0)</f>
        <v>45319.291400000002</v>
      </c>
      <c r="G23" s="16">
        <f t="shared" si="0"/>
        <v>168069.484</v>
      </c>
      <c r="H23" s="27">
        <f>RA!J27</f>
        <v>21.237898439151</v>
      </c>
      <c r="I23" s="20">
        <f>IFERROR(VLOOKUP(B23,RMS!C:E,3,FALSE),0)</f>
        <v>213388.698953332</v>
      </c>
      <c r="J23" s="21">
        <f>IFERROR(VLOOKUP(B23,RMS!C:F,4,FALSE),0)</f>
        <v>168069.48728463799</v>
      </c>
      <c r="K23" s="22">
        <f t="shared" si="1"/>
        <v>7.6446668012067676E-2</v>
      </c>
      <c r="L23" s="22">
        <f t="shared" si="2"/>
        <v>-3.284637990873307E-3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1473512.5821</v>
      </c>
      <c r="F24" s="25">
        <f>IFERROR(VLOOKUP(C24,RA!B:I,8,0),0)</f>
        <v>-38473.140899999999</v>
      </c>
      <c r="G24" s="16">
        <f t="shared" si="0"/>
        <v>1511985.723</v>
      </c>
      <c r="H24" s="27">
        <f>RA!J28</f>
        <v>-2.6109814987239099</v>
      </c>
      <c r="I24" s="20">
        <f>IFERROR(VLOOKUP(B24,RMS!C:E,3,FALSE),0)</f>
        <v>1473512.5825964599</v>
      </c>
      <c r="J24" s="21">
        <f>IFERROR(VLOOKUP(B24,RMS!C:F,4,FALSE),0)</f>
        <v>1511985.7117566401</v>
      </c>
      <c r="K24" s="22">
        <f t="shared" si="1"/>
        <v>-4.9645989201962948E-4</v>
      </c>
      <c r="L24" s="22">
        <f t="shared" si="2"/>
        <v>1.1243359884247184E-2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654745.39309999999</v>
      </c>
      <c r="F25" s="25">
        <f>IFERROR(VLOOKUP(C25,RA!B:I,8,0),0)</f>
        <v>83362.150899999993</v>
      </c>
      <c r="G25" s="16">
        <f t="shared" si="0"/>
        <v>571383.24219999998</v>
      </c>
      <c r="H25" s="27">
        <f>RA!J29</f>
        <v>12.731995028679499</v>
      </c>
      <c r="I25" s="20">
        <f>IFERROR(VLOOKUP(B25,RMS!C:E,3,FALSE),0)</f>
        <v>654745.39487256599</v>
      </c>
      <c r="J25" s="21">
        <f>IFERROR(VLOOKUP(B25,RMS!C:F,4,FALSE),0)</f>
        <v>571383.20478441403</v>
      </c>
      <c r="K25" s="22">
        <f t="shared" si="1"/>
        <v>-1.7725659999996424E-3</v>
      </c>
      <c r="L25" s="22">
        <f t="shared" si="2"/>
        <v>3.7415585946291685E-2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1053157.06</v>
      </c>
      <c r="F26" s="25">
        <f>IFERROR(VLOOKUP(C26,RA!B:I,8,0),0)</f>
        <v>91001.778900000005</v>
      </c>
      <c r="G26" s="16">
        <f t="shared" si="0"/>
        <v>962155.28110000002</v>
      </c>
      <c r="H26" s="27">
        <f>RA!J30</f>
        <v>8.6408554199883501</v>
      </c>
      <c r="I26" s="20">
        <f>IFERROR(VLOOKUP(B26,RMS!C:E,3,FALSE),0)</f>
        <v>1053157.04628761</v>
      </c>
      <c r="J26" s="21">
        <f>IFERROR(VLOOKUP(B26,RMS!C:F,4,FALSE),0)</f>
        <v>962155.30662915902</v>
      </c>
      <c r="K26" s="22">
        <f t="shared" si="1"/>
        <v>1.3712390093132854E-2</v>
      </c>
      <c r="L26" s="22">
        <f t="shared" si="2"/>
        <v>-2.5529159000143409E-2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2195244.2725</v>
      </c>
      <c r="F27" s="25">
        <f>IFERROR(VLOOKUP(C27,RA!B:I,8,0),0)</f>
        <v>-110494.95329999999</v>
      </c>
      <c r="G27" s="16">
        <f t="shared" si="0"/>
        <v>2305739.2258000001</v>
      </c>
      <c r="H27" s="27">
        <f>RA!J31</f>
        <v>-5.03337850298389</v>
      </c>
      <c r="I27" s="20">
        <f>IFERROR(VLOOKUP(B27,RMS!C:E,3,FALSE),0)</f>
        <v>2195244.4900911502</v>
      </c>
      <c r="J27" s="21">
        <f>IFERROR(VLOOKUP(B27,RMS!C:F,4,FALSE),0)</f>
        <v>2305739.19304513</v>
      </c>
      <c r="K27" s="22">
        <f t="shared" si="1"/>
        <v>-0.2175911501981318</v>
      </c>
      <c r="L27" s="22">
        <f t="shared" si="2"/>
        <v>3.2754870131611824E-2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121438.5812</v>
      </c>
      <c r="F28" s="25">
        <f>IFERROR(VLOOKUP(C28,RA!B:I,8,0),0)</f>
        <v>26811.945</v>
      </c>
      <c r="G28" s="16">
        <f t="shared" si="0"/>
        <v>94626.636200000008</v>
      </c>
      <c r="H28" s="27">
        <f>RA!J32</f>
        <v>22.0786052793575</v>
      </c>
      <c r="I28" s="20">
        <f>IFERROR(VLOOKUP(B28,RMS!C:E,3,FALSE),0)</f>
        <v>121438.547240912</v>
      </c>
      <c r="J28" s="21">
        <f>IFERROR(VLOOKUP(B28,RMS!C:F,4,FALSE),0)</f>
        <v>94626.658091737598</v>
      </c>
      <c r="K28" s="22">
        <f t="shared" si="1"/>
        <v>3.3959088003030047E-2</v>
      </c>
      <c r="L28" s="22">
        <f t="shared" si="2"/>
        <v>-2.1891737589612603E-2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292234.48009999999</v>
      </c>
      <c r="F30" s="25">
        <f>IFERROR(VLOOKUP(C30,RA!B:I,8,0),0)</f>
        <v>13234.047699999999</v>
      </c>
      <c r="G30" s="16">
        <f t="shared" si="0"/>
        <v>279000.43239999999</v>
      </c>
      <c r="H30" s="27">
        <f>RA!J34</f>
        <v>4.5285716098495401</v>
      </c>
      <c r="I30" s="20">
        <f>IFERROR(VLOOKUP(B30,RMS!C:E,3,FALSE),0)</f>
        <v>292234.48</v>
      </c>
      <c r="J30" s="21">
        <f>IFERROR(VLOOKUP(B30,RMS!C:F,4,FALSE),0)</f>
        <v>279000.45559999999</v>
      </c>
      <c r="K30" s="22">
        <f t="shared" si="1"/>
        <v>1.0000000474974513E-4</v>
      </c>
      <c r="L30" s="22">
        <f t="shared" si="2"/>
        <v>-2.3199999995995313E-2</v>
      </c>
      <c r="M30" s="32"/>
    </row>
    <row r="31" spans="1:13" s="36" customFormat="1" ht="12" thickBot="1">
      <c r="A31" s="73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7.4039712917476503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129334.24</v>
      </c>
      <c r="F32" s="25">
        <f>IFERROR(VLOOKUP(C32,RA!B:I,8,0),0)</f>
        <v>9575.8700000000008</v>
      </c>
      <c r="G32" s="16">
        <f t="shared" si="0"/>
        <v>119758.37000000001</v>
      </c>
      <c r="H32" s="27">
        <f>RA!J34</f>
        <v>4.5285716098495401</v>
      </c>
      <c r="I32" s="20">
        <f>IFERROR(VLOOKUP(B32,RMS!C:E,3,FALSE),0)</f>
        <v>129334.24</v>
      </c>
      <c r="J32" s="21">
        <f>IFERROR(VLOOKUP(B32,RMS!C:F,4,FALSE),0)</f>
        <v>119758.37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260959.76</v>
      </c>
      <c r="F33" s="25">
        <f>IFERROR(VLOOKUP(C33,RA!B:I,8,0),0)</f>
        <v>-30997.37</v>
      </c>
      <c r="G33" s="16">
        <f t="shared" si="0"/>
        <v>291957.13</v>
      </c>
      <c r="H33" s="27">
        <f>RA!J34</f>
        <v>4.5285716098495401</v>
      </c>
      <c r="I33" s="20">
        <f>IFERROR(VLOOKUP(B33,RMS!C:E,3,FALSE),0)</f>
        <v>260959.76</v>
      </c>
      <c r="J33" s="21">
        <f>IFERROR(VLOOKUP(B33,RMS!C:F,4,FALSE),0)</f>
        <v>291957.13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41465.83</v>
      </c>
      <c r="F34" s="25">
        <f>IFERROR(VLOOKUP(C34,RA!B:I,8,0),0)</f>
        <v>941.03</v>
      </c>
      <c r="G34" s="16">
        <f t="shared" si="0"/>
        <v>40524.800000000003</v>
      </c>
      <c r="H34" s="27">
        <f>RA!J35</f>
        <v>7.4039712917476503</v>
      </c>
      <c r="I34" s="20">
        <f>IFERROR(VLOOKUP(B34,RMS!C:E,3,FALSE),0)</f>
        <v>41465.83</v>
      </c>
      <c r="J34" s="21">
        <f>IFERROR(VLOOKUP(B34,RMS!C:F,4,FALSE),0)</f>
        <v>40524.800000000003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178742.62</v>
      </c>
      <c r="F35" s="25">
        <f>IFERROR(VLOOKUP(C35,RA!B:I,8,0),0)</f>
        <v>-22837.599999999999</v>
      </c>
      <c r="G35" s="16">
        <f t="shared" si="0"/>
        <v>201580.22</v>
      </c>
      <c r="H35" s="27">
        <f>RA!J34</f>
        <v>4.5285716098495401</v>
      </c>
      <c r="I35" s="20">
        <f>IFERROR(VLOOKUP(B35,RMS!C:E,3,FALSE),0)</f>
        <v>178742.62</v>
      </c>
      <c r="J35" s="21">
        <f>IFERROR(VLOOKUP(B35,RMS!C:F,4,FALSE),0)</f>
        <v>201580.22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7.4039712917476503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7429.0595000000003</v>
      </c>
      <c r="F37" s="25">
        <f>IFERROR(VLOOKUP(C37,RA!B:I,8,0),0)</f>
        <v>686.85019999999997</v>
      </c>
      <c r="G37" s="16">
        <f t="shared" si="0"/>
        <v>6742.2093000000004</v>
      </c>
      <c r="H37" s="27">
        <f>RA!J35</f>
        <v>7.4039712917476503</v>
      </c>
      <c r="I37" s="20">
        <f>IFERROR(VLOOKUP(B37,RMS!C:E,3,FALSE),0)</f>
        <v>7429.05982905983</v>
      </c>
      <c r="J37" s="21">
        <f>IFERROR(VLOOKUP(B37,RMS!C:F,4,FALSE),0)</f>
        <v>6742.2094017093996</v>
      </c>
      <c r="K37" s="22">
        <f t="shared" si="1"/>
        <v>-3.2905982970987679E-4</v>
      </c>
      <c r="L37" s="22">
        <f t="shared" si="2"/>
        <v>-1.0170939913223265E-4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429631.31180000002</v>
      </c>
      <c r="F38" s="25">
        <f>IFERROR(VLOOKUP(C38,RA!B:I,8,0),0)</f>
        <v>24523.4067</v>
      </c>
      <c r="G38" s="16">
        <f t="shared" si="0"/>
        <v>405107.90510000003</v>
      </c>
      <c r="H38" s="27">
        <f>RA!J36</f>
        <v>-11.8782183122793</v>
      </c>
      <c r="I38" s="20">
        <f>IFERROR(VLOOKUP(B38,RMS!C:E,3,FALSE),0)</f>
        <v>429631.30707093998</v>
      </c>
      <c r="J38" s="21">
        <f>IFERROR(VLOOKUP(B38,RMS!C:F,4,FALSE),0)</f>
        <v>405107.90908632497</v>
      </c>
      <c r="K38" s="22">
        <f t="shared" si="1"/>
        <v>4.7290600487031043E-3</v>
      </c>
      <c r="L38" s="22">
        <f t="shared" si="2"/>
        <v>-3.9863249403424561E-3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92951</v>
      </c>
      <c r="F39" s="25">
        <f>IFERROR(VLOOKUP(C39,RA!B:I,8,0),0)</f>
        <v>-4583.97</v>
      </c>
      <c r="G39" s="16">
        <f t="shared" si="0"/>
        <v>97534.97</v>
      </c>
      <c r="H39" s="27">
        <f>RA!J37</f>
        <v>2.26941074132605</v>
      </c>
      <c r="I39" s="20">
        <f>IFERROR(VLOOKUP(B39,RMS!C:E,3,FALSE),0)</f>
        <v>92951</v>
      </c>
      <c r="J39" s="21">
        <f>IFERROR(VLOOKUP(B39,RMS!C:F,4,FALSE),0)</f>
        <v>97534.97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110333.49</v>
      </c>
      <c r="F40" s="25">
        <f>IFERROR(VLOOKUP(C40,RA!B:I,8,0),0)</f>
        <v>14530.66</v>
      </c>
      <c r="G40" s="16">
        <f t="shared" si="0"/>
        <v>95802.83</v>
      </c>
      <c r="H40" s="27">
        <f>RA!J38</f>
        <v>-12.776807232656701</v>
      </c>
      <c r="I40" s="20">
        <f>IFERROR(VLOOKUP(B40,RMS!C:E,3,FALSE),0)</f>
        <v>110333.49</v>
      </c>
      <c r="J40" s="21">
        <f>IFERROR(VLOOKUP(B40,RMS!C:F,4,FALSE),0)</f>
        <v>95802.83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2731.5709999999999</v>
      </c>
      <c r="F42" s="25">
        <f>IFERROR(VLOOKUP(C42,RA!B:I,8,0),0)</f>
        <v>470.18720000000002</v>
      </c>
      <c r="G42" s="16">
        <f t="shared" si="0"/>
        <v>2261.3838000000001</v>
      </c>
      <c r="H42" s="27">
        <f>RA!J39</f>
        <v>0</v>
      </c>
      <c r="I42" s="20">
        <f>VLOOKUP(B42,RMS!C:E,3,FALSE)</f>
        <v>2731.57098555329</v>
      </c>
      <c r="J42" s="21">
        <f>IFERROR(VLOOKUP(B42,RMS!C:F,4,FALSE),0)</f>
        <v>2261.3839346494201</v>
      </c>
      <c r="K42" s="22">
        <f t="shared" si="1"/>
        <v>1.4446709883486619E-5</v>
      </c>
      <c r="L42" s="22">
        <f t="shared" si="2"/>
        <v>-1.3464942003338365E-4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18423300.911400001</v>
      </c>
      <c r="E7" s="63"/>
      <c r="F7" s="63"/>
      <c r="G7" s="52">
        <v>16580096.646299999</v>
      </c>
      <c r="H7" s="53">
        <v>11.116969366468201</v>
      </c>
      <c r="I7" s="52">
        <v>1312447.0763999999</v>
      </c>
      <c r="J7" s="53">
        <v>7.1238432391227002</v>
      </c>
      <c r="K7" s="52">
        <v>1397990.4865999999</v>
      </c>
      <c r="L7" s="53">
        <v>8.4317390689756593</v>
      </c>
      <c r="M7" s="53">
        <v>-6.1190266328670001E-2</v>
      </c>
      <c r="N7" s="52">
        <v>260073641.52540001</v>
      </c>
      <c r="O7" s="52">
        <v>260073641.52540001</v>
      </c>
      <c r="P7" s="52">
        <v>828859</v>
      </c>
      <c r="Q7" s="52">
        <v>995612</v>
      </c>
      <c r="R7" s="53">
        <v>-16.748793706785399</v>
      </c>
      <c r="S7" s="52">
        <v>22.227303933962201</v>
      </c>
      <c r="T7" s="52">
        <v>30.195178176136899</v>
      </c>
      <c r="U7" s="54">
        <v>-35.847236650236098</v>
      </c>
    </row>
    <row r="8" spans="1:23" ht="12" thickBot="1">
      <c r="A8" s="76">
        <v>42739</v>
      </c>
      <c r="B8" s="74" t="s">
        <v>6</v>
      </c>
      <c r="C8" s="75"/>
      <c r="D8" s="55">
        <v>691368.14410000003</v>
      </c>
      <c r="E8" s="58"/>
      <c r="F8" s="58"/>
      <c r="G8" s="55">
        <v>572978.96310000005</v>
      </c>
      <c r="H8" s="56">
        <v>20.662046711013001</v>
      </c>
      <c r="I8" s="55">
        <v>182720.08590000001</v>
      </c>
      <c r="J8" s="56">
        <v>26.428768444033398</v>
      </c>
      <c r="K8" s="55">
        <v>130647.8091</v>
      </c>
      <c r="L8" s="56">
        <v>22.801501889904198</v>
      </c>
      <c r="M8" s="56">
        <v>0.39856984329636203</v>
      </c>
      <c r="N8" s="55">
        <v>9576579.6567000002</v>
      </c>
      <c r="O8" s="55">
        <v>9576579.6567000002</v>
      </c>
      <c r="P8" s="55">
        <v>22218</v>
      </c>
      <c r="Q8" s="55">
        <v>26203</v>
      </c>
      <c r="R8" s="56">
        <v>-15.2081822692058</v>
      </c>
      <c r="S8" s="55">
        <v>31.117478805472999</v>
      </c>
      <c r="T8" s="55">
        <v>29.598424107926601</v>
      </c>
      <c r="U8" s="57">
        <v>4.8816766520277799</v>
      </c>
    </row>
    <row r="9" spans="1:23" ht="12" thickBot="1">
      <c r="A9" s="77"/>
      <c r="B9" s="74" t="s">
        <v>7</v>
      </c>
      <c r="C9" s="75"/>
      <c r="D9" s="55">
        <v>64281.3318</v>
      </c>
      <c r="E9" s="58"/>
      <c r="F9" s="58"/>
      <c r="G9" s="55">
        <v>51704.301800000001</v>
      </c>
      <c r="H9" s="56">
        <v>24.324919904440101</v>
      </c>
      <c r="I9" s="55">
        <v>15738.634099999999</v>
      </c>
      <c r="J9" s="56">
        <v>24.483988833597898</v>
      </c>
      <c r="K9" s="55">
        <v>12546.9226</v>
      </c>
      <c r="L9" s="56">
        <v>24.266689933331602</v>
      </c>
      <c r="M9" s="56">
        <v>0.25438201874298599</v>
      </c>
      <c r="N9" s="55">
        <v>545410.83750000002</v>
      </c>
      <c r="O9" s="55">
        <v>545410.83750000002</v>
      </c>
      <c r="P9" s="55">
        <v>3887</v>
      </c>
      <c r="Q9" s="55">
        <v>3968</v>
      </c>
      <c r="R9" s="56">
        <v>-2.04133064516129</v>
      </c>
      <c r="S9" s="55">
        <v>16.537517828659599</v>
      </c>
      <c r="T9" s="55">
        <v>16.072991456653199</v>
      </c>
      <c r="U9" s="57">
        <v>2.80892439130968</v>
      </c>
    </row>
    <row r="10" spans="1:23" ht="12" thickBot="1">
      <c r="A10" s="77"/>
      <c r="B10" s="74" t="s">
        <v>8</v>
      </c>
      <c r="C10" s="75"/>
      <c r="D10" s="55">
        <v>88586.580600000001</v>
      </c>
      <c r="E10" s="58"/>
      <c r="F10" s="58"/>
      <c r="G10" s="55">
        <v>82223.978499999997</v>
      </c>
      <c r="H10" s="56">
        <v>7.7381345637513901</v>
      </c>
      <c r="I10" s="55">
        <v>26751.159299999999</v>
      </c>
      <c r="J10" s="56">
        <v>30.1977558212694</v>
      </c>
      <c r="K10" s="55">
        <v>22078.767</v>
      </c>
      <c r="L10" s="56">
        <v>26.8519808975188</v>
      </c>
      <c r="M10" s="56">
        <v>0.211623787687057</v>
      </c>
      <c r="N10" s="55">
        <v>1375389.8524</v>
      </c>
      <c r="O10" s="55">
        <v>1375389.8524</v>
      </c>
      <c r="P10" s="55">
        <v>82962</v>
      </c>
      <c r="Q10" s="55">
        <v>98071</v>
      </c>
      <c r="R10" s="56">
        <v>-15.406185314721</v>
      </c>
      <c r="S10" s="55">
        <v>1.0677970709481499</v>
      </c>
      <c r="T10" s="55">
        <v>1.4397369874886601</v>
      </c>
      <c r="U10" s="57">
        <v>-34.832453343428703</v>
      </c>
    </row>
    <row r="11" spans="1:23" ht="12" thickBot="1">
      <c r="A11" s="77"/>
      <c r="B11" s="74" t="s">
        <v>9</v>
      </c>
      <c r="C11" s="75"/>
      <c r="D11" s="55">
        <v>52692.414499999999</v>
      </c>
      <c r="E11" s="58"/>
      <c r="F11" s="58"/>
      <c r="G11" s="55">
        <v>48802.042099999999</v>
      </c>
      <c r="H11" s="56">
        <v>7.9717410022069499</v>
      </c>
      <c r="I11" s="55">
        <v>12110.309300000001</v>
      </c>
      <c r="J11" s="56">
        <v>22.983022157771899</v>
      </c>
      <c r="K11" s="55">
        <v>10516.498600000001</v>
      </c>
      <c r="L11" s="56">
        <v>21.549300290448301</v>
      </c>
      <c r="M11" s="56">
        <v>0.151553360164951</v>
      </c>
      <c r="N11" s="55">
        <v>573096.56680000003</v>
      </c>
      <c r="O11" s="55">
        <v>573096.56680000003</v>
      </c>
      <c r="P11" s="55">
        <v>2119</v>
      </c>
      <c r="Q11" s="55">
        <v>2335</v>
      </c>
      <c r="R11" s="56">
        <v>-9.2505353319057804</v>
      </c>
      <c r="S11" s="55">
        <v>24.866642048135901</v>
      </c>
      <c r="T11" s="55">
        <v>22.3360484796574</v>
      </c>
      <c r="U11" s="57">
        <v>10.1766598143002</v>
      </c>
    </row>
    <row r="12" spans="1:23" ht="12" thickBot="1">
      <c r="A12" s="77"/>
      <c r="B12" s="74" t="s">
        <v>10</v>
      </c>
      <c r="C12" s="75"/>
      <c r="D12" s="55">
        <v>213318.72630000001</v>
      </c>
      <c r="E12" s="58"/>
      <c r="F12" s="58"/>
      <c r="G12" s="55">
        <v>149109.3897</v>
      </c>
      <c r="H12" s="56">
        <v>43.061900212445202</v>
      </c>
      <c r="I12" s="55">
        <v>15585.5273</v>
      </c>
      <c r="J12" s="56">
        <v>7.3062161819217701</v>
      </c>
      <c r="K12" s="55">
        <v>22549.671399999999</v>
      </c>
      <c r="L12" s="56">
        <v>15.122905033256901</v>
      </c>
      <c r="M12" s="56">
        <v>-0.30883572432013401</v>
      </c>
      <c r="N12" s="55">
        <v>4857642.1403999999</v>
      </c>
      <c r="O12" s="55">
        <v>4857642.1403999999</v>
      </c>
      <c r="P12" s="55">
        <v>1829</v>
      </c>
      <c r="Q12" s="55">
        <v>2709</v>
      </c>
      <c r="R12" s="56">
        <v>-32.484311554079</v>
      </c>
      <c r="S12" s="55">
        <v>116.631342974303</v>
      </c>
      <c r="T12" s="55">
        <v>133.03336267995601</v>
      </c>
      <c r="U12" s="57">
        <v>-14.0631319912578</v>
      </c>
    </row>
    <row r="13" spans="1:23" ht="12" thickBot="1">
      <c r="A13" s="77"/>
      <c r="B13" s="74" t="s">
        <v>11</v>
      </c>
      <c r="C13" s="75"/>
      <c r="D13" s="55">
        <v>246002.8787</v>
      </c>
      <c r="E13" s="58"/>
      <c r="F13" s="58"/>
      <c r="G13" s="55">
        <v>185027.21249999999</v>
      </c>
      <c r="H13" s="56">
        <v>32.954972069311196</v>
      </c>
      <c r="I13" s="55">
        <v>39281.340100000001</v>
      </c>
      <c r="J13" s="56">
        <v>15.967837574739701</v>
      </c>
      <c r="K13" s="55">
        <v>48359.027600000001</v>
      </c>
      <c r="L13" s="56">
        <v>26.136170429525301</v>
      </c>
      <c r="M13" s="56">
        <v>-0.187714434109093</v>
      </c>
      <c r="N13" s="55">
        <v>4193444.3272000002</v>
      </c>
      <c r="O13" s="55">
        <v>4193444.3272000002</v>
      </c>
      <c r="P13" s="55">
        <v>7149</v>
      </c>
      <c r="Q13" s="55">
        <v>7883</v>
      </c>
      <c r="R13" s="56">
        <v>-9.3111759482430596</v>
      </c>
      <c r="S13" s="55">
        <v>34.410809721639403</v>
      </c>
      <c r="T13" s="55">
        <v>31.936890726880598</v>
      </c>
      <c r="U13" s="57">
        <v>7.18936582652697</v>
      </c>
    </row>
    <row r="14" spans="1:23" ht="12" thickBot="1">
      <c r="A14" s="77"/>
      <c r="B14" s="74" t="s">
        <v>12</v>
      </c>
      <c r="C14" s="75"/>
      <c r="D14" s="55">
        <v>67959.882400000002</v>
      </c>
      <c r="E14" s="58"/>
      <c r="F14" s="58"/>
      <c r="G14" s="55">
        <v>96015.982799999998</v>
      </c>
      <c r="H14" s="56">
        <v>-29.220239778663199</v>
      </c>
      <c r="I14" s="55">
        <v>14690.786099999999</v>
      </c>
      <c r="J14" s="56">
        <v>21.6168503846616</v>
      </c>
      <c r="K14" s="55">
        <v>17923.2454</v>
      </c>
      <c r="L14" s="56">
        <v>18.666939479580101</v>
      </c>
      <c r="M14" s="56">
        <v>-0.180350111146723</v>
      </c>
      <c r="N14" s="55">
        <v>1238403.2424000001</v>
      </c>
      <c r="O14" s="55">
        <v>1238403.2424000001</v>
      </c>
      <c r="P14" s="55">
        <v>1064</v>
      </c>
      <c r="Q14" s="55">
        <v>1190</v>
      </c>
      <c r="R14" s="56">
        <v>-10.588235294117601</v>
      </c>
      <c r="S14" s="55">
        <v>63.872069924812003</v>
      </c>
      <c r="T14" s="55">
        <v>70.613102436974799</v>
      </c>
      <c r="U14" s="57">
        <v>-10.5539596886371</v>
      </c>
    </row>
    <row r="15" spans="1:23" ht="12" thickBot="1">
      <c r="A15" s="77"/>
      <c r="B15" s="74" t="s">
        <v>13</v>
      </c>
      <c r="C15" s="75"/>
      <c r="D15" s="55">
        <v>87397.0625</v>
      </c>
      <c r="E15" s="58"/>
      <c r="F15" s="58"/>
      <c r="G15" s="55">
        <v>60628.610699999997</v>
      </c>
      <c r="H15" s="56">
        <v>44.151517725607398</v>
      </c>
      <c r="I15" s="55">
        <v>-10300.6229</v>
      </c>
      <c r="J15" s="56">
        <v>-11.7860058511692</v>
      </c>
      <c r="K15" s="55">
        <v>5866.2659000000003</v>
      </c>
      <c r="L15" s="56">
        <v>9.6757386195557302</v>
      </c>
      <c r="M15" s="56">
        <v>-2.7559079447796599</v>
      </c>
      <c r="N15" s="55">
        <v>1117005.9155999999</v>
      </c>
      <c r="O15" s="55">
        <v>1117005.9155999999</v>
      </c>
      <c r="P15" s="55">
        <v>3408</v>
      </c>
      <c r="Q15" s="55">
        <v>4199</v>
      </c>
      <c r="R15" s="56">
        <v>-18.837818528221</v>
      </c>
      <c r="S15" s="55">
        <v>25.644677963614999</v>
      </c>
      <c r="T15" s="55">
        <v>27.741345653727102</v>
      </c>
      <c r="U15" s="57">
        <v>-8.1758394201199902</v>
      </c>
    </row>
    <row r="16" spans="1:23" ht="12" thickBot="1">
      <c r="A16" s="77"/>
      <c r="B16" s="74" t="s">
        <v>14</v>
      </c>
      <c r="C16" s="75"/>
      <c r="D16" s="55">
        <v>607410.09889999998</v>
      </c>
      <c r="E16" s="58"/>
      <c r="F16" s="58"/>
      <c r="G16" s="55">
        <v>522424.34169999999</v>
      </c>
      <c r="H16" s="56">
        <v>16.267572242796199</v>
      </c>
      <c r="I16" s="55">
        <v>-22977.147400000002</v>
      </c>
      <c r="J16" s="56">
        <v>-3.78280628550807</v>
      </c>
      <c r="K16" s="55">
        <v>8607.1404000000002</v>
      </c>
      <c r="L16" s="56">
        <v>1.6475381625580201</v>
      </c>
      <c r="M16" s="56">
        <v>-3.6695448583596901</v>
      </c>
      <c r="N16" s="55">
        <v>7573611.4227</v>
      </c>
      <c r="O16" s="55">
        <v>7573611.4227</v>
      </c>
      <c r="P16" s="55">
        <v>29193</v>
      </c>
      <c r="Q16" s="55">
        <v>31958</v>
      </c>
      <c r="R16" s="56">
        <v>-8.6519807247011702</v>
      </c>
      <c r="S16" s="55">
        <v>20.806703624156501</v>
      </c>
      <c r="T16" s="55">
        <v>28.382907340884898</v>
      </c>
      <c r="U16" s="57">
        <v>-36.412321017215298</v>
      </c>
    </row>
    <row r="17" spans="1:21" ht="12" thickBot="1">
      <c r="A17" s="77"/>
      <c r="B17" s="74" t="s">
        <v>15</v>
      </c>
      <c r="C17" s="75"/>
      <c r="D17" s="55">
        <v>692249.5392</v>
      </c>
      <c r="E17" s="58"/>
      <c r="F17" s="58"/>
      <c r="G17" s="55">
        <v>394665.11290000001</v>
      </c>
      <c r="H17" s="56">
        <v>75.401756216390396</v>
      </c>
      <c r="I17" s="55">
        <v>94083.245599999995</v>
      </c>
      <c r="J17" s="56">
        <v>13.590943767001599</v>
      </c>
      <c r="K17" s="55">
        <v>44277.820399999997</v>
      </c>
      <c r="L17" s="56">
        <v>11.2190864996013</v>
      </c>
      <c r="M17" s="56">
        <v>1.1248391350356499</v>
      </c>
      <c r="N17" s="55">
        <v>24243347.807599999</v>
      </c>
      <c r="O17" s="55">
        <v>24243347.807599999</v>
      </c>
      <c r="P17" s="55">
        <v>8782</v>
      </c>
      <c r="Q17" s="55">
        <v>11780</v>
      </c>
      <c r="R17" s="56">
        <v>-25.4499151103565</v>
      </c>
      <c r="S17" s="55">
        <v>78.825955272147596</v>
      </c>
      <c r="T17" s="55">
        <v>129.388861511036</v>
      </c>
      <c r="U17" s="57">
        <v>-64.144996485382293</v>
      </c>
    </row>
    <row r="18" spans="1:21" ht="12" customHeight="1" thickBot="1">
      <c r="A18" s="77"/>
      <c r="B18" s="74" t="s">
        <v>16</v>
      </c>
      <c r="C18" s="75"/>
      <c r="D18" s="55">
        <v>1377948.8208000001</v>
      </c>
      <c r="E18" s="58"/>
      <c r="F18" s="58"/>
      <c r="G18" s="55">
        <v>1143367.1913999999</v>
      </c>
      <c r="H18" s="56">
        <v>20.516736107563599</v>
      </c>
      <c r="I18" s="55">
        <v>206232.87119999999</v>
      </c>
      <c r="J18" s="56">
        <v>14.966656822585501</v>
      </c>
      <c r="K18" s="55">
        <v>183100.76149999999</v>
      </c>
      <c r="L18" s="56">
        <v>16.0141696278517</v>
      </c>
      <c r="M18" s="56">
        <v>0.126335409588125</v>
      </c>
      <c r="N18" s="55">
        <v>28546666.0645</v>
      </c>
      <c r="O18" s="55">
        <v>28546666.0645</v>
      </c>
      <c r="P18" s="55">
        <v>54858</v>
      </c>
      <c r="Q18" s="55">
        <v>59750</v>
      </c>
      <c r="R18" s="56">
        <v>-8.1874476987447693</v>
      </c>
      <c r="S18" s="55">
        <v>25.1184662364651</v>
      </c>
      <c r="T18" s="55">
        <v>24.5842140050209</v>
      </c>
      <c r="U18" s="57">
        <v>2.12693014937572</v>
      </c>
    </row>
    <row r="19" spans="1:21" ht="12" customHeight="1" thickBot="1">
      <c r="A19" s="77"/>
      <c r="B19" s="74" t="s">
        <v>17</v>
      </c>
      <c r="C19" s="75"/>
      <c r="D19" s="55">
        <v>436802.34529999999</v>
      </c>
      <c r="E19" s="58"/>
      <c r="F19" s="58"/>
      <c r="G19" s="55">
        <v>383468.32809999998</v>
      </c>
      <c r="H19" s="56">
        <v>13.9083239192812</v>
      </c>
      <c r="I19" s="55">
        <v>46256.443200000002</v>
      </c>
      <c r="J19" s="56">
        <v>10.5897881954436</v>
      </c>
      <c r="K19" s="55">
        <v>43419.175799999997</v>
      </c>
      <c r="L19" s="56">
        <v>11.322754089009701</v>
      </c>
      <c r="M19" s="56">
        <v>6.5345952513451003E-2</v>
      </c>
      <c r="N19" s="55">
        <v>5641357.1377999997</v>
      </c>
      <c r="O19" s="55">
        <v>5641357.1377999997</v>
      </c>
      <c r="P19" s="55">
        <v>9630</v>
      </c>
      <c r="Q19" s="55">
        <v>11079</v>
      </c>
      <c r="R19" s="56">
        <v>-13.078797725426501</v>
      </c>
      <c r="S19" s="55">
        <v>45.3584989927311</v>
      </c>
      <c r="T19" s="55">
        <v>47.675493239462099</v>
      </c>
      <c r="U19" s="57">
        <v>-5.1081810425479697</v>
      </c>
    </row>
    <row r="20" spans="1:21" ht="12" thickBot="1">
      <c r="A20" s="77"/>
      <c r="B20" s="74" t="s">
        <v>18</v>
      </c>
      <c r="C20" s="75"/>
      <c r="D20" s="55">
        <v>1283900.9911</v>
      </c>
      <c r="E20" s="58"/>
      <c r="F20" s="58"/>
      <c r="G20" s="55">
        <v>1009212.2436</v>
      </c>
      <c r="H20" s="56">
        <v>27.218134663145499</v>
      </c>
      <c r="I20" s="55">
        <v>94535.669200000004</v>
      </c>
      <c r="J20" s="56">
        <v>7.3631588304177003</v>
      </c>
      <c r="K20" s="55">
        <v>87721.443499999994</v>
      </c>
      <c r="L20" s="56">
        <v>8.6920708757045499</v>
      </c>
      <c r="M20" s="56">
        <v>7.7680273239006004E-2</v>
      </c>
      <c r="N20" s="55">
        <v>17488605.790899999</v>
      </c>
      <c r="O20" s="55">
        <v>17488605.790899999</v>
      </c>
      <c r="P20" s="55">
        <v>40546</v>
      </c>
      <c r="Q20" s="55">
        <v>51424</v>
      </c>
      <c r="R20" s="56">
        <v>-21.153546981954001</v>
      </c>
      <c r="S20" s="55">
        <v>31.665293520939201</v>
      </c>
      <c r="T20" s="55">
        <v>54.247943590541396</v>
      </c>
      <c r="U20" s="57">
        <v>-71.316724269961597</v>
      </c>
    </row>
    <row r="21" spans="1:21" ht="12" customHeight="1" thickBot="1">
      <c r="A21" s="77"/>
      <c r="B21" s="74" t="s">
        <v>19</v>
      </c>
      <c r="C21" s="75"/>
      <c r="D21" s="55">
        <v>340366.02260000003</v>
      </c>
      <c r="E21" s="58"/>
      <c r="F21" s="58"/>
      <c r="G21" s="55">
        <v>270880.86949999997</v>
      </c>
      <c r="H21" s="56">
        <v>25.651554215791499</v>
      </c>
      <c r="I21" s="55">
        <v>46346.312899999997</v>
      </c>
      <c r="J21" s="56">
        <v>13.6166097150262</v>
      </c>
      <c r="K21" s="55">
        <v>38976.348599999998</v>
      </c>
      <c r="L21" s="56">
        <v>14.388741690007</v>
      </c>
      <c r="M21" s="56">
        <v>0.189088115350036</v>
      </c>
      <c r="N21" s="55">
        <v>2812598.1165999998</v>
      </c>
      <c r="O21" s="55">
        <v>2812598.1165999998</v>
      </c>
      <c r="P21" s="55">
        <v>26783</v>
      </c>
      <c r="Q21" s="55">
        <v>32754</v>
      </c>
      <c r="R21" s="56">
        <v>-18.229834524027599</v>
      </c>
      <c r="S21" s="55">
        <v>12.7082859500429</v>
      </c>
      <c r="T21" s="55">
        <v>13.451051776882201</v>
      </c>
      <c r="U21" s="57">
        <v>-5.8447364952215803</v>
      </c>
    </row>
    <row r="22" spans="1:21" ht="12" customHeight="1" thickBot="1">
      <c r="A22" s="77"/>
      <c r="B22" s="74" t="s">
        <v>20</v>
      </c>
      <c r="C22" s="75"/>
      <c r="D22" s="55">
        <v>1036187.2901</v>
      </c>
      <c r="E22" s="58"/>
      <c r="F22" s="58"/>
      <c r="G22" s="55">
        <v>823989.25809999998</v>
      </c>
      <c r="H22" s="56">
        <v>25.752524066793999</v>
      </c>
      <c r="I22" s="55">
        <v>45979.376100000001</v>
      </c>
      <c r="J22" s="56">
        <v>4.4373615213483903</v>
      </c>
      <c r="K22" s="55">
        <v>89090.117100000003</v>
      </c>
      <c r="L22" s="56">
        <v>10.812048364007699</v>
      </c>
      <c r="M22" s="56">
        <v>-0.48390037417517301</v>
      </c>
      <c r="N22" s="55">
        <v>6748771.2844000002</v>
      </c>
      <c r="O22" s="55">
        <v>6748771.2844000002</v>
      </c>
      <c r="P22" s="55">
        <v>58394</v>
      </c>
      <c r="Q22" s="55">
        <v>63177</v>
      </c>
      <c r="R22" s="56">
        <v>-7.5707931683998897</v>
      </c>
      <c r="S22" s="55">
        <v>17.744756141041901</v>
      </c>
      <c r="T22" s="55">
        <v>17.740372236731702</v>
      </c>
      <c r="U22" s="57">
        <v>2.470535112076E-2</v>
      </c>
    </row>
    <row r="23" spans="1:21" ht="12" thickBot="1">
      <c r="A23" s="77"/>
      <c r="B23" s="74" t="s">
        <v>21</v>
      </c>
      <c r="C23" s="75"/>
      <c r="D23" s="55">
        <v>1968029.0678999999</v>
      </c>
      <c r="E23" s="58"/>
      <c r="F23" s="58"/>
      <c r="G23" s="55">
        <v>2658823.6340999999</v>
      </c>
      <c r="H23" s="56">
        <v>-25.981210537638098</v>
      </c>
      <c r="I23" s="55">
        <v>210502.36720000001</v>
      </c>
      <c r="J23" s="56">
        <v>10.6961005115955</v>
      </c>
      <c r="K23" s="55">
        <v>432955.81290000002</v>
      </c>
      <c r="L23" s="56">
        <v>16.2837356847309</v>
      </c>
      <c r="M23" s="56">
        <v>-0.51380173004255303</v>
      </c>
      <c r="N23" s="55">
        <v>40515024.315700002</v>
      </c>
      <c r="O23" s="55">
        <v>40515024.315700002</v>
      </c>
      <c r="P23" s="55">
        <v>62088</v>
      </c>
      <c r="Q23" s="55">
        <v>112929</v>
      </c>
      <c r="R23" s="56">
        <v>-45.0203225035199</v>
      </c>
      <c r="S23" s="55">
        <v>31.697414442404298</v>
      </c>
      <c r="T23" s="55">
        <v>48.322803699669699</v>
      </c>
      <c r="U23" s="57">
        <v>-52.450300914841101</v>
      </c>
    </row>
    <row r="24" spans="1:21" ht="12" thickBot="1">
      <c r="A24" s="77"/>
      <c r="B24" s="74" t="s">
        <v>22</v>
      </c>
      <c r="C24" s="75"/>
      <c r="D24" s="55">
        <v>331048.85889999999</v>
      </c>
      <c r="E24" s="58"/>
      <c r="F24" s="58"/>
      <c r="G24" s="55">
        <v>229926.64079999999</v>
      </c>
      <c r="H24" s="56">
        <v>43.980209404250999</v>
      </c>
      <c r="I24" s="55">
        <v>31298.638500000001</v>
      </c>
      <c r="J24" s="56">
        <v>9.4543864624690901</v>
      </c>
      <c r="K24" s="55">
        <v>30871.098000000002</v>
      </c>
      <c r="L24" s="56">
        <v>13.4264989444407</v>
      </c>
      <c r="M24" s="56">
        <v>1.3849215858793999E-2</v>
      </c>
      <c r="N24" s="55">
        <v>2088894.2409999999</v>
      </c>
      <c r="O24" s="55">
        <v>2088894.2409999999</v>
      </c>
      <c r="P24" s="55">
        <v>24813</v>
      </c>
      <c r="Q24" s="55">
        <v>26524</v>
      </c>
      <c r="R24" s="56">
        <v>-6.4507615744231703</v>
      </c>
      <c r="S24" s="55">
        <v>13.3417506508685</v>
      </c>
      <c r="T24" s="55">
        <v>13.377746836827001</v>
      </c>
      <c r="U24" s="57">
        <v>-0.26980106959341299</v>
      </c>
    </row>
    <row r="25" spans="1:21" ht="12" thickBot="1">
      <c r="A25" s="77"/>
      <c r="B25" s="74" t="s">
        <v>23</v>
      </c>
      <c r="C25" s="75"/>
      <c r="D25" s="55">
        <v>707827.94259999995</v>
      </c>
      <c r="E25" s="58"/>
      <c r="F25" s="58"/>
      <c r="G25" s="55">
        <v>806100.02240000002</v>
      </c>
      <c r="H25" s="56">
        <v>-12.191052855626401</v>
      </c>
      <c r="I25" s="55">
        <v>10922.379800000001</v>
      </c>
      <c r="J25" s="56">
        <v>1.5430840099191101</v>
      </c>
      <c r="K25" s="55">
        <v>-40029.698299999996</v>
      </c>
      <c r="L25" s="56">
        <v>-4.9658475608051296</v>
      </c>
      <c r="M25" s="56">
        <v>-1.2728569103404901</v>
      </c>
      <c r="N25" s="55">
        <v>5746700.8909</v>
      </c>
      <c r="O25" s="55">
        <v>5746700.8909</v>
      </c>
      <c r="P25" s="55">
        <v>18465</v>
      </c>
      <c r="Q25" s="55">
        <v>21751</v>
      </c>
      <c r="R25" s="56">
        <v>-15.107351386143201</v>
      </c>
      <c r="S25" s="55">
        <v>38.333492694286498</v>
      </c>
      <c r="T25" s="55">
        <v>49.690336310974203</v>
      </c>
      <c r="U25" s="57">
        <v>-29.626425401044798</v>
      </c>
    </row>
    <row r="26" spans="1:21" ht="12" thickBot="1">
      <c r="A26" s="77"/>
      <c r="B26" s="74" t="s">
        <v>24</v>
      </c>
      <c r="C26" s="75"/>
      <c r="D26" s="55">
        <v>872622.88639999996</v>
      </c>
      <c r="E26" s="58"/>
      <c r="F26" s="58"/>
      <c r="G26" s="55">
        <v>515888.73580000002</v>
      </c>
      <c r="H26" s="56">
        <v>69.149435885008103</v>
      </c>
      <c r="I26" s="55">
        <v>149619.5171</v>
      </c>
      <c r="J26" s="56">
        <v>17.145953817147099</v>
      </c>
      <c r="K26" s="55">
        <v>111621.02220000001</v>
      </c>
      <c r="L26" s="56">
        <v>21.636646519700999</v>
      </c>
      <c r="M26" s="56">
        <v>0.34042417952341603</v>
      </c>
      <c r="N26" s="55">
        <v>5534268.0800000001</v>
      </c>
      <c r="O26" s="55">
        <v>5534268.0800000001</v>
      </c>
      <c r="P26" s="55">
        <v>52782</v>
      </c>
      <c r="Q26" s="55">
        <v>58443</v>
      </c>
      <c r="R26" s="56">
        <v>-9.6863610697602702</v>
      </c>
      <c r="S26" s="55">
        <v>16.532584714485999</v>
      </c>
      <c r="T26" s="55">
        <v>16.308196872166</v>
      </c>
      <c r="U26" s="57">
        <v>1.35724598539843</v>
      </c>
    </row>
    <row r="27" spans="1:21" ht="12" thickBot="1">
      <c r="A27" s="77"/>
      <c r="B27" s="74" t="s">
        <v>25</v>
      </c>
      <c r="C27" s="75"/>
      <c r="D27" s="55">
        <v>213388.77540000001</v>
      </c>
      <c r="E27" s="58"/>
      <c r="F27" s="58"/>
      <c r="G27" s="55">
        <v>191052.81450000001</v>
      </c>
      <c r="H27" s="56">
        <v>11.6909876247858</v>
      </c>
      <c r="I27" s="55">
        <v>45319.291400000002</v>
      </c>
      <c r="J27" s="56">
        <v>21.237898439151</v>
      </c>
      <c r="K27" s="55">
        <v>50929.474499999997</v>
      </c>
      <c r="L27" s="56">
        <v>26.657275179790702</v>
      </c>
      <c r="M27" s="56">
        <v>-0.110155919633532</v>
      </c>
      <c r="N27" s="55">
        <v>1211840.0595</v>
      </c>
      <c r="O27" s="55">
        <v>1211840.0595</v>
      </c>
      <c r="P27" s="55">
        <v>25697</v>
      </c>
      <c r="Q27" s="55">
        <v>27585</v>
      </c>
      <c r="R27" s="56">
        <v>-6.8442994381004203</v>
      </c>
      <c r="S27" s="55">
        <v>8.30403453321399</v>
      </c>
      <c r="T27" s="55">
        <v>8.2523934275874602</v>
      </c>
      <c r="U27" s="57">
        <v>0.62187970702655504</v>
      </c>
    </row>
    <row r="28" spans="1:21" ht="12" thickBot="1">
      <c r="A28" s="77"/>
      <c r="B28" s="74" t="s">
        <v>26</v>
      </c>
      <c r="C28" s="75"/>
      <c r="D28" s="55">
        <v>1473512.5821</v>
      </c>
      <c r="E28" s="58"/>
      <c r="F28" s="58"/>
      <c r="G28" s="55">
        <v>1186108.3648000001</v>
      </c>
      <c r="H28" s="56">
        <v>24.2308566256897</v>
      </c>
      <c r="I28" s="55">
        <v>-38473.140899999999</v>
      </c>
      <c r="J28" s="56">
        <v>-2.6109814987239099</v>
      </c>
      <c r="K28" s="55">
        <v>-527.12469999999996</v>
      </c>
      <c r="L28" s="56">
        <v>-4.4441529597414001E-2</v>
      </c>
      <c r="M28" s="56">
        <v>71.986792119587605</v>
      </c>
      <c r="N28" s="55">
        <v>10906058.6898</v>
      </c>
      <c r="O28" s="55">
        <v>10906058.6898</v>
      </c>
      <c r="P28" s="55">
        <v>41928</v>
      </c>
      <c r="Q28" s="55">
        <v>48308</v>
      </c>
      <c r="R28" s="56">
        <v>-13.206922248902901</v>
      </c>
      <c r="S28" s="55">
        <v>35.143879557813399</v>
      </c>
      <c r="T28" s="55">
        <v>42.940128684689903</v>
      </c>
      <c r="U28" s="57">
        <v>-22.183803339216698</v>
      </c>
    </row>
    <row r="29" spans="1:21" ht="12" thickBot="1">
      <c r="A29" s="77"/>
      <c r="B29" s="74" t="s">
        <v>27</v>
      </c>
      <c r="C29" s="75"/>
      <c r="D29" s="55">
        <v>654745.39309999999</v>
      </c>
      <c r="E29" s="58"/>
      <c r="F29" s="58"/>
      <c r="G29" s="55">
        <v>636555.14229999995</v>
      </c>
      <c r="H29" s="56">
        <v>2.8576080203004799</v>
      </c>
      <c r="I29" s="55">
        <v>83362.150899999993</v>
      </c>
      <c r="J29" s="56">
        <v>12.731995028679499</v>
      </c>
      <c r="K29" s="55">
        <v>85636.5003</v>
      </c>
      <c r="L29" s="56">
        <v>13.4531157804457</v>
      </c>
      <c r="M29" s="56">
        <v>-2.6558177786721E-2</v>
      </c>
      <c r="N29" s="55">
        <v>3834694.3095999998</v>
      </c>
      <c r="O29" s="55">
        <v>3834694.3095999998</v>
      </c>
      <c r="P29" s="55">
        <v>95824</v>
      </c>
      <c r="Q29" s="55">
        <v>107777</v>
      </c>
      <c r="R29" s="56">
        <v>-11.090492405615301</v>
      </c>
      <c r="S29" s="55">
        <v>6.8327912955000798</v>
      </c>
      <c r="T29" s="55">
        <v>6.8638244282175203</v>
      </c>
      <c r="U29" s="57">
        <v>-0.45417943231892999</v>
      </c>
    </row>
    <row r="30" spans="1:21" ht="12" thickBot="1">
      <c r="A30" s="77"/>
      <c r="B30" s="74" t="s">
        <v>28</v>
      </c>
      <c r="C30" s="75"/>
      <c r="D30" s="55">
        <v>1053157.06</v>
      </c>
      <c r="E30" s="58"/>
      <c r="F30" s="58"/>
      <c r="G30" s="55">
        <v>700594.91280000005</v>
      </c>
      <c r="H30" s="56">
        <v>50.323252532758097</v>
      </c>
      <c r="I30" s="55">
        <v>91001.778900000005</v>
      </c>
      <c r="J30" s="56">
        <v>8.6408554199883501</v>
      </c>
      <c r="K30" s="55">
        <v>74983.679699999993</v>
      </c>
      <c r="L30" s="56">
        <v>10.7028581467028</v>
      </c>
      <c r="M30" s="56">
        <v>0.213621140814726</v>
      </c>
      <c r="N30" s="55">
        <v>6758326.5711000003</v>
      </c>
      <c r="O30" s="55">
        <v>6758326.5711000003</v>
      </c>
      <c r="P30" s="55">
        <v>75107</v>
      </c>
      <c r="Q30" s="55">
        <v>80939</v>
      </c>
      <c r="R30" s="56">
        <v>-7.2054263087016102</v>
      </c>
      <c r="S30" s="55">
        <v>14.022089285951999</v>
      </c>
      <c r="T30" s="55">
        <v>14.4723905101373</v>
      </c>
      <c r="U30" s="57">
        <v>-3.2113703956824402</v>
      </c>
    </row>
    <row r="31" spans="1:21" ht="12" thickBot="1">
      <c r="A31" s="77"/>
      <c r="B31" s="74" t="s">
        <v>29</v>
      </c>
      <c r="C31" s="75"/>
      <c r="D31" s="55">
        <v>2195244.2725</v>
      </c>
      <c r="E31" s="58"/>
      <c r="F31" s="58"/>
      <c r="G31" s="55">
        <v>2403559.8626999999</v>
      </c>
      <c r="H31" s="56">
        <v>-8.6669607623582099</v>
      </c>
      <c r="I31" s="55">
        <v>-110494.95329999999</v>
      </c>
      <c r="J31" s="56">
        <v>-5.03337850298389</v>
      </c>
      <c r="K31" s="55">
        <v>-108009.444</v>
      </c>
      <c r="L31" s="56">
        <v>-4.4937280604556804</v>
      </c>
      <c r="M31" s="56">
        <v>2.3011962731703001E-2</v>
      </c>
      <c r="N31" s="55">
        <v>34801806.913000003</v>
      </c>
      <c r="O31" s="55">
        <v>34801806.913000003</v>
      </c>
      <c r="P31" s="55">
        <v>40666</v>
      </c>
      <c r="Q31" s="55">
        <v>57805</v>
      </c>
      <c r="R31" s="56">
        <v>-29.649684283366501</v>
      </c>
      <c r="S31" s="55">
        <v>53.982301492647402</v>
      </c>
      <c r="T31" s="55">
        <v>76.546774349969695</v>
      </c>
      <c r="U31" s="57">
        <v>-41.799760724161899</v>
      </c>
    </row>
    <row r="32" spans="1:21" ht="12" thickBot="1">
      <c r="A32" s="77"/>
      <c r="B32" s="74" t="s">
        <v>30</v>
      </c>
      <c r="C32" s="75"/>
      <c r="D32" s="55">
        <v>121438.5812</v>
      </c>
      <c r="E32" s="58"/>
      <c r="F32" s="58"/>
      <c r="G32" s="55">
        <v>94056.423999999999</v>
      </c>
      <c r="H32" s="56">
        <v>29.112479547383199</v>
      </c>
      <c r="I32" s="55">
        <v>26811.945</v>
      </c>
      <c r="J32" s="56">
        <v>22.0786052793575</v>
      </c>
      <c r="K32" s="55">
        <v>23669.114000000001</v>
      </c>
      <c r="L32" s="56">
        <v>25.16480320366</v>
      </c>
      <c r="M32" s="56">
        <v>0.13278194528109499</v>
      </c>
      <c r="N32" s="55">
        <v>625324.89450000005</v>
      </c>
      <c r="O32" s="55">
        <v>625324.89450000005</v>
      </c>
      <c r="P32" s="55">
        <v>20624</v>
      </c>
      <c r="Q32" s="55">
        <v>23714</v>
      </c>
      <c r="R32" s="56">
        <v>-13.030277473222601</v>
      </c>
      <c r="S32" s="55">
        <v>5.8882166989914699</v>
      </c>
      <c r="T32" s="55">
        <v>5.3197348696972302</v>
      </c>
      <c r="U32" s="57">
        <v>9.6545670506931298</v>
      </c>
    </row>
    <row r="33" spans="1:21" ht="12" thickBot="1">
      <c r="A33" s="77"/>
      <c r="B33" s="74" t="s">
        <v>75</v>
      </c>
      <c r="C33" s="75"/>
      <c r="D33" s="58"/>
      <c r="E33" s="58"/>
      <c r="F33" s="58"/>
      <c r="G33" s="55">
        <v>9.0265000000000004</v>
      </c>
      <c r="H33" s="58"/>
      <c r="I33" s="58"/>
      <c r="J33" s="58"/>
      <c r="K33" s="55">
        <v>-26.470300000000002</v>
      </c>
      <c r="L33" s="56">
        <v>-293.25098321608601</v>
      </c>
      <c r="M33" s="58"/>
      <c r="N33" s="58"/>
      <c r="O33" s="58"/>
      <c r="P33" s="58"/>
      <c r="Q33" s="58"/>
      <c r="R33" s="58"/>
      <c r="S33" s="58"/>
      <c r="T33" s="58"/>
      <c r="U33" s="67"/>
    </row>
    <row r="34" spans="1:21" ht="12" customHeight="1" thickBot="1">
      <c r="A34" s="77"/>
      <c r="B34" s="74" t="s">
        <v>31</v>
      </c>
      <c r="C34" s="75"/>
      <c r="D34" s="55">
        <v>292234.48009999999</v>
      </c>
      <c r="E34" s="58"/>
      <c r="F34" s="58"/>
      <c r="G34" s="55">
        <v>231567.5913</v>
      </c>
      <c r="H34" s="56">
        <v>26.198350321572001</v>
      </c>
      <c r="I34" s="55">
        <v>13234.047699999999</v>
      </c>
      <c r="J34" s="56">
        <v>4.5285716098495401</v>
      </c>
      <c r="K34" s="55">
        <v>13189.0741</v>
      </c>
      <c r="L34" s="56">
        <v>5.6955612942025704</v>
      </c>
      <c r="M34" s="56">
        <v>3.4099133615450002E-3</v>
      </c>
      <c r="N34" s="55">
        <v>2060088.1671</v>
      </c>
      <c r="O34" s="55">
        <v>2060088.1671</v>
      </c>
      <c r="P34" s="55">
        <v>15740</v>
      </c>
      <c r="Q34" s="55">
        <v>18213</v>
      </c>
      <c r="R34" s="56">
        <v>-13.5782133640806</v>
      </c>
      <c r="S34" s="55">
        <v>18.566358329097799</v>
      </c>
      <c r="T34" s="55">
        <v>18.7417184538516</v>
      </c>
      <c r="U34" s="57">
        <v>-0.944504687701616</v>
      </c>
    </row>
    <row r="35" spans="1:21" ht="12" customHeight="1" thickBot="1">
      <c r="A35" s="77"/>
      <c r="B35" s="74" t="s">
        <v>61</v>
      </c>
      <c r="C35" s="75"/>
      <c r="D35" s="55">
        <v>129334.24</v>
      </c>
      <c r="E35" s="58"/>
      <c r="F35" s="58"/>
      <c r="G35" s="55">
        <v>116813.4</v>
      </c>
      <c r="H35" s="56">
        <v>10.7186675501269</v>
      </c>
      <c r="I35" s="55">
        <v>9575.8700000000008</v>
      </c>
      <c r="J35" s="56">
        <v>7.4039712917476503</v>
      </c>
      <c r="K35" s="55">
        <v>-9182.83</v>
      </c>
      <c r="L35" s="56">
        <v>-7.8611101123672498</v>
      </c>
      <c r="M35" s="56">
        <v>-2.0428016199799002</v>
      </c>
      <c r="N35" s="55">
        <v>4219247.7699999996</v>
      </c>
      <c r="O35" s="55">
        <v>4219247.7699999996</v>
      </c>
      <c r="P35" s="55">
        <v>75</v>
      </c>
      <c r="Q35" s="55">
        <v>108</v>
      </c>
      <c r="R35" s="56">
        <v>-30.5555555555556</v>
      </c>
      <c r="S35" s="55">
        <v>1724.4565333333301</v>
      </c>
      <c r="T35" s="55">
        <v>1872.5562962962999</v>
      </c>
      <c r="U35" s="57">
        <v>-8.5881992442389894</v>
      </c>
    </row>
    <row r="36" spans="1:21" ht="12" customHeight="1" thickBot="1">
      <c r="A36" s="77"/>
      <c r="B36" s="74" t="s">
        <v>35</v>
      </c>
      <c r="C36" s="75"/>
      <c r="D36" s="55">
        <v>260959.76</v>
      </c>
      <c r="E36" s="58"/>
      <c r="F36" s="58"/>
      <c r="G36" s="55">
        <v>191378.67</v>
      </c>
      <c r="H36" s="56">
        <v>36.357808317927997</v>
      </c>
      <c r="I36" s="55">
        <v>-30997.37</v>
      </c>
      <c r="J36" s="56">
        <v>-11.8782183122793</v>
      </c>
      <c r="K36" s="55">
        <v>-15306.95</v>
      </c>
      <c r="L36" s="56">
        <v>-7.9982528878479497</v>
      </c>
      <c r="M36" s="56">
        <v>1.0250520188541801</v>
      </c>
      <c r="N36" s="55">
        <v>7983893.8899999997</v>
      </c>
      <c r="O36" s="55">
        <v>7983893.8899999997</v>
      </c>
      <c r="P36" s="55">
        <v>104</v>
      </c>
      <c r="Q36" s="55">
        <v>226</v>
      </c>
      <c r="R36" s="56">
        <v>-53.982300884955798</v>
      </c>
      <c r="S36" s="55">
        <v>2509.2284615384601</v>
      </c>
      <c r="T36" s="55">
        <v>3051.7677433628301</v>
      </c>
      <c r="U36" s="57">
        <v>-21.621757051636799</v>
      </c>
    </row>
    <row r="37" spans="1:21" ht="12" customHeight="1" thickBot="1">
      <c r="A37" s="77"/>
      <c r="B37" s="74" t="s">
        <v>36</v>
      </c>
      <c r="C37" s="75"/>
      <c r="D37" s="55">
        <v>41465.83</v>
      </c>
      <c r="E37" s="58"/>
      <c r="F37" s="58"/>
      <c r="G37" s="55">
        <v>150522.23999999999</v>
      </c>
      <c r="H37" s="56">
        <v>-72.452024365303103</v>
      </c>
      <c r="I37" s="55">
        <v>941.03</v>
      </c>
      <c r="J37" s="56">
        <v>2.26941074132605</v>
      </c>
      <c r="K37" s="55">
        <v>-9751.23</v>
      </c>
      <c r="L37" s="56">
        <v>-6.4782652716302902</v>
      </c>
      <c r="M37" s="56">
        <v>-1.0965037231200601</v>
      </c>
      <c r="N37" s="55">
        <v>3145894.08</v>
      </c>
      <c r="O37" s="55">
        <v>3145894.08</v>
      </c>
      <c r="P37" s="55">
        <v>16</v>
      </c>
      <c r="Q37" s="55">
        <v>62</v>
      </c>
      <c r="R37" s="56">
        <v>-74.193548387096797</v>
      </c>
      <c r="S37" s="55">
        <v>2591.6143750000001</v>
      </c>
      <c r="T37" s="55">
        <v>3713.4262903225799</v>
      </c>
      <c r="U37" s="57">
        <v>-43.2862205945505</v>
      </c>
    </row>
    <row r="38" spans="1:21" ht="12" customHeight="1" thickBot="1">
      <c r="A38" s="77"/>
      <c r="B38" s="74" t="s">
        <v>37</v>
      </c>
      <c r="C38" s="75"/>
      <c r="D38" s="55">
        <v>178742.62</v>
      </c>
      <c r="E38" s="58"/>
      <c r="F38" s="58"/>
      <c r="G38" s="55">
        <v>122634.22</v>
      </c>
      <c r="H38" s="56">
        <v>45.752645550320302</v>
      </c>
      <c r="I38" s="55">
        <v>-22837.599999999999</v>
      </c>
      <c r="J38" s="56">
        <v>-12.776807232656701</v>
      </c>
      <c r="K38" s="55">
        <v>-20712.900000000001</v>
      </c>
      <c r="L38" s="56">
        <v>-16.8899838886732</v>
      </c>
      <c r="M38" s="56">
        <v>0.10257858629163499</v>
      </c>
      <c r="N38" s="55">
        <v>4733231.7699999996</v>
      </c>
      <c r="O38" s="55">
        <v>4733231.7699999996</v>
      </c>
      <c r="P38" s="55">
        <v>97</v>
      </c>
      <c r="Q38" s="55">
        <v>189</v>
      </c>
      <c r="R38" s="56">
        <v>-48.677248677248699</v>
      </c>
      <c r="S38" s="55">
        <v>1842.70742268041</v>
      </c>
      <c r="T38" s="55">
        <v>2085.0116931216899</v>
      </c>
      <c r="U38" s="57">
        <v>-13.149362045159799</v>
      </c>
    </row>
    <row r="39" spans="1:21" ht="12" customHeight="1" thickBot="1">
      <c r="A39" s="77"/>
      <c r="B39" s="74" t="s">
        <v>74</v>
      </c>
      <c r="C39" s="75"/>
      <c r="D39" s="58"/>
      <c r="E39" s="58"/>
      <c r="F39" s="58"/>
      <c r="G39" s="55">
        <v>134.19999999999999</v>
      </c>
      <c r="H39" s="58"/>
      <c r="I39" s="58"/>
      <c r="J39" s="58"/>
      <c r="K39" s="55">
        <v>-6666.82</v>
      </c>
      <c r="L39" s="56">
        <v>-4967.82414307004</v>
      </c>
      <c r="M39" s="58"/>
      <c r="N39" s="58"/>
      <c r="O39" s="58"/>
      <c r="P39" s="58"/>
      <c r="Q39" s="58"/>
      <c r="R39" s="58"/>
      <c r="S39" s="58"/>
      <c r="T39" s="58"/>
      <c r="U39" s="67"/>
    </row>
    <row r="40" spans="1:21" ht="12" customHeight="1" thickBot="1">
      <c r="A40" s="77"/>
      <c r="B40" s="74" t="s">
        <v>32</v>
      </c>
      <c r="C40" s="75"/>
      <c r="D40" s="55">
        <v>7429.0595000000003</v>
      </c>
      <c r="E40" s="58"/>
      <c r="F40" s="58"/>
      <c r="G40" s="55">
        <v>37588.033799999997</v>
      </c>
      <c r="H40" s="56">
        <v>-80.235573003023106</v>
      </c>
      <c r="I40" s="55">
        <v>686.85019999999997</v>
      </c>
      <c r="J40" s="56">
        <v>9.2454529405774704</v>
      </c>
      <c r="K40" s="55">
        <v>2201.8236000000002</v>
      </c>
      <c r="L40" s="56">
        <v>5.8577780676572697</v>
      </c>
      <c r="M40" s="56">
        <v>-0.68805393856256203</v>
      </c>
      <c r="N40" s="55">
        <v>192303.84469999999</v>
      </c>
      <c r="O40" s="55">
        <v>192303.84469999999</v>
      </c>
      <c r="P40" s="55">
        <v>33</v>
      </c>
      <c r="Q40" s="55">
        <v>51</v>
      </c>
      <c r="R40" s="56">
        <v>-35.294117647058798</v>
      </c>
      <c r="S40" s="55">
        <v>225.12301515151501</v>
      </c>
      <c r="T40" s="55">
        <v>148.58387058823499</v>
      </c>
      <c r="U40" s="57">
        <v>33.9988092784589</v>
      </c>
    </row>
    <row r="41" spans="1:21" ht="12" thickBot="1">
      <c r="A41" s="77"/>
      <c r="B41" s="74" t="s">
        <v>33</v>
      </c>
      <c r="C41" s="75"/>
      <c r="D41" s="55">
        <v>429631.31180000002</v>
      </c>
      <c r="E41" s="58"/>
      <c r="F41" s="58"/>
      <c r="G41" s="55">
        <v>318800.44040000002</v>
      </c>
      <c r="H41" s="56">
        <v>34.764968097578603</v>
      </c>
      <c r="I41" s="55">
        <v>24523.4067</v>
      </c>
      <c r="J41" s="56">
        <v>5.7080119689730697</v>
      </c>
      <c r="K41" s="55">
        <v>11937.6432</v>
      </c>
      <c r="L41" s="56">
        <v>3.74455041060226</v>
      </c>
      <c r="M41" s="56">
        <v>1.0542921487216199</v>
      </c>
      <c r="N41" s="55">
        <v>4123297.6455000001</v>
      </c>
      <c r="O41" s="55">
        <v>4123297.6455000001</v>
      </c>
      <c r="P41" s="55">
        <v>1829</v>
      </c>
      <c r="Q41" s="55">
        <v>2211</v>
      </c>
      <c r="R41" s="56">
        <v>-17.277250113070998</v>
      </c>
      <c r="S41" s="55">
        <v>234.89956905412799</v>
      </c>
      <c r="T41" s="55">
        <v>232.765699819086</v>
      </c>
      <c r="U41" s="57">
        <v>0.90841768830570502</v>
      </c>
    </row>
    <row r="42" spans="1:21" ht="12" customHeight="1" thickBot="1">
      <c r="A42" s="77"/>
      <c r="B42" s="74" t="s">
        <v>38</v>
      </c>
      <c r="C42" s="75"/>
      <c r="D42" s="55">
        <v>92951</v>
      </c>
      <c r="E42" s="58"/>
      <c r="F42" s="58"/>
      <c r="G42" s="55">
        <v>96496.58</v>
      </c>
      <c r="H42" s="56">
        <v>-3.67430638474442</v>
      </c>
      <c r="I42" s="55">
        <v>-4583.97</v>
      </c>
      <c r="J42" s="56">
        <v>-4.93159836903315</v>
      </c>
      <c r="K42" s="55">
        <v>-6756.82</v>
      </c>
      <c r="L42" s="56">
        <v>-7.0021341689000796</v>
      </c>
      <c r="M42" s="56">
        <v>-0.32157879002252499</v>
      </c>
      <c r="N42" s="55">
        <v>3504767.77</v>
      </c>
      <c r="O42" s="55">
        <v>3504767.77</v>
      </c>
      <c r="P42" s="55">
        <v>60</v>
      </c>
      <c r="Q42" s="55">
        <v>177</v>
      </c>
      <c r="R42" s="56">
        <v>-66.1016949152542</v>
      </c>
      <c r="S42" s="55">
        <v>1549.18333333333</v>
      </c>
      <c r="T42" s="55">
        <v>1722.47271186441</v>
      </c>
      <c r="U42" s="57">
        <v>-11.185853526981299</v>
      </c>
    </row>
    <row r="43" spans="1:21" ht="12" thickBot="1">
      <c r="A43" s="77"/>
      <c r="B43" s="74" t="s">
        <v>39</v>
      </c>
      <c r="C43" s="75"/>
      <c r="D43" s="55">
        <v>110333.49</v>
      </c>
      <c r="E43" s="58"/>
      <c r="F43" s="58"/>
      <c r="G43" s="55">
        <v>89341.119999999995</v>
      </c>
      <c r="H43" s="56">
        <v>23.496873556095998</v>
      </c>
      <c r="I43" s="55">
        <v>14530.66</v>
      </c>
      <c r="J43" s="56">
        <v>13.1697637770726</v>
      </c>
      <c r="K43" s="55">
        <v>10773.79</v>
      </c>
      <c r="L43" s="56">
        <v>12.0591615596491</v>
      </c>
      <c r="M43" s="56">
        <v>0.34870458770776103</v>
      </c>
      <c r="N43" s="55">
        <v>1542549.15</v>
      </c>
      <c r="O43" s="55">
        <v>1542549.15</v>
      </c>
      <c r="P43" s="55">
        <v>83</v>
      </c>
      <c r="Q43" s="55">
        <v>117</v>
      </c>
      <c r="R43" s="56">
        <v>-29.059829059829099</v>
      </c>
      <c r="S43" s="55">
        <v>1329.31915662651</v>
      </c>
      <c r="T43" s="55">
        <v>1219.5627350427401</v>
      </c>
      <c r="U43" s="57">
        <v>8.2565891747401299</v>
      </c>
    </row>
    <row r="44" spans="1:21" ht="12" thickBot="1">
      <c r="A44" s="78"/>
      <c r="B44" s="74" t="s">
        <v>34</v>
      </c>
      <c r="C44" s="75"/>
      <c r="D44" s="59">
        <v>2731.5709999999999</v>
      </c>
      <c r="E44" s="60"/>
      <c r="F44" s="60"/>
      <c r="G44" s="59">
        <v>7646.7435999999998</v>
      </c>
      <c r="H44" s="61">
        <v>-64.277983637374703</v>
      </c>
      <c r="I44" s="59">
        <v>470.18720000000002</v>
      </c>
      <c r="J44" s="61">
        <v>17.2130689628789</v>
      </c>
      <c r="K44" s="59">
        <v>510.72649999999999</v>
      </c>
      <c r="L44" s="61">
        <v>6.6790064727683598</v>
      </c>
      <c r="M44" s="61">
        <v>-7.9375751992505003E-2</v>
      </c>
      <c r="N44" s="59">
        <v>13498.309499999999</v>
      </c>
      <c r="O44" s="59">
        <v>13498.309499999999</v>
      </c>
      <c r="P44" s="59">
        <v>6</v>
      </c>
      <c r="Q44" s="59">
        <v>3</v>
      </c>
      <c r="R44" s="61">
        <v>100</v>
      </c>
      <c r="S44" s="59">
        <v>455.26183333333302</v>
      </c>
      <c r="T44" s="59">
        <v>239.48263333333301</v>
      </c>
      <c r="U44" s="62">
        <v>47.396725181223502</v>
      </c>
    </row>
  </sheetData>
  <mergeCells count="42">
    <mergeCell ref="B14:C14"/>
    <mergeCell ref="B15:C15"/>
    <mergeCell ref="B16:C16"/>
    <mergeCell ref="B17:C17"/>
    <mergeCell ref="B28:C28"/>
    <mergeCell ref="B9:C9"/>
    <mergeCell ref="B10:C10"/>
    <mergeCell ref="B11:C11"/>
    <mergeCell ref="B12:C12"/>
    <mergeCell ref="B13:C13"/>
    <mergeCell ref="A1:U4"/>
    <mergeCell ref="W1:W4"/>
    <mergeCell ref="B6:C6"/>
    <mergeCell ref="A7:C7"/>
    <mergeCell ref="B8:C8"/>
    <mergeCell ref="A8:A44"/>
    <mergeCell ref="B44:C44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43:C43"/>
    <mergeCell ref="B41:C41"/>
    <mergeCell ref="B42:C42"/>
    <mergeCell ref="B31:C31"/>
    <mergeCell ref="B32:C32"/>
    <mergeCell ref="B33:C33"/>
    <mergeCell ref="B34:C34"/>
    <mergeCell ref="B35:C35"/>
    <mergeCell ref="B18:C18"/>
    <mergeCell ref="B37:C37"/>
    <mergeCell ref="B38:C38"/>
    <mergeCell ref="B39:C39"/>
    <mergeCell ref="B40:C40"/>
    <mergeCell ref="B36:C36"/>
    <mergeCell ref="B29:C2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5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71</v>
      </c>
      <c r="B1" s="64" t="s">
        <v>72</v>
      </c>
      <c r="C1" s="64" t="s">
        <v>58</v>
      </c>
      <c r="D1" s="64" t="s">
        <v>59</v>
      </c>
      <c r="E1" s="64" t="s">
        <v>73</v>
      </c>
      <c r="F1" s="64" t="s">
        <v>60</v>
      </c>
      <c r="G1" s="38"/>
      <c r="H1" s="38"/>
    </row>
    <row r="2" spans="1:8">
      <c r="A2" s="65">
        <v>1</v>
      </c>
      <c r="B2" s="66">
        <v>42739</v>
      </c>
      <c r="C2" s="65">
        <v>12</v>
      </c>
      <c r="D2" s="65">
        <v>53663</v>
      </c>
      <c r="E2" s="65">
        <v>691368.95838290604</v>
      </c>
      <c r="F2" s="65">
        <v>508648.05625641003</v>
      </c>
      <c r="G2" s="37"/>
      <c r="H2" s="37"/>
    </row>
    <row r="3" spans="1:8">
      <c r="A3" s="65">
        <v>2</v>
      </c>
      <c r="B3" s="66">
        <v>42739</v>
      </c>
      <c r="C3" s="65">
        <v>13</v>
      </c>
      <c r="D3" s="65">
        <v>7060</v>
      </c>
      <c r="E3" s="65">
        <v>64281.373372649599</v>
      </c>
      <c r="F3" s="65">
        <v>48542.698122222202</v>
      </c>
      <c r="G3" s="37"/>
      <c r="H3" s="37"/>
    </row>
    <row r="4" spans="1:8">
      <c r="A4" s="65">
        <v>3</v>
      </c>
      <c r="B4" s="66">
        <v>42739</v>
      </c>
      <c r="C4" s="65">
        <v>14</v>
      </c>
      <c r="D4" s="65">
        <v>100275</v>
      </c>
      <c r="E4" s="65">
        <v>88588.388206066098</v>
      </c>
      <c r="F4" s="65">
        <v>61835.4200984161</v>
      </c>
      <c r="G4" s="37"/>
      <c r="H4" s="37"/>
    </row>
    <row r="5" spans="1:8">
      <c r="A5" s="65">
        <v>4</v>
      </c>
      <c r="B5" s="66">
        <v>42739</v>
      </c>
      <c r="C5" s="65">
        <v>15</v>
      </c>
      <c r="D5" s="65">
        <v>2821</v>
      </c>
      <c r="E5" s="65">
        <v>52692.440309568097</v>
      </c>
      <c r="F5" s="65">
        <v>40582.106664064697</v>
      </c>
      <c r="G5" s="37"/>
      <c r="H5" s="37"/>
    </row>
    <row r="6" spans="1:8">
      <c r="A6" s="65">
        <v>5</v>
      </c>
      <c r="B6" s="66">
        <v>42739</v>
      </c>
      <c r="C6" s="65">
        <v>16</v>
      </c>
      <c r="D6" s="65">
        <v>6905</v>
      </c>
      <c r="E6" s="65">
        <v>213318.70613589699</v>
      </c>
      <c r="F6" s="65">
        <v>197733.196104273</v>
      </c>
      <c r="G6" s="37"/>
      <c r="H6" s="37"/>
    </row>
    <row r="7" spans="1:8">
      <c r="A7" s="65">
        <v>6</v>
      </c>
      <c r="B7" s="66">
        <v>42739</v>
      </c>
      <c r="C7" s="65">
        <v>17</v>
      </c>
      <c r="D7" s="65">
        <v>11880</v>
      </c>
      <c r="E7" s="65">
        <v>246002.99622905999</v>
      </c>
      <c r="F7" s="65">
        <v>206721.540241026</v>
      </c>
      <c r="G7" s="37"/>
      <c r="H7" s="37"/>
    </row>
    <row r="8" spans="1:8">
      <c r="A8" s="65">
        <v>7</v>
      </c>
      <c r="B8" s="66">
        <v>42739</v>
      </c>
      <c r="C8" s="65">
        <v>18</v>
      </c>
      <c r="D8" s="65">
        <v>34915</v>
      </c>
      <c r="E8" s="65">
        <v>67959.886487179494</v>
      </c>
      <c r="F8" s="65">
        <v>53269.094624786303</v>
      </c>
      <c r="G8" s="37"/>
      <c r="H8" s="37"/>
    </row>
    <row r="9" spans="1:8">
      <c r="A9" s="65">
        <v>8</v>
      </c>
      <c r="B9" s="66">
        <v>42739</v>
      </c>
      <c r="C9" s="65">
        <v>19</v>
      </c>
      <c r="D9" s="65">
        <v>15554</v>
      </c>
      <c r="E9" s="65">
        <v>87397.1076769231</v>
      </c>
      <c r="F9" s="65">
        <v>97697.685423931602</v>
      </c>
      <c r="G9" s="37"/>
      <c r="H9" s="37"/>
    </row>
    <row r="10" spans="1:8">
      <c r="A10" s="65">
        <v>9</v>
      </c>
      <c r="B10" s="66">
        <v>42739</v>
      </c>
      <c r="C10" s="65">
        <v>21</v>
      </c>
      <c r="D10" s="65">
        <v>127557</v>
      </c>
      <c r="E10" s="65">
        <v>607409.99256510101</v>
      </c>
      <c r="F10" s="65">
        <v>630387.24616324797</v>
      </c>
      <c r="G10" s="37"/>
      <c r="H10" s="37"/>
    </row>
    <row r="11" spans="1:8">
      <c r="A11" s="65">
        <v>10</v>
      </c>
      <c r="B11" s="66">
        <v>42739</v>
      </c>
      <c r="C11" s="65">
        <v>22</v>
      </c>
      <c r="D11" s="65">
        <v>31367</v>
      </c>
      <c r="E11" s="65">
        <v>692249.53695128195</v>
      </c>
      <c r="F11" s="65">
        <v>598166.29367777798</v>
      </c>
      <c r="G11" s="37"/>
      <c r="H11" s="37"/>
    </row>
    <row r="12" spans="1:8">
      <c r="A12" s="65">
        <v>11</v>
      </c>
      <c r="B12" s="66">
        <v>42739</v>
      </c>
      <c r="C12" s="65">
        <v>23</v>
      </c>
      <c r="D12" s="65">
        <v>106406.011</v>
      </c>
      <c r="E12" s="65">
        <v>1377948.9391649601</v>
      </c>
      <c r="F12" s="65">
        <v>1171715.9228059801</v>
      </c>
      <c r="G12" s="37"/>
      <c r="H12" s="37"/>
    </row>
    <row r="13" spans="1:8">
      <c r="A13" s="65">
        <v>12</v>
      </c>
      <c r="B13" s="66">
        <v>42739</v>
      </c>
      <c r="C13" s="65">
        <v>24</v>
      </c>
      <c r="D13" s="65">
        <v>16963</v>
      </c>
      <c r="E13" s="65">
        <v>436802.28788376099</v>
      </c>
      <c r="F13" s="65">
        <v>390545.90188632498</v>
      </c>
      <c r="G13" s="37"/>
      <c r="H13" s="37"/>
    </row>
    <row r="14" spans="1:8">
      <c r="A14" s="65">
        <v>13</v>
      </c>
      <c r="B14" s="66">
        <v>42739</v>
      </c>
      <c r="C14" s="65">
        <v>25</v>
      </c>
      <c r="D14" s="65">
        <v>95595</v>
      </c>
      <c r="E14" s="65">
        <v>1283901.23548239</v>
      </c>
      <c r="F14" s="65">
        <v>1189365.3219000001</v>
      </c>
      <c r="G14" s="37"/>
      <c r="H14" s="37"/>
    </row>
    <row r="15" spans="1:8">
      <c r="A15" s="65">
        <v>14</v>
      </c>
      <c r="B15" s="66">
        <v>42739</v>
      </c>
      <c r="C15" s="65">
        <v>26</v>
      </c>
      <c r="D15" s="65">
        <v>61006</v>
      </c>
      <c r="E15" s="65">
        <v>340365.49049177102</v>
      </c>
      <c r="F15" s="65">
        <v>294019.70959675498</v>
      </c>
      <c r="G15" s="37"/>
      <c r="H15" s="37"/>
    </row>
    <row r="16" spans="1:8">
      <c r="A16" s="65">
        <v>15</v>
      </c>
      <c r="B16" s="66">
        <v>42739</v>
      </c>
      <c r="C16" s="65">
        <v>27</v>
      </c>
      <c r="D16" s="65">
        <v>114689.933</v>
      </c>
      <c r="E16" s="65">
        <v>1036188.69998733</v>
      </c>
      <c r="F16" s="65">
        <v>990207.90422646503</v>
      </c>
      <c r="G16" s="37"/>
      <c r="H16" s="37"/>
    </row>
    <row r="17" spans="1:9">
      <c r="A17" s="65">
        <v>16</v>
      </c>
      <c r="B17" s="66">
        <v>42739</v>
      </c>
      <c r="C17" s="65">
        <v>29</v>
      </c>
      <c r="D17" s="65">
        <v>142685</v>
      </c>
      <c r="E17" s="65">
        <v>1968030.5069307699</v>
      </c>
      <c r="F17" s="65">
        <v>1757526.7220290599</v>
      </c>
      <c r="G17" s="37"/>
      <c r="H17" s="37"/>
    </row>
    <row r="18" spans="1:9">
      <c r="A18" s="65">
        <v>17</v>
      </c>
      <c r="B18" s="66">
        <v>42739</v>
      </c>
      <c r="C18" s="65">
        <v>31</v>
      </c>
      <c r="D18" s="65">
        <v>22550.142</v>
      </c>
      <c r="E18" s="65">
        <v>331048.91293805302</v>
      </c>
      <c r="F18" s="65">
        <v>299750.216940824</v>
      </c>
      <c r="G18" s="37"/>
      <c r="H18" s="37"/>
    </row>
    <row r="19" spans="1:9">
      <c r="A19" s="65">
        <v>18</v>
      </c>
      <c r="B19" s="66">
        <v>42739</v>
      </c>
      <c r="C19" s="65">
        <v>32</v>
      </c>
      <c r="D19" s="65">
        <v>49893.088000000003</v>
      </c>
      <c r="E19" s="65">
        <v>707827.93712226802</v>
      </c>
      <c r="F19" s="65">
        <v>696905.50644834002</v>
      </c>
      <c r="G19" s="37"/>
      <c r="H19" s="37"/>
    </row>
    <row r="20" spans="1:9">
      <c r="A20" s="65">
        <v>19</v>
      </c>
      <c r="B20" s="66">
        <v>42739</v>
      </c>
      <c r="C20" s="65">
        <v>33</v>
      </c>
      <c r="D20" s="65">
        <v>47436.28</v>
      </c>
      <c r="E20" s="65">
        <v>872622.87291775201</v>
      </c>
      <c r="F20" s="65">
        <v>723003.32465476496</v>
      </c>
      <c r="G20" s="37"/>
      <c r="H20" s="37"/>
    </row>
    <row r="21" spans="1:9">
      <c r="A21" s="65">
        <v>20</v>
      </c>
      <c r="B21" s="66">
        <v>42739</v>
      </c>
      <c r="C21" s="65">
        <v>34</v>
      </c>
      <c r="D21" s="65">
        <v>41273.127</v>
      </c>
      <c r="E21" s="65">
        <v>213388.698953332</v>
      </c>
      <c r="F21" s="65">
        <v>168069.48728463799</v>
      </c>
      <c r="G21" s="37"/>
      <c r="H21" s="37"/>
    </row>
    <row r="22" spans="1:9">
      <c r="A22" s="65">
        <v>21</v>
      </c>
      <c r="B22" s="66">
        <v>42739</v>
      </c>
      <c r="C22" s="65">
        <v>35</v>
      </c>
      <c r="D22" s="65">
        <v>63809.913</v>
      </c>
      <c r="E22" s="65">
        <v>1473512.5825964599</v>
      </c>
      <c r="F22" s="65">
        <v>1511985.7117566401</v>
      </c>
      <c r="G22" s="37"/>
      <c r="H22" s="37"/>
    </row>
    <row r="23" spans="1:9">
      <c r="A23" s="65">
        <v>22</v>
      </c>
      <c r="B23" s="66">
        <v>42739</v>
      </c>
      <c r="C23" s="65">
        <v>36</v>
      </c>
      <c r="D23" s="65">
        <v>133881.84700000001</v>
      </c>
      <c r="E23" s="65">
        <v>654745.39487256599</v>
      </c>
      <c r="F23" s="65">
        <v>571383.20478441403</v>
      </c>
      <c r="G23" s="37"/>
      <c r="H23" s="37"/>
    </row>
    <row r="24" spans="1:9">
      <c r="A24" s="65">
        <v>23</v>
      </c>
      <c r="B24" s="66">
        <v>42739</v>
      </c>
      <c r="C24" s="65">
        <v>37</v>
      </c>
      <c r="D24" s="65">
        <v>123627.7</v>
      </c>
      <c r="E24" s="65">
        <v>1053157.04628761</v>
      </c>
      <c r="F24" s="65">
        <v>962155.30662915902</v>
      </c>
      <c r="G24" s="37"/>
      <c r="H24" s="37"/>
    </row>
    <row r="25" spans="1:9">
      <c r="A25" s="65">
        <v>24</v>
      </c>
      <c r="B25" s="66">
        <v>42739</v>
      </c>
      <c r="C25" s="65">
        <v>38</v>
      </c>
      <c r="D25" s="65">
        <v>526484.79500000004</v>
      </c>
      <c r="E25" s="65">
        <v>2195244.4900911502</v>
      </c>
      <c r="F25" s="65">
        <v>2305739.19304513</v>
      </c>
      <c r="G25" s="37"/>
      <c r="H25" s="37"/>
    </row>
    <row r="26" spans="1:9">
      <c r="A26" s="65">
        <v>25</v>
      </c>
      <c r="B26" s="66">
        <v>42739</v>
      </c>
      <c r="C26" s="65">
        <v>39</v>
      </c>
      <c r="D26" s="65">
        <v>70057.994000000006</v>
      </c>
      <c r="E26" s="65">
        <v>121438.547240912</v>
      </c>
      <c r="F26" s="65">
        <v>94626.658091737598</v>
      </c>
      <c r="G26" s="37"/>
      <c r="H26" s="37"/>
    </row>
    <row r="27" spans="1:9">
      <c r="A27" s="65">
        <v>26</v>
      </c>
      <c r="B27" s="66">
        <v>42739</v>
      </c>
      <c r="C27" s="65">
        <v>42</v>
      </c>
      <c r="D27" s="65">
        <v>18371.992999999999</v>
      </c>
      <c r="E27" s="65">
        <v>292234.48</v>
      </c>
      <c r="F27" s="65">
        <v>279000.45559999999</v>
      </c>
      <c r="G27" s="37"/>
      <c r="H27" s="37"/>
    </row>
    <row r="28" spans="1:9">
      <c r="A28" s="65">
        <v>27</v>
      </c>
      <c r="B28" s="66">
        <v>42739</v>
      </c>
      <c r="C28" s="65">
        <v>70</v>
      </c>
      <c r="D28" s="65">
        <v>71</v>
      </c>
      <c r="E28" s="65">
        <v>129334.24</v>
      </c>
      <c r="F28" s="65">
        <v>119758.37</v>
      </c>
      <c r="G28" s="37"/>
      <c r="H28" s="37"/>
    </row>
    <row r="29" spans="1:9">
      <c r="A29" s="65">
        <v>28</v>
      </c>
      <c r="B29" s="66">
        <v>42739</v>
      </c>
      <c r="C29" s="65">
        <v>71</v>
      </c>
      <c r="D29" s="65">
        <v>96</v>
      </c>
      <c r="E29" s="65">
        <v>260959.76</v>
      </c>
      <c r="F29" s="65">
        <v>291957.13</v>
      </c>
      <c r="G29" s="37"/>
      <c r="H29" s="37"/>
    </row>
    <row r="30" spans="1:9">
      <c r="A30" s="65">
        <v>29</v>
      </c>
      <c r="B30" s="66">
        <v>42739</v>
      </c>
      <c r="C30" s="65">
        <v>72</v>
      </c>
      <c r="D30" s="65">
        <v>12</v>
      </c>
      <c r="E30" s="65">
        <v>41465.83</v>
      </c>
      <c r="F30" s="65">
        <v>40524.800000000003</v>
      </c>
      <c r="G30" s="37"/>
      <c r="H30" s="37"/>
    </row>
    <row r="31" spans="1:9">
      <c r="A31" s="39">
        <v>30</v>
      </c>
      <c r="B31" s="66">
        <v>42739</v>
      </c>
      <c r="C31" s="39">
        <v>73</v>
      </c>
      <c r="D31" s="39">
        <v>91</v>
      </c>
      <c r="E31" s="39">
        <v>178742.62</v>
      </c>
      <c r="F31" s="39">
        <v>201580.22</v>
      </c>
      <c r="G31" s="39"/>
      <c r="H31" s="39"/>
      <c r="I31" s="39"/>
    </row>
    <row r="32" spans="1:9">
      <c r="A32" s="39">
        <v>31</v>
      </c>
      <c r="B32" s="66">
        <v>42739</v>
      </c>
      <c r="C32" s="39">
        <v>75</v>
      </c>
      <c r="D32" s="39">
        <v>34</v>
      </c>
      <c r="E32" s="39">
        <v>7429.05982905983</v>
      </c>
      <c r="F32" s="39">
        <v>6742.2094017093996</v>
      </c>
      <c r="G32" s="39"/>
      <c r="H32" s="39"/>
    </row>
    <row r="33" spans="1:8">
      <c r="A33" s="39">
        <v>32</v>
      </c>
      <c r="B33" s="66">
        <v>42739</v>
      </c>
      <c r="C33" s="39">
        <v>76</v>
      </c>
      <c r="D33" s="39">
        <v>2223</v>
      </c>
      <c r="E33" s="39">
        <v>429631.30707093998</v>
      </c>
      <c r="F33" s="39">
        <v>405107.90908632497</v>
      </c>
      <c r="G33" s="39"/>
      <c r="H33" s="39"/>
    </row>
    <row r="34" spans="1:8">
      <c r="A34" s="39">
        <v>33</v>
      </c>
      <c r="B34" s="66">
        <v>42739</v>
      </c>
      <c r="C34" s="39">
        <v>77</v>
      </c>
      <c r="D34" s="39">
        <v>56</v>
      </c>
      <c r="E34" s="39">
        <v>92951</v>
      </c>
      <c r="F34" s="39">
        <v>97534.97</v>
      </c>
      <c r="G34" s="30"/>
      <c r="H34" s="30"/>
    </row>
    <row r="35" spans="1:8">
      <c r="A35" s="39">
        <v>34</v>
      </c>
      <c r="B35" s="66">
        <v>42739</v>
      </c>
      <c r="C35" s="39">
        <v>78</v>
      </c>
      <c r="D35" s="39">
        <v>75</v>
      </c>
      <c r="E35" s="39">
        <v>110333.49</v>
      </c>
      <c r="F35" s="39">
        <v>95802.83</v>
      </c>
      <c r="G35" s="30"/>
      <c r="H35" s="30"/>
    </row>
    <row r="36" spans="1:8">
      <c r="A36" s="39">
        <v>35</v>
      </c>
      <c r="B36" s="66">
        <v>42739</v>
      </c>
      <c r="C36" s="39">
        <v>99</v>
      </c>
      <c r="D36" s="39">
        <v>6</v>
      </c>
      <c r="E36" s="39">
        <v>2731.57098555329</v>
      </c>
      <c r="F36" s="39">
        <v>2261.3839346494201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2017-01-05T02:39:19Z</dcterms:modified>
</cp:coreProperties>
</file>