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<sst xmlns="http://schemas.openxmlformats.org/spreadsheetml/2006/main" count="121" uniqueCount="80">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</sst>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32462334.6472</v>
      </c>
      <c r="F3" s="25">
        <f>RA!I7</f>
        <v>-105064.469</v>
      </c>
      <c r="G3" s="16">
        <f>SUM(G4:G42)</f>
        <v>32567399.116199996</v>
      </c>
      <c r="H3" s="27">
        <f>RA!J7</f>
        <v>-0.32365037863677598</v>
      </c>
      <c r="I3" s="20">
        <f>SUM(I4:I42)</f>
        <v>32462344.666203652</v>
      </c>
      <c r="J3" s="21">
        <f>SUM(J4:J42)</f>
        <v>32567398.811295904</v>
      </c>
      <c r="K3" s="22">
        <f>E3-I3</f>
        <v>-10.01900365203619</v>
      </c>
      <c r="L3" s="22">
        <f>G3-J3</f>
        <v>0.30490409210324287</v>
      </c>
    </row>
    <row r="4" spans="1:13">
      <c r="A4" s="69">
        <f>RA!A8</f>
        <v>42700</v>
      </c>
      <c r="B4" s="12">
        <v>12</v>
      </c>
      <c r="C4" s="67" t="s">
        <v>6</v>
      </c>
      <c r="D4" s="67"/>
      <c r="E4" s="15">
        <f>VLOOKUP(C4,RA!B8:D35,3,0)</f>
        <v>837784.24690000003</v>
      </c>
      <c r="F4" s="25">
        <f>VLOOKUP(C4,RA!B8:I38,8,0)</f>
        <v>227134.56969999999</v>
      </c>
      <c r="G4" s="16">
        <f t="shared" ref="G4:G42" si="0">E4-F4</f>
        <v>610649.67720000003</v>
      </c>
      <c r="H4" s="27">
        <f>RA!J8</f>
        <v>27.111344065068302</v>
      </c>
      <c r="I4" s="20">
        <f>VLOOKUP(B4,RMS!B:D,3,FALSE)</f>
        <v>837785.07705384598</v>
      </c>
      <c r="J4" s="21">
        <f>VLOOKUP(B4,RMS!B:E,4,FALSE)</f>
        <v>610649.69410683797</v>
      </c>
      <c r="K4" s="22">
        <f t="shared" ref="K4:K42" si="1">E4-I4</f>
        <v>-0.83015384594909847</v>
      </c>
      <c r="L4" s="22">
        <f t="shared" ref="L4:L42" si="2">G4-J4</f>
        <v>-1.6906837932765484E-2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140510.14840000001</v>
      </c>
      <c r="F5" s="25">
        <f>VLOOKUP(C5,RA!B9:I39,8,0)</f>
        <v>33776.712800000001</v>
      </c>
      <c r="G5" s="16">
        <f t="shared" si="0"/>
        <v>106733.4356</v>
      </c>
      <c r="H5" s="27">
        <f>RA!J9</f>
        <v>24.038628657515499</v>
      </c>
      <c r="I5" s="20">
        <f>VLOOKUP(B5,RMS!B:D,3,FALSE)</f>
        <v>140510.21956153799</v>
      </c>
      <c r="J5" s="21">
        <f>VLOOKUP(B5,RMS!B:E,4,FALSE)</f>
        <v>106733.415583761</v>
      </c>
      <c r="K5" s="22">
        <f t="shared" si="1"/>
        <v>-7.1161537984153256E-2</v>
      </c>
      <c r="L5" s="22">
        <f t="shared" si="2"/>
        <v>2.0016238995594904E-2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178969.42679999999</v>
      </c>
      <c r="F6" s="25">
        <f>VLOOKUP(C6,RA!B10:I40,8,0)</f>
        <v>54936.415699999998</v>
      </c>
      <c r="G6" s="16">
        <f t="shared" si="0"/>
        <v>124033.01109999999</v>
      </c>
      <c r="H6" s="27">
        <f>RA!J10</f>
        <v>30.6959779009584</v>
      </c>
      <c r="I6" s="20">
        <f>VLOOKUP(B6,RMS!B:D,3,FALSE)</f>
        <v>178972.27510031799</v>
      </c>
      <c r="J6" s="21">
        <f>VLOOKUP(B6,RMS!B:E,4,FALSE)</f>
        <v>124033.010084903</v>
      </c>
      <c r="K6" s="22">
        <f>E6-I6</f>
        <v>-2.8483003180008382</v>
      </c>
      <c r="L6" s="22">
        <f t="shared" si="2"/>
        <v>1.0150969901587814E-3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145948.88930000001</v>
      </c>
      <c r="F7" s="25">
        <f>VLOOKUP(C7,RA!B11:I41,8,0)</f>
        <v>23924.365000000002</v>
      </c>
      <c r="G7" s="16">
        <f t="shared" si="0"/>
        <v>122024.5243</v>
      </c>
      <c r="H7" s="27">
        <f>RA!J11</f>
        <v>16.392289872671199</v>
      </c>
      <c r="I7" s="20">
        <f>VLOOKUP(B7,RMS!B:D,3,FALSE)</f>
        <v>145948.928674041</v>
      </c>
      <c r="J7" s="21">
        <f>VLOOKUP(B7,RMS!B:E,4,FALSE)</f>
        <v>122024.52460419</v>
      </c>
      <c r="K7" s="22">
        <f t="shared" si="1"/>
        <v>-3.9374040992697701E-2</v>
      </c>
      <c r="L7" s="22">
        <f t="shared" si="2"/>
        <v>-3.0418999085668474E-4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420684.06099999999</v>
      </c>
      <c r="F8" s="25">
        <f>VLOOKUP(C8,RA!B12:I42,8,0)</f>
        <v>85722.408899999995</v>
      </c>
      <c r="G8" s="16">
        <f t="shared" si="0"/>
        <v>334961.65210000001</v>
      </c>
      <c r="H8" s="27">
        <f>RA!J12</f>
        <v>20.376909145602301</v>
      </c>
      <c r="I8" s="20">
        <f>VLOOKUP(B8,RMS!B:D,3,FALSE)</f>
        <v>420684.06780256401</v>
      </c>
      <c r="J8" s="21">
        <f>VLOOKUP(B8,RMS!B:E,4,FALSE)</f>
        <v>334961.64774359</v>
      </c>
      <c r="K8" s="22">
        <f t="shared" si="1"/>
        <v>-6.8025640211999416E-3</v>
      </c>
      <c r="L8" s="22">
        <f t="shared" si="2"/>
        <v>4.3564100051298738E-3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441505.7401</v>
      </c>
      <c r="F9" s="25">
        <f>VLOOKUP(C9,RA!B13:I43,8,0)</f>
        <v>127464.0858</v>
      </c>
      <c r="G9" s="16">
        <f t="shared" si="0"/>
        <v>314041.65429999999</v>
      </c>
      <c r="H9" s="27">
        <f>RA!J13</f>
        <v>28.870312257124802</v>
      </c>
      <c r="I9" s="20">
        <f>VLOOKUP(B9,RMS!B:D,3,FALSE)</f>
        <v>441505.95835640997</v>
      </c>
      <c r="J9" s="21">
        <f>VLOOKUP(B9,RMS!B:E,4,FALSE)</f>
        <v>314041.65376495698</v>
      </c>
      <c r="K9" s="22">
        <f t="shared" si="1"/>
        <v>-0.21825640997849405</v>
      </c>
      <c r="L9" s="22">
        <f t="shared" si="2"/>
        <v>5.3504301467910409E-4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219594.766</v>
      </c>
      <c r="F10" s="25">
        <f>VLOOKUP(C10,RA!B14:I43,8,0)</f>
        <v>39727.1106</v>
      </c>
      <c r="G10" s="16">
        <f t="shared" si="0"/>
        <v>179867.65539999999</v>
      </c>
      <c r="H10" s="27">
        <f>RA!J14</f>
        <v>18.091100859844701</v>
      </c>
      <c r="I10" s="20">
        <f>VLOOKUP(B10,RMS!B:D,3,FALSE)</f>
        <v>219594.77850512799</v>
      </c>
      <c r="J10" s="21">
        <f>VLOOKUP(B10,RMS!B:E,4,FALSE)</f>
        <v>179867.658107692</v>
      </c>
      <c r="K10" s="22">
        <f t="shared" si="1"/>
        <v>-1.2505127990152687E-2</v>
      </c>
      <c r="L10" s="22">
        <f t="shared" si="2"/>
        <v>-2.7076920086983591E-3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239088.51939999999</v>
      </c>
      <c r="F11" s="25">
        <f>VLOOKUP(C11,RA!B15:I44,8,0)</f>
        <v>9662.6725000000006</v>
      </c>
      <c r="G11" s="16">
        <f t="shared" si="0"/>
        <v>229425.8469</v>
      </c>
      <c r="H11" s="27">
        <f>RA!J15</f>
        <v>4.0414623522069499</v>
      </c>
      <c r="I11" s="20">
        <f>VLOOKUP(B11,RMS!B:D,3,FALSE)</f>
        <v>239088.92329999999</v>
      </c>
      <c r="J11" s="21">
        <f>VLOOKUP(B11,RMS!B:E,4,FALSE)</f>
        <v>229425.84674102601</v>
      </c>
      <c r="K11" s="22">
        <f t="shared" si="1"/>
        <v>-0.40390000000479631</v>
      </c>
      <c r="L11" s="22">
        <f t="shared" si="2"/>
        <v>1.5897399862296879E-4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1309498.1825999999</v>
      </c>
      <c r="F12" s="25">
        <f>VLOOKUP(C12,RA!B16:I45,8,0)</f>
        <v>-207238.85440000001</v>
      </c>
      <c r="G12" s="16">
        <f t="shared" si="0"/>
        <v>1516737.037</v>
      </c>
      <c r="H12" s="27">
        <f>RA!J16</f>
        <v>-15.8258222236345</v>
      </c>
      <c r="I12" s="20">
        <f>VLOOKUP(B12,RMS!B:D,3,FALSE)</f>
        <v>1309497.49577067</v>
      </c>
      <c r="J12" s="21">
        <f>VLOOKUP(B12,RMS!B:E,4,FALSE)</f>
        <v>1516737.0370666699</v>
      </c>
      <c r="K12" s="22">
        <f t="shared" si="1"/>
        <v>0.68682932993397117</v>
      </c>
      <c r="L12" s="22">
        <f t="shared" si="2"/>
        <v>-6.6669890657067299E-5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605846.66079999995</v>
      </c>
      <c r="F13" s="25">
        <f>VLOOKUP(C13,RA!B17:I46,8,0)</f>
        <v>77899.657999999996</v>
      </c>
      <c r="G13" s="16">
        <f t="shared" si="0"/>
        <v>527947.0027999999</v>
      </c>
      <c r="H13" s="27">
        <f>RA!J17</f>
        <v>12.8579825623098</v>
      </c>
      <c r="I13" s="20">
        <f>VLOOKUP(B13,RMS!B:D,3,FALSE)</f>
        <v>605846.682448718</v>
      </c>
      <c r="J13" s="21">
        <f>VLOOKUP(B13,RMS!B:E,4,FALSE)</f>
        <v>527946.99878461496</v>
      </c>
      <c r="K13" s="22">
        <f t="shared" si="1"/>
        <v>-2.1648718044161797E-2</v>
      </c>
      <c r="L13" s="22">
        <f t="shared" si="2"/>
        <v>4.015384940430522E-3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6097316.1106000002</v>
      </c>
      <c r="F14" s="25">
        <f>VLOOKUP(C14,RA!B18:I47,8,0)</f>
        <v>-1204085.0744</v>
      </c>
      <c r="G14" s="16">
        <f t="shared" si="0"/>
        <v>7301401.1850000005</v>
      </c>
      <c r="H14" s="27">
        <f>RA!J18</f>
        <v>-19.747788249107401</v>
      </c>
      <c r="I14" s="20">
        <f>VLOOKUP(B14,RMS!B:D,3,FALSE)</f>
        <v>6097317.96453756</v>
      </c>
      <c r="J14" s="21">
        <f>VLOOKUP(B14,RMS!B:E,4,FALSE)</f>
        <v>7301401.1017589699</v>
      </c>
      <c r="K14" s="22">
        <f t="shared" si="1"/>
        <v>-1.853937559761107</v>
      </c>
      <c r="L14" s="22">
        <f t="shared" si="2"/>
        <v>8.324103057384491E-2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1055179.9916000001</v>
      </c>
      <c r="F15" s="25">
        <f>VLOOKUP(C15,RA!B19:I48,8,0)</f>
        <v>29389.477900000002</v>
      </c>
      <c r="G15" s="16">
        <f t="shared" si="0"/>
        <v>1025790.5137</v>
      </c>
      <c r="H15" s="27">
        <f>RA!J19</f>
        <v>2.7852573147672999</v>
      </c>
      <c r="I15" s="20">
        <f>VLOOKUP(B15,RMS!B:D,3,FALSE)</f>
        <v>1055179.8780205101</v>
      </c>
      <c r="J15" s="21">
        <f>VLOOKUP(B15,RMS!B:E,4,FALSE)</f>
        <v>1025790.51301282</v>
      </c>
      <c r="K15" s="22">
        <f t="shared" si="1"/>
        <v>0.11357948998920619</v>
      </c>
      <c r="L15" s="22">
        <f t="shared" si="2"/>
        <v>6.8717997055500746E-4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1680631.0977</v>
      </c>
      <c r="F16" s="25">
        <f>VLOOKUP(C16,RA!B20:I49,8,0)</f>
        <v>127726.72199999999</v>
      </c>
      <c r="G16" s="16">
        <f t="shared" si="0"/>
        <v>1552904.3757</v>
      </c>
      <c r="H16" s="27">
        <f>RA!J20</f>
        <v>7.5999261333910999</v>
      </c>
      <c r="I16" s="20">
        <f>VLOOKUP(B16,RMS!B:D,3,FALSE)</f>
        <v>1680631.48169907</v>
      </c>
      <c r="J16" s="21">
        <f>VLOOKUP(B16,RMS!B:E,4,FALSE)</f>
        <v>1552904.3757</v>
      </c>
      <c r="K16" s="22">
        <f t="shared" si="1"/>
        <v>-0.3839990699198097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767938.87459999998</v>
      </c>
      <c r="F17" s="25">
        <f>VLOOKUP(C17,RA!B21:I50,8,0)</f>
        <v>-26717.755300000001</v>
      </c>
      <c r="G17" s="16">
        <f t="shared" si="0"/>
        <v>794656.62989999994</v>
      </c>
      <c r="H17" s="27">
        <f>RA!J21</f>
        <v>-3.4791512949408401</v>
      </c>
      <c r="I17" s="20">
        <f>VLOOKUP(B17,RMS!B:D,3,FALSE)</f>
        <v>767938.25019589998</v>
      </c>
      <c r="J17" s="21">
        <f>VLOOKUP(B17,RMS!B:E,4,FALSE)</f>
        <v>794656.62991763104</v>
      </c>
      <c r="K17" s="22">
        <f t="shared" si="1"/>
        <v>0.62440410000272095</v>
      </c>
      <c r="L17" s="22">
        <f t="shared" si="2"/>
        <v>-1.7631100490689278E-5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1638277.8052999999</v>
      </c>
      <c r="F18" s="25">
        <f>VLOOKUP(C18,RA!B22:I51,8,0)</f>
        <v>34023.129300000001</v>
      </c>
      <c r="G18" s="16">
        <f t="shared" si="0"/>
        <v>1604254.676</v>
      </c>
      <c r="H18" s="27">
        <f>RA!J22</f>
        <v>2.07676190142671</v>
      </c>
      <c r="I18" s="20">
        <f>VLOOKUP(B18,RMS!B:D,3,FALSE)</f>
        <v>1638279.6330096701</v>
      </c>
      <c r="J18" s="21">
        <f>VLOOKUP(B18,RMS!B:E,4,FALSE)</f>
        <v>1604254.6685265</v>
      </c>
      <c r="K18" s="22">
        <f t="shared" si="1"/>
        <v>-1.8277096701785922</v>
      </c>
      <c r="L18" s="22">
        <f t="shared" si="2"/>
        <v>7.4734999798238277E-3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4143529.0164999999</v>
      </c>
      <c r="F19" s="25">
        <f>VLOOKUP(C19,RA!B23:I52,8,0)</f>
        <v>-91371.713199999998</v>
      </c>
      <c r="G19" s="16">
        <f t="shared" si="0"/>
        <v>4234900.7297</v>
      </c>
      <c r="H19" s="27">
        <f>RA!J23</f>
        <v>-2.2051664857696802</v>
      </c>
      <c r="I19" s="20">
        <f>VLOOKUP(B19,RMS!B:D,3,FALSE)</f>
        <v>4143531.8970247898</v>
      </c>
      <c r="J19" s="21">
        <f>VLOOKUP(B19,RMS!B:E,4,FALSE)</f>
        <v>4234900.7487324802</v>
      </c>
      <c r="K19" s="22">
        <f t="shared" si="1"/>
        <v>-2.8805247899144888</v>
      </c>
      <c r="L19" s="22">
        <f t="shared" si="2"/>
        <v>-1.903248019516468E-2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418570.79340000002</v>
      </c>
      <c r="F20" s="25">
        <f>VLOOKUP(C20,RA!B24:I53,8,0)</f>
        <v>56121.160199999998</v>
      </c>
      <c r="G20" s="16">
        <f t="shared" si="0"/>
        <v>362449.63320000004</v>
      </c>
      <c r="H20" s="27">
        <f>RA!J24</f>
        <v>13.407806059313099</v>
      </c>
      <c r="I20" s="20">
        <f>VLOOKUP(B20,RMS!B:D,3,FALSE)</f>
        <v>418571.01308724697</v>
      </c>
      <c r="J20" s="21">
        <f>VLOOKUP(B20,RMS!B:E,4,FALSE)</f>
        <v>362449.64440441999</v>
      </c>
      <c r="K20" s="22">
        <f t="shared" si="1"/>
        <v>-0.21968724695034325</v>
      </c>
      <c r="L20" s="22">
        <f t="shared" si="2"/>
        <v>-1.120441994862631E-2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717288.44310000003</v>
      </c>
      <c r="F21" s="25">
        <f>VLOOKUP(C21,RA!B25:I54,8,0)</f>
        <v>32879.3675</v>
      </c>
      <c r="G21" s="16">
        <f t="shared" si="0"/>
        <v>684409.07559999998</v>
      </c>
      <c r="H21" s="27">
        <f>RA!J25</f>
        <v>4.5838418025949101</v>
      </c>
      <c r="I21" s="20">
        <f>VLOOKUP(B21,RMS!B:D,3,FALSE)</f>
        <v>717288.47115231794</v>
      </c>
      <c r="J21" s="21">
        <f>VLOOKUP(B21,RMS!B:E,4,FALSE)</f>
        <v>684409.05649911705</v>
      </c>
      <c r="K21" s="22">
        <f t="shared" si="1"/>
        <v>-2.8052317909896374E-2</v>
      </c>
      <c r="L21" s="22">
        <f t="shared" si="2"/>
        <v>1.9100882927887142E-2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947656.93130000005</v>
      </c>
      <c r="F22" s="25">
        <f>VLOOKUP(C22,RA!B26:I55,8,0)</f>
        <v>199537.28890000001</v>
      </c>
      <c r="G22" s="16">
        <f t="shared" si="0"/>
        <v>748119.64240000001</v>
      </c>
      <c r="H22" s="27">
        <f>RA!J26</f>
        <v>21.055857062774201</v>
      </c>
      <c r="I22" s="20">
        <f>VLOOKUP(B22,RMS!B:D,3,FALSE)</f>
        <v>947656.96878817806</v>
      </c>
      <c r="J22" s="21">
        <f>VLOOKUP(B22,RMS!B:E,4,FALSE)</f>
        <v>748119.58447100502</v>
      </c>
      <c r="K22" s="22">
        <f t="shared" si="1"/>
        <v>-3.748817800078541E-2</v>
      </c>
      <c r="L22" s="22">
        <f t="shared" si="2"/>
        <v>5.7928994996473193E-2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345018.23469999997</v>
      </c>
      <c r="F23" s="25">
        <f>VLOOKUP(C23,RA!B27:I56,8,0)</f>
        <v>60061.292200000004</v>
      </c>
      <c r="G23" s="16">
        <f t="shared" si="0"/>
        <v>284956.94249999995</v>
      </c>
      <c r="H23" s="27">
        <f>RA!J27</f>
        <v>17.408150109000601</v>
      </c>
      <c r="I23" s="20">
        <f>VLOOKUP(B23,RMS!B:D,3,FALSE)</f>
        <v>345018.08621206402</v>
      </c>
      <c r="J23" s="21">
        <f>VLOOKUP(B23,RMS!B:E,4,FALSE)</f>
        <v>284956.947515212</v>
      </c>
      <c r="K23" s="22">
        <f t="shared" si="1"/>
        <v>0.14848793594865128</v>
      </c>
      <c r="L23" s="22">
        <f t="shared" si="2"/>
        <v>-5.0152120529673994E-3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1961982.8818999999</v>
      </c>
      <c r="F24" s="25">
        <f>VLOOKUP(C24,RA!B28:I57,8,0)</f>
        <v>41008.551500000001</v>
      </c>
      <c r="G24" s="16">
        <f t="shared" si="0"/>
        <v>1920974.3303999999</v>
      </c>
      <c r="H24" s="27">
        <f>RA!J28</f>
        <v>2.0901584758113199</v>
      </c>
      <c r="I24" s="20">
        <f>VLOOKUP(B24,RMS!B:D,3,FALSE)</f>
        <v>1961982.8820539799</v>
      </c>
      <c r="J24" s="21">
        <f>VLOOKUP(B24,RMS!B:E,4,FALSE)</f>
        <v>1920974.33775221</v>
      </c>
      <c r="K24" s="22">
        <f t="shared" si="1"/>
        <v>-1.5397998504340649E-4</v>
      </c>
      <c r="L24" s="22">
        <f t="shared" si="2"/>
        <v>-7.3522101156413555E-3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1042052.2522</v>
      </c>
      <c r="F25" s="25">
        <f>VLOOKUP(C25,RA!B29:I58,8,0)</f>
        <v>153903.85159999999</v>
      </c>
      <c r="G25" s="16">
        <f t="shared" si="0"/>
        <v>888148.40060000005</v>
      </c>
      <c r="H25" s="27">
        <f>RA!J29</f>
        <v>14.769302717313399</v>
      </c>
      <c r="I25" s="20">
        <f>VLOOKUP(B25,RMS!B:D,3,FALSE)</f>
        <v>1042052.25334071</v>
      </c>
      <c r="J25" s="21">
        <f>VLOOKUP(B25,RMS!B:E,4,FALSE)</f>
        <v>888148.40027238801</v>
      </c>
      <c r="K25" s="22">
        <f t="shared" si="1"/>
        <v>-1.1407099664211273E-3</v>
      </c>
      <c r="L25" s="22">
        <f t="shared" si="2"/>
        <v>3.2761204056441784E-4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1470428.3254</v>
      </c>
      <c r="F26" s="25">
        <f>VLOOKUP(C26,RA!B30:I59,8,0)</f>
        <v>168844.9381</v>
      </c>
      <c r="G26" s="16">
        <f t="shared" si="0"/>
        <v>1301583.3873000001</v>
      </c>
      <c r="H26" s="27">
        <f>RA!J30</f>
        <v>11.4827044054711</v>
      </c>
      <c r="I26" s="20">
        <f>VLOOKUP(B26,RMS!B:D,3,FALSE)</f>
        <v>1470428.40299331</v>
      </c>
      <c r="J26" s="21">
        <f>VLOOKUP(B26,RMS!B:E,4,FALSE)</f>
        <v>1301583.4197396501</v>
      </c>
      <c r="K26" s="22">
        <f t="shared" si="1"/>
        <v>-7.7593310037627816E-2</v>
      </c>
      <c r="L26" s="22">
        <f t="shared" si="2"/>
        <v>-3.2439650036394596E-2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2898155.4331999999</v>
      </c>
      <c r="F27" s="25">
        <f>VLOOKUP(C27,RA!B31:I60,8,0)</f>
        <v>-180184.96530000001</v>
      </c>
      <c r="G27" s="16">
        <f t="shared" si="0"/>
        <v>3078340.3984999997</v>
      </c>
      <c r="H27" s="27">
        <f>RA!J31</f>
        <v>-6.21722918087415</v>
      </c>
      <c r="I27" s="20">
        <f>VLOOKUP(B27,RMS!B:D,3,FALSE)</f>
        <v>2898155.36137611</v>
      </c>
      <c r="J27" s="21">
        <f>VLOOKUP(B27,RMS!B:E,4,FALSE)</f>
        <v>3078340.1813504398</v>
      </c>
      <c r="K27" s="22">
        <f t="shared" si="1"/>
        <v>7.182388985529542E-2</v>
      </c>
      <c r="L27" s="22">
        <f t="shared" si="2"/>
        <v>0.21714955987408757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183316.67920000001</v>
      </c>
      <c r="F28" s="25">
        <f>VLOOKUP(C28,RA!B32:I61,8,0)</f>
        <v>37353.361199999999</v>
      </c>
      <c r="G28" s="16">
        <f t="shared" si="0"/>
        <v>145963.31800000003</v>
      </c>
      <c r="H28" s="27">
        <f>RA!J32</f>
        <v>20.376411662600098</v>
      </c>
      <c r="I28" s="20">
        <f>VLOOKUP(B28,RMS!B:D,3,FALSE)</f>
        <v>183316.58387795201</v>
      </c>
      <c r="J28" s="21">
        <f>VLOOKUP(B28,RMS!B:E,4,FALSE)</f>
        <v>145963.35944690701</v>
      </c>
      <c r="K28" s="22">
        <f t="shared" si="1"/>
        <v>9.5322048000525683E-2</v>
      </c>
      <c r="L28" s="22">
        <f t="shared" si="2"/>
        <v>-4.1446906980127096E-2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499513.39919999999</v>
      </c>
      <c r="F30" s="25">
        <f>VLOOKUP(C30,RA!B34:I64,8,0)</f>
        <v>40562.741000000002</v>
      </c>
      <c r="G30" s="16">
        <f t="shared" si="0"/>
        <v>458950.65820000001</v>
      </c>
      <c r="H30" s="27">
        <f>RA!J34</f>
        <v>0</v>
      </c>
      <c r="I30" s="20">
        <f>VLOOKUP(B30,RMS!B:D,3,FALSE)</f>
        <v>499513.40010000003</v>
      </c>
      <c r="J30" s="21">
        <f>VLOOKUP(B30,RMS!B:E,4,FALSE)</f>
        <v>458950.64640000003</v>
      </c>
      <c r="K30" s="22">
        <f t="shared" si="1"/>
        <v>-9.0000004274770617E-4</v>
      </c>
      <c r="L30" s="22">
        <f t="shared" si="2"/>
        <v>1.1799999978393316E-2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8.1204510359408992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127617.31</v>
      </c>
      <c r="F32" s="25">
        <f>VLOOKUP(C32,RA!B34:I65,8,0)</f>
        <v>13519.38</v>
      </c>
      <c r="G32" s="16">
        <f t="shared" si="0"/>
        <v>114097.93</v>
      </c>
      <c r="H32" s="27">
        <f>RA!J34</f>
        <v>0</v>
      </c>
      <c r="I32" s="20">
        <f>VLOOKUP(B32,RMS!B:D,3,FALSE)</f>
        <v>127617.31</v>
      </c>
      <c r="J32" s="21">
        <f>VLOOKUP(B32,RMS!B:E,4,FALSE)</f>
        <v>114097.93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342156.86</v>
      </c>
      <c r="F33" s="25">
        <f>VLOOKUP(C33,RA!B34:I65,8,0)</f>
        <v>-34316.269999999997</v>
      </c>
      <c r="G33" s="16">
        <f t="shared" si="0"/>
        <v>376473.13</v>
      </c>
      <c r="H33" s="27">
        <f>RA!J34</f>
        <v>0</v>
      </c>
      <c r="I33" s="20">
        <f>VLOOKUP(B33,RMS!B:D,3,FALSE)</f>
        <v>342156.86</v>
      </c>
      <c r="J33" s="21">
        <f>VLOOKUP(B33,RMS!B:E,4,FALSE)</f>
        <v>376473.13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170708.7</v>
      </c>
      <c r="F34" s="25">
        <f>VLOOKUP(C34,RA!B34:I66,8,0)</f>
        <v>4395.4399999999996</v>
      </c>
      <c r="G34" s="16">
        <f t="shared" si="0"/>
        <v>166313.26</v>
      </c>
      <c r="H34" s="27">
        <f>RA!J35</f>
        <v>8.1204510359408992</v>
      </c>
      <c r="I34" s="20">
        <f>VLOOKUP(B34,RMS!B:D,3,FALSE)</f>
        <v>170708.7</v>
      </c>
      <c r="J34" s="21">
        <f>VLOOKUP(B34,RMS!B:E,4,FALSE)</f>
        <v>166313.26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232014.68</v>
      </c>
      <c r="F35" s="25">
        <f>VLOOKUP(C35,RA!B34:I67,8,0)</f>
        <v>-33884.61</v>
      </c>
      <c r="G35" s="16">
        <f t="shared" si="0"/>
        <v>265899.28999999998</v>
      </c>
      <c r="H35" s="27">
        <f>RA!J34</f>
        <v>0</v>
      </c>
      <c r="I35" s="20">
        <f>VLOOKUP(B35,RMS!B:D,3,FALSE)</f>
        <v>232014.68</v>
      </c>
      <c r="J35" s="21">
        <f>VLOOKUP(B35,RMS!B:E,4,FALSE)</f>
        <v>265899.28999999998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8.1204510359408992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38796.581200000001</v>
      </c>
      <c r="F37" s="25">
        <f>VLOOKUP(C37,RA!B8:I68,8,0)</f>
        <v>3344.4317000000001</v>
      </c>
      <c r="G37" s="16">
        <f t="shared" si="0"/>
        <v>35452.1495</v>
      </c>
      <c r="H37" s="27">
        <f>RA!J35</f>
        <v>8.1204510359408992</v>
      </c>
      <c r="I37" s="20">
        <f>VLOOKUP(B37,RMS!B:D,3,FALSE)</f>
        <v>38796.581196581203</v>
      </c>
      <c r="J37" s="21">
        <f>VLOOKUP(B37,RMS!B:E,4,FALSE)</f>
        <v>35452.1495726496</v>
      </c>
      <c r="K37" s="22">
        <f t="shared" si="1"/>
        <v>3.4187978599220514E-6</v>
      </c>
      <c r="L37" s="22">
        <f t="shared" si="2"/>
        <v>-7.2649600042495877E-5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680418.32400000002</v>
      </c>
      <c r="F38" s="25">
        <f>VLOOKUP(C38,RA!B8:I69,8,0)</f>
        <v>40413.681799999998</v>
      </c>
      <c r="G38" s="16">
        <f t="shared" si="0"/>
        <v>640004.6422</v>
      </c>
      <c r="H38" s="27">
        <f>RA!J36</f>
        <v>0</v>
      </c>
      <c r="I38" s="20">
        <f>VLOOKUP(B38,RMS!B:D,3,FALSE)</f>
        <v>680418.31997816497</v>
      </c>
      <c r="J38" s="21">
        <f>VLOOKUP(B38,RMS!B:E,4,FALSE)</f>
        <v>640004.628703419</v>
      </c>
      <c r="K38" s="22">
        <f t="shared" si="1"/>
        <v>4.0218350477516651E-3</v>
      </c>
      <c r="L38" s="22">
        <f t="shared" si="2"/>
        <v>1.3496580999344587E-2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337663.69</v>
      </c>
      <c r="F39" s="25">
        <f>VLOOKUP(C39,RA!B9:I70,8,0)</f>
        <v>-65226.99</v>
      </c>
      <c r="G39" s="16">
        <f t="shared" si="0"/>
        <v>402890.68</v>
      </c>
      <c r="H39" s="27">
        <f>RA!J37</f>
        <v>10.5936882700317</v>
      </c>
      <c r="I39" s="20">
        <f>VLOOKUP(B39,RMS!B:D,3,FALSE)</f>
        <v>337663.69</v>
      </c>
      <c r="J39" s="21">
        <f>VLOOKUP(B39,RMS!B:E,4,FALSE)</f>
        <v>402890.68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114201.83</v>
      </c>
      <c r="F40" s="25">
        <f>VLOOKUP(C40,RA!B10:I71,8,0)</f>
        <v>14045.25</v>
      </c>
      <c r="G40" s="16">
        <f t="shared" si="0"/>
        <v>100156.58</v>
      </c>
      <c r="H40" s="27">
        <f>RA!J38</f>
        <v>-10.0293970432158</v>
      </c>
      <c r="I40" s="20">
        <f>VLOOKUP(B40,RMS!B:D,3,FALSE)</f>
        <v>114201.83</v>
      </c>
      <c r="J40" s="21">
        <f>VLOOKUP(B40,RMS!B:E,4,FALSE)</f>
        <v>100156.58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2.5748189752484798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12469.7608</v>
      </c>
      <c r="F42" s="25">
        <f>VLOOKUP(C42,RA!B8:I72,8,0)</f>
        <v>583.69970000000001</v>
      </c>
      <c r="G42" s="16">
        <f t="shared" si="0"/>
        <v>11886.061100000001</v>
      </c>
      <c r="H42" s="27">
        <f>RA!J39</f>
        <v>2.5748189752484798</v>
      </c>
      <c r="I42" s="20">
        <f>VLOOKUP(B42,RMS!B:D,3,FALSE)</f>
        <v>12469.7609863097</v>
      </c>
      <c r="J42" s="21">
        <f>VLOOKUP(B42,RMS!B:E,4,FALSE)</f>
        <v>11886.0609318508</v>
      </c>
      <c r="K42" s="22">
        <f t="shared" si="1"/>
        <v>-1.8630970043886919E-4</v>
      </c>
      <c r="L42" s="22">
        <f t="shared" si="2"/>
        <v>1.6814920127217192E-4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topLeftCell="A6" workbookViewId="0">
      <selection activeCell="B30"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32462334.6472</v>
      </c>
      <c r="E7" s="65"/>
      <c r="F7" s="65"/>
      <c r="G7" s="53">
        <v>15188609.7618</v>
      </c>
      <c r="H7" s="54">
        <v>113.72814995118399</v>
      </c>
      <c r="I7" s="53">
        <v>-105064.469</v>
      </c>
      <c r="J7" s="54">
        <v>-0.32365037863677598</v>
      </c>
      <c r="K7" s="53">
        <v>1580573.9287</v>
      </c>
      <c r="L7" s="54">
        <v>10.4063107386906</v>
      </c>
      <c r="M7" s="54">
        <v>-1.06647235354971</v>
      </c>
      <c r="N7" s="53">
        <v>656580583.40849996</v>
      </c>
      <c r="O7" s="53">
        <v>7338739361.8381004</v>
      </c>
      <c r="P7" s="53">
        <v>1404030</v>
      </c>
      <c r="Q7" s="53">
        <v>990795</v>
      </c>
      <c r="R7" s="54">
        <v>41.707416771380601</v>
      </c>
      <c r="S7" s="53">
        <v>23.120826939025498</v>
      </c>
      <c r="T7" s="53">
        <v>21.823176169540599</v>
      </c>
      <c r="U7" s="55">
        <v>5.6124755957348897</v>
      </c>
    </row>
    <row r="8" spans="1:23" ht="12" thickBot="1">
      <c r="A8" s="74">
        <v>42700</v>
      </c>
      <c r="B8" s="70" t="s">
        <v>6</v>
      </c>
      <c r="C8" s="71"/>
      <c r="D8" s="56">
        <v>837784.24690000003</v>
      </c>
      <c r="E8" s="59"/>
      <c r="F8" s="59"/>
      <c r="G8" s="56">
        <v>554077.79940000002</v>
      </c>
      <c r="H8" s="57">
        <v>51.2033594934177</v>
      </c>
      <c r="I8" s="56">
        <v>227134.56969999999</v>
      </c>
      <c r="J8" s="57">
        <v>27.111344065068302</v>
      </c>
      <c r="K8" s="56">
        <v>135845.53400000001</v>
      </c>
      <c r="L8" s="57">
        <v>24.51741148032</v>
      </c>
      <c r="M8" s="57">
        <v>0.67200616032029403</v>
      </c>
      <c r="N8" s="56">
        <v>28015784.6406</v>
      </c>
      <c r="O8" s="56">
        <v>274767399.50529999</v>
      </c>
      <c r="P8" s="56">
        <v>29542</v>
      </c>
      <c r="Q8" s="56">
        <v>21720</v>
      </c>
      <c r="R8" s="57">
        <v>36.0128913443831</v>
      </c>
      <c r="S8" s="56">
        <v>28.3590903425631</v>
      </c>
      <c r="T8" s="56">
        <v>29.800908273480701</v>
      </c>
      <c r="U8" s="58">
        <v>-5.0841473174954199</v>
      </c>
    </row>
    <row r="9" spans="1:23" ht="12" thickBot="1">
      <c r="A9" s="75"/>
      <c r="B9" s="70" t="s">
        <v>7</v>
      </c>
      <c r="C9" s="71"/>
      <c r="D9" s="56">
        <v>140510.14840000001</v>
      </c>
      <c r="E9" s="59"/>
      <c r="F9" s="59"/>
      <c r="G9" s="56">
        <v>64072.768100000001</v>
      </c>
      <c r="H9" s="57">
        <v>119.297764973572</v>
      </c>
      <c r="I9" s="56">
        <v>33776.712800000001</v>
      </c>
      <c r="J9" s="57">
        <v>24.038628657515499</v>
      </c>
      <c r="K9" s="56">
        <v>14700.1468</v>
      </c>
      <c r="L9" s="57">
        <v>22.9428932695043</v>
      </c>
      <c r="M9" s="57">
        <v>1.2977126187610599</v>
      </c>
      <c r="N9" s="56">
        <v>2226567.0092000002</v>
      </c>
      <c r="O9" s="56">
        <v>37452814.114299998</v>
      </c>
      <c r="P9" s="56">
        <v>8345</v>
      </c>
      <c r="Q9" s="56">
        <v>4199</v>
      </c>
      <c r="R9" s="57">
        <v>98.737794713026901</v>
      </c>
      <c r="S9" s="56">
        <v>16.837645104853198</v>
      </c>
      <c r="T9" s="56">
        <v>16.6590794713027</v>
      </c>
      <c r="U9" s="58">
        <v>1.06051429661648</v>
      </c>
    </row>
    <row r="10" spans="1:23" ht="12" thickBot="1">
      <c r="A10" s="75"/>
      <c r="B10" s="70" t="s">
        <v>8</v>
      </c>
      <c r="C10" s="71"/>
      <c r="D10" s="56">
        <v>178969.42679999999</v>
      </c>
      <c r="E10" s="59"/>
      <c r="F10" s="59"/>
      <c r="G10" s="56">
        <v>87914.354500000001</v>
      </c>
      <c r="H10" s="57">
        <v>103.57247439040199</v>
      </c>
      <c r="I10" s="56">
        <v>54936.415699999998</v>
      </c>
      <c r="J10" s="57">
        <v>30.6959779009584</v>
      </c>
      <c r="K10" s="56">
        <v>26808.065200000001</v>
      </c>
      <c r="L10" s="57">
        <v>30.493387971130499</v>
      </c>
      <c r="M10" s="57">
        <v>1.0492495556896799</v>
      </c>
      <c r="N10" s="56">
        <v>4063732.4350000001</v>
      </c>
      <c r="O10" s="56">
        <v>60184578.5546</v>
      </c>
      <c r="P10" s="56">
        <v>153578</v>
      </c>
      <c r="Q10" s="56">
        <v>99501</v>
      </c>
      <c r="R10" s="57">
        <v>54.348197505552697</v>
      </c>
      <c r="S10" s="56">
        <v>1.1653324486580099</v>
      </c>
      <c r="T10" s="56">
        <v>1.00364849499</v>
      </c>
      <c r="U10" s="58">
        <v>13.874491682970399</v>
      </c>
    </row>
    <row r="11" spans="1:23" ht="12" thickBot="1">
      <c r="A11" s="75"/>
      <c r="B11" s="70" t="s">
        <v>9</v>
      </c>
      <c r="C11" s="71"/>
      <c r="D11" s="56">
        <v>145948.88930000001</v>
      </c>
      <c r="E11" s="59"/>
      <c r="F11" s="59"/>
      <c r="G11" s="56">
        <v>92281.227599999998</v>
      </c>
      <c r="H11" s="57">
        <v>58.156640408628498</v>
      </c>
      <c r="I11" s="56">
        <v>23924.365000000002</v>
      </c>
      <c r="J11" s="57">
        <v>16.392289872671199</v>
      </c>
      <c r="K11" s="56">
        <v>18673.075099999998</v>
      </c>
      <c r="L11" s="57">
        <v>20.2349660766758</v>
      </c>
      <c r="M11" s="57">
        <v>0.28122255557147102</v>
      </c>
      <c r="N11" s="56">
        <v>2209111.0126999998</v>
      </c>
      <c r="O11" s="56">
        <v>22166706.290600002</v>
      </c>
      <c r="P11" s="56">
        <v>6043</v>
      </c>
      <c r="Q11" s="56">
        <v>5245</v>
      </c>
      <c r="R11" s="57">
        <v>15.214489990467101</v>
      </c>
      <c r="S11" s="56">
        <v>24.151727502895898</v>
      </c>
      <c r="T11" s="56">
        <v>25.634853841754101</v>
      </c>
      <c r="U11" s="58">
        <v>-6.1408706216990403</v>
      </c>
    </row>
    <row r="12" spans="1:23" ht="12" thickBot="1">
      <c r="A12" s="75"/>
      <c r="B12" s="70" t="s">
        <v>10</v>
      </c>
      <c r="C12" s="71"/>
      <c r="D12" s="56">
        <v>420684.06099999999</v>
      </c>
      <c r="E12" s="59"/>
      <c r="F12" s="59"/>
      <c r="G12" s="56">
        <v>425041.23330000002</v>
      </c>
      <c r="H12" s="57">
        <v>-1.0251175553418901</v>
      </c>
      <c r="I12" s="56">
        <v>85722.408899999995</v>
      </c>
      <c r="J12" s="57">
        <v>20.376909145602301</v>
      </c>
      <c r="K12" s="56">
        <v>30044.789400000001</v>
      </c>
      <c r="L12" s="57">
        <v>7.0686764121056402</v>
      </c>
      <c r="M12" s="57">
        <v>1.8531539282481999</v>
      </c>
      <c r="N12" s="56">
        <v>13388439.568399999</v>
      </c>
      <c r="O12" s="56">
        <v>85596865.238399997</v>
      </c>
      <c r="P12" s="56">
        <v>3743</v>
      </c>
      <c r="Q12" s="56">
        <v>3857</v>
      </c>
      <c r="R12" s="57">
        <v>-2.95566502463054</v>
      </c>
      <c r="S12" s="56">
        <v>112.392215068127</v>
      </c>
      <c r="T12" s="56">
        <v>112.738743971999</v>
      </c>
      <c r="U12" s="58">
        <v>-0.30832109115539802</v>
      </c>
    </row>
    <row r="13" spans="1:23" ht="12" thickBot="1">
      <c r="A13" s="75"/>
      <c r="B13" s="70" t="s">
        <v>11</v>
      </c>
      <c r="C13" s="71"/>
      <c r="D13" s="56">
        <v>441505.7401</v>
      </c>
      <c r="E13" s="59"/>
      <c r="F13" s="59"/>
      <c r="G13" s="56">
        <v>337747.20309999998</v>
      </c>
      <c r="H13" s="57">
        <v>30.7207686836948</v>
      </c>
      <c r="I13" s="56">
        <v>127464.0858</v>
      </c>
      <c r="J13" s="57">
        <v>28.870312257124802</v>
      </c>
      <c r="K13" s="56">
        <v>101466.9431</v>
      </c>
      <c r="L13" s="57">
        <v>30.0422748637707</v>
      </c>
      <c r="M13" s="57">
        <v>0.25621292911503901</v>
      </c>
      <c r="N13" s="56">
        <v>14732151.6898</v>
      </c>
      <c r="O13" s="56">
        <v>118563007.8547</v>
      </c>
      <c r="P13" s="56">
        <v>12519</v>
      </c>
      <c r="Q13" s="56">
        <v>10233</v>
      </c>
      <c r="R13" s="57">
        <v>22.339489885664001</v>
      </c>
      <c r="S13" s="56">
        <v>35.266853590542397</v>
      </c>
      <c r="T13" s="56">
        <v>35.246689103879604</v>
      </c>
      <c r="U13" s="58">
        <v>5.7176880299237003E-2</v>
      </c>
    </row>
    <row r="14" spans="1:23" ht="12" thickBot="1">
      <c r="A14" s="75"/>
      <c r="B14" s="70" t="s">
        <v>12</v>
      </c>
      <c r="C14" s="71"/>
      <c r="D14" s="56">
        <v>219594.766</v>
      </c>
      <c r="E14" s="59"/>
      <c r="F14" s="59"/>
      <c r="G14" s="56">
        <v>201198.41570000001</v>
      </c>
      <c r="H14" s="57">
        <v>9.1433872558072995</v>
      </c>
      <c r="I14" s="56">
        <v>39727.1106</v>
      </c>
      <c r="J14" s="57">
        <v>18.091100859844701</v>
      </c>
      <c r="K14" s="56">
        <v>39480.130499999999</v>
      </c>
      <c r="L14" s="57">
        <v>19.622485774871802</v>
      </c>
      <c r="M14" s="57">
        <v>6.255807589086E-3</v>
      </c>
      <c r="N14" s="56">
        <v>4609516.1257999996</v>
      </c>
      <c r="O14" s="56">
        <v>47867197.460500002</v>
      </c>
      <c r="P14" s="56">
        <v>3671</v>
      </c>
      <c r="Q14" s="56">
        <v>3889</v>
      </c>
      <c r="R14" s="57">
        <v>-5.6055541270249503</v>
      </c>
      <c r="S14" s="56">
        <v>59.818786706619498</v>
      </c>
      <c r="T14" s="56">
        <v>49.529696888660297</v>
      </c>
      <c r="U14" s="58">
        <v>17.200432145877301</v>
      </c>
    </row>
    <row r="15" spans="1:23" ht="12" thickBot="1">
      <c r="A15" s="75"/>
      <c r="B15" s="70" t="s">
        <v>13</v>
      </c>
      <c r="C15" s="71"/>
      <c r="D15" s="56">
        <v>239088.51939999999</v>
      </c>
      <c r="E15" s="59"/>
      <c r="F15" s="59"/>
      <c r="G15" s="56">
        <v>143087.93849999999</v>
      </c>
      <c r="H15" s="57">
        <v>67.092014817167794</v>
      </c>
      <c r="I15" s="56">
        <v>9662.6725000000006</v>
      </c>
      <c r="J15" s="57">
        <v>4.0414623522069499</v>
      </c>
      <c r="K15" s="56">
        <v>-1300.2882</v>
      </c>
      <c r="L15" s="57">
        <v>-0.90873361768364602</v>
      </c>
      <c r="M15" s="57">
        <v>-8.4311775650967196</v>
      </c>
      <c r="N15" s="56">
        <v>5192885.8794</v>
      </c>
      <c r="O15" s="56">
        <v>43727596.915200002</v>
      </c>
      <c r="P15" s="56">
        <v>9448</v>
      </c>
      <c r="Q15" s="56">
        <v>7270</v>
      </c>
      <c r="R15" s="57">
        <v>29.958734525446999</v>
      </c>
      <c r="S15" s="56">
        <v>25.305728132938199</v>
      </c>
      <c r="T15" s="56">
        <v>25.097819752407201</v>
      </c>
      <c r="U15" s="58">
        <v>0.82158624102350297</v>
      </c>
    </row>
    <row r="16" spans="1:23" ht="12" thickBot="1">
      <c r="A16" s="75"/>
      <c r="B16" s="70" t="s">
        <v>14</v>
      </c>
      <c r="C16" s="71"/>
      <c r="D16" s="56">
        <v>1309498.1825999999</v>
      </c>
      <c r="E16" s="59"/>
      <c r="F16" s="59"/>
      <c r="G16" s="56">
        <v>519123.21960000001</v>
      </c>
      <c r="H16" s="57">
        <v>152.25189957964301</v>
      </c>
      <c r="I16" s="56">
        <v>-207238.85440000001</v>
      </c>
      <c r="J16" s="57">
        <v>-15.8258222236345</v>
      </c>
      <c r="K16" s="56">
        <v>3693.2012</v>
      </c>
      <c r="L16" s="57">
        <v>0.71143055455036697</v>
      </c>
      <c r="M16" s="57">
        <v>-57.113610707155601</v>
      </c>
      <c r="N16" s="56">
        <v>25418269.333099999</v>
      </c>
      <c r="O16" s="56">
        <v>374620625.22600001</v>
      </c>
      <c r="P16" s="56">
        <v>54196</v>
      </c>
      <c r="Q16" s="56">
        <v>30380</v>
      </c>
      <c r="R16" s="57">
        <v>78.393680052666198</v>
      </c>
      <c r="S16" s="56">
        <v>24.162266266883201</v>
      </c>
      <c r="T16" s="56">
        <v>26.338684127715599</v>
      </c>
      <c r="U16" s="58">
        <v>-9.0075071468583197</v>
      </c>
    </row>
    <row r="17" spans="1:21" ht="12" thickBot="1">
      <c r="A17" s="75"/>
      <c r="B17" s="70" t="s">
        <v>15</v>
      </c>
      <c r="C17" s="71"/>
      <c r="D17" s="56">
        <v>605846.66079999995</v>
      </c>
      <c r="E17" s="59"/>
      <c r="F17" s="59"/>
      <c r="G17" s="56">
        <v>421945.41399999999</v>
      </c>
      <c r="H17" s="57">
        <v>43.584132140846101</v>
      </c>
      <c r="I17" s="56">
        <v>77899.657999999996</v>
      </c>
      <c r="J17" s="57">
        <v>12.8579825623098</v>
      </c>
      <c r="K17" s="56">
        <v>42440.630599999997</v>
      </c>
      <c r="L17" s="57">
        <v>10.0583225203628</v>
      </c>
      <c r="M17" s="57">
        <v>0.83549718509602</v>
      </c>
      <c r="N17" s="56">
        <v>21274843.804900002</v>
      </c>
      <c r="O17" s="56">
        <v>372972865.01179999</v>
      </c>
      <c r="P17" s="56">
        <v>11281</v>
      </c>
      <c r="Q17" s="56">
        <v>9726</v>
      </c>
      <c r="R17" s="57">
        <v>15.988073205839999</v>
      </c>
      <c r="S17" s="56">
        <v>53.705049268681897</v>
      </c>
      <c r="T17" s="56">
        <v>74.299442319555794</v>
      </c>
      <c r="U17" s="58">
        <v>-38.347219360775497</v>
      </c>
    </row>
    <row r="18" spans="1:21" ht="12" customHeight="1" thickBot="1">
      <c r="A18" s="75"/>
      <c r="B18" s="70" t="s">
        <v>16</v>
      </c>
      <c r="C18" s="71"/>
      <c r="D18" s="56">
        <v>6097316.1106000002</v>
      </c>
      <c r="E18" s="59"/>
      <c r="F18" s="59"/>
      <c r="G18" s="56">
        <v>1391630.5851</v>
      </c>
      <c r="H18" s="57">
        <v>338.141858614142</v>
      </c>
      <c r="I18" s="56">
        <v>-1204085.0744</v>
      </c>
      <c r="J18" s="57">
        <v>-19.747788249107401</v>
      </c>
      <c r="K18" s="56">
        <v>127991.3126</v>
      </c>
      <c r="L18" s="57">
        <v>9.1972190012482908</v>
      </c>
      <c r="M18" s="57">
        <v>-10.407553137321299</v>
      </c>
      <c r="N18" s="56">
        <v>51220869.778800003</v>
      </c>
      <c r="O18" s="56">
        <v>709786018.31420004</v>
      </c>
      <c r="P18" s="56">
        <v>175639</v>
      </c>
      <c r="Q18" s="56">
        <v>74847</v>
      </c>
      <c r="R18" s="57">
        <v>134.66404799123501</v>
      </c>
      <c r="S18" s="56">
        <v>34.715046832423297</v>
      </c>
      <c r="T18" s="56">
        <v>24.7173209440592</v>
      </c>
      <c r="U18" s="58">
        <v>28.799401990223998</v>
      </c>
    </row>
    <row r="19" spans="1:21" ht="12" customHeight="1" thickBot="1">
      <c r="A19" s="75"/>
      <c r="B19" s="70" t="s">
        <v>17</v>
      </c>
      <c r="C19" s="71"/>
      <c r="D19" s="56">
        <v>1055179.9916000001</v>
      </c>
      <c r="E19" s="59"/>
      <c r="F19" s="59"/>
      <c r="G19" s="56">
        <v>524883.23049999995</v>
      </c>
      <c r="H19" s="57">
        <v>101.031378082863</v>
      </c>
      <c r="I19" s="56">
        <v>29389.477900000002</v>
      </c>
      <c r="J19" s="57">
        <v>2.7852573147672999</v>
      </c>
      <c r="K19" s="56">
        <v>37752.005599999997</v>
      </c>
      <c r="L19" s="57">
        <v>7.1924579423194199</v>
      </c>
      <c r="M19" s="57">
        <v>-0.22151214397997501</v>
      </c>
      <c r="N19" s="56">
        <v>20449772.143399999</v>
      </c>
      <c r="O19" s="56">
        <v>218920543.1697</v>
      </c>
      <c r="P19" s="56">
        <v>24370</v>
      </c>
      <c r="Q19" s="56">
        <v>14690</v>
      </c>
      <c r="R19" s="57">
        <v>65.895166780122494</v>
      </c>
      <c r="S19" s="56">
        <v>43.298317258924897</v>
      </c>
      <c r="T19" s="56">
        <v>44.781643927842097</v>
      </c>
      <c r="U19" s="58">
        <v>-3.4258298308611801</v>
      </c>
    </row>
    <row r="20" spans="1:21" ht="12" thickBot="1">
      <c r="A20" s="75"/>
      <c r="B20" s="70" t="s">
        <v>18</v>
      </c>
      <c r="C20" s="71"/>
      <c r="D20" s="56">
        <v>1680631.0977</v>
      </c>
      <c r="E20" s="59"/>
      <c r="F20" s="59"/>
      <c r="G20" s="56">
        <v>1092705.0932</v>
      </c>
      <c r="H20" s="57">
        <v>53.804636599455399</v>
      </c>
      <c r="I20" s="56">
        <v>127726.72199999999</v>
      </c>
      <c r="J20" s="57">
        <v>7.5999261333910999</v>
      </c>
      <c r="K20" s="56">
        <v>70428.095600000001</v>
      </c>
      <c r="L20" s="57">
        <v>6.4452976414478398</v>
      </c>
      <c r="M20" s="57">
        <v>0.81357625691642299</v>
      </c>
      <c r="N20" s="56">
        <v>50155621.149899997</v>
      </c>
      <c r="O20" s="56">
        <v>440943953.26050001</v>
      </c>
      <c r="P20" s="56">
        <v>59889</v>
      </c>
      <c r="Q20" s="56">
        <v>45586</v>
      </c>
      <c r="R20" s="57">
        <v>31.375861009959198</v>
      </c>
      <c r="S20" s="56">
        <v>28.062433797525401</v>
      </c>
      <c r="T20" s="56">
        <v>28.194448874654501</v>
      </c>
      <c r="U20" s="58">
        <v>-0.47043345592040903</v>
      </c>
    </row>
    <row r="21" spans="1:21" ht="12" customHeight="1" thickBot="1">
      <c r="A21" s="75"/>
      <c r="B21" s="70" t="s">
        <v>19</v>
      </c>
      <c r="C21" s="71"/>
      <c r="D21" s="56">
        <v>767938.87459999998</v>
      </c>
      <c r="E21" s="59"/>
      <c r="F21" s="59"/>
      <c r="G21" s="56">
        <v>330889.2034</v>
      </c>
      <c r="H21" s="57">
        <v>132.083388248745</v>
      </c>
      <c r="I21" s="56">
        <v>-26717.755300000001</v>
      </c>
      <c r="J21" s="57">
        <v>-3.4791512949408401</v>
      </c>
      <c r="K21" s="56">
        <v>30627.7513</v>
      </c>
      <c r="L21" s="57">
        <v>9.2561954229057193</v>
      </c>
      <c r="M21" s="57">
        <v>-1.8723381301584501</v>
      </c>
      <c r="N21" s="56">
        <v>12814511.5743</v>
      </c>
      <c r="O21" s="56">
        <v>137646391.02579999</v>
      </c>
      <c r="P21" s="56">
        <v>42988</v>
      </c>
      <c r="Q21" s="56">
        <v>31090</v>
      </c>
      <c r="R21" s="57">
        <v>38.269540045030602</v>
      </c>
      <c r="S21" s="56">
        <v>17.864028905741101</v>
      </c>
      <c r="T21" s="56">
        <v>11.1932814827919</v>
      </c>
      <c r="U21" s="58">
        <v>37.341785876787299</v>
      </c>
    </row>
    <row r="22" spans="1:21" ht="12" customHeight="1" thickBot="1">
      <c r="A22" s="75"/>
      <c r="B22" s="70" t="s">
        <v>20</v>
      </c>
      <c r="C22" s="71"/>
      <c r="D22" s="56">
        <v>1638277.8052999999</v>
      </c>
      <c r="E22" s="59"/>
      <c r="F22" s="59"/>
      <c r="G22" s="56">
        <v>902794.46849999996</v>
      </c>
      <c r="H22" s="57">
        <v>81.4674172762724</v>
      </c>
      <c r="I22" s="56">
        <v>34023.129300000001</v>
      </c>
      <c r="J22" s="57">
        <v>2.07676190142671</v>
      </c>
      <c r="K22" s="56">
        <v>100435.6344</v>
      </c>
      <c r="L22" s="57">
        <v>11.124972283766301</v>
      </c>
      <c r="M22" s="57">
        <v>-0.66124444273933902</v>
      </c>
      <c r="N22" s="56">
        <v>33591055.7082</v>
      </c>
      <c r="O22" s="56">
        <v>477650769.63239998</v>
      </c>
      <c r="P22" s="56">
        <v>94535</v>
      </c>
      <c r="Q22" s="56">
        <v>64159</v>
      </c>
      <c r="R22" s="57">
        <v>47.344877569787599</v>
      </c>
      <c r="S22" s="56">
        <v>17.329854607288301</v>
      </c>
      <c r="T22" s="56">
        <v>17.470341454823199</v>
      </c>
      <c r="U22" s="58">
        <v>-0.81066374022424104</v>
      </c>
    </row>
    <row r="23" spans="1:21" ht="12" thickBot="1">
      <c r="A23" s="75"/>
      <c r="B23" s="70" t="s">
        <v>21</v>
      </c>
      <c r="C23" s="71"/>
      <c r="D23" s="56">
        <v>4143529.0164999999</v>
      </c>
      <c r="E23" s="59"/>
      <c r="F23" s="59"/>
      <c r="G23" s="56">
        <v>2304427.9980000001</v>
      </c>
      <c r="H23" s="57">
        <v>79.807267577730599</v>
      </c>
      <c r="I23" s="56">
        <v>-91371.713199999998</v>
      </c>
      <c r="J23" s="57">
        <v>-2.2051664857696802</v>
      </c>
      <c r="K23" s="56">
        <v>235481.88810000001</v>
      </c>
      <c r="L23" s="57">
        <v>10.218669808923201</v>
      </c>
      <c r="M23" s="57">
        <v>-1.3880201315576299</v>
      </c>
      <c r="N23" s="56">
        <v>98117036.273499995</v>
      </c>
      <c r="O23" s="56">
        <v>1076616109.4955001</v>
      </c>
      <c r="P23" s="56">
        <v>119299</v>
      </c>
      <c r="Q23" s="56">
        <v>71661</v>
      </c>
      <c r="R23" s="57">
        <v>66.476884218752204</v>
      </c>
      <c r="S23" s="56">
        <v>34.7323030075692</v>
      </c>
      <c r="T23" s="56">
        <v>30.442796995576401</v>
      </c>
      <c r="U23" s="58">
        <v>12.350191725144199</v>
      </c>
    </row>
    <row r="24" spans="1:21" ht="12" thickBot="1">
      <c r="A24" s="75"/>
      <c r="B24" s="70" t="s">
        <v>22</v>
      </c>
      <c r="C24" s="71"/>
      <c r="D24" s="56">
        <v>418570.79340000002</v>
      </c>
      <c r="E24" s="59"/>
      <c r="F24" s="59"/>
      <c r="G24" s="56">
        <v>273879.32179999998</v>
      </c>
      <c r="H24" s="57">
        <v>52.830374578501598</v>
      </c>
      <c r="I24" s="56">
        <v>56121.160199999998</v>
      </c>
      <c r="J24" s="57">
        <v>13.407806059313099</v>
      </c>
      <c r="K24" s="56">
        <v>39647.750800000002</v>
      </c>
      <c r="L24" s="57">
        <v>14.4763578861761</v>
      </c>
      <c r="M24" s="57">
        <v>0.41549417224444402</v>
      </c>
      <c r="N24" s="56">
        <v>8214122.1717999997</v>
      </c>
      <c r="O24" s="56">
        <v>103815919.93979999</v>
      </c>
      <c r="P24" s="56">
        <v>38062</v>
      </c>
      <c r="Q24" s="56">
        <v>31749</v>
      </c>
      <c r="R24" s="57">
        <v>19.884090837506701</v>
      </c>
      <c r="S24" s="56">
        <v>10.9970782775472</v>
      </c>
      <c r="T24" s="56">
        <v>10.8589207786072</v>
      </c>
      <c r="U24" s="58">
        <v>1.25631095326506</v>
      </c>
    </row>
    <row r="25" spans="1:21" ht="12" thickBot="1">
      <c r="A25" s="75"/>
      <c r="B25" s="70" t="s">
        <v>23</v>
      </c>
      <c r="C25" s="71"/>
      <c r="D25" s="56">
        <v>717288.44310000003</v>
      </c>
      <c r="E25" s="59"/>
      <c r="F25" s="59"/>
      <c r="G25" s="56">
        <v>377066.22019999998</v>
      </c>
      <c r="H25" s="57">
        <v>90.228772739054307</v>
      </c>
      <c r="I25" s="56">
        <v>32879.3675</v>
      </c>
      <c r="J25" s="57">
        <v>4.5838418025949101</v>
      </c>
      <c r="K25" s="56">
        <v>19520.9274</v>
      </c>
      <c r="L25" s="57">
        <v>5.1770554757320602</v>
      </c>
      <c r="M25" s="57">
        <v>0.68431380468122605</v>
      </c>
      <c r="N25" s="56">
        <v>11564249.2927</v>
      </c>
      <c r="O25" s="56">
        <v>123406614.1435</v>
      </c>
      <c r="P25" s="56">
        <v>33772</v>
      </c>
      <c r="Q25" s="56">
        <v>27113</v>
      </c>
      <c r="R25" s="57">
        <v>24.560174086231701</v>
      </c>
      <c r="S25" s="56">
        <v>21.239146129930099</v>
      </c>
      <c r="T25" s="56">
        <v>19.6714236012245</v>
      </c>
      <c r="U25" s="58">
        <v>7.38128792520705</v>
      </c>
    </row>
    <row r="26" spans="1:21" ht="12" thickBot="1">
      <c r="A26" s="75"/>
      <c r="B26" s="70" t="s">
        <v>24</v>
      </c>
      <c r="C26" s="71"/>
      <c r="D26" s="56">
        <v>947656.93130000005</v>
      </c>
      <c r="E26" s="59"/>
      <c r="F26" s="59"/>
      <c r="G26" s="56">
        <v>537688.22309999994</v>
      </c>
      <c r="H26" s="57">
        <v>76.246547829587399</v>
      </c>
      <c r="I26" s="56">
        <v>199537.28890000001</v>
      </c>
      <c r="J26" s="57">
        <v>21.055857062774201</v>
      </c>
      <c r="K26" s="56">
        <v>117599.9601</v>
      </c>
      <c r="L26" s="57">
        <v>21.8714033612242</v>
      </c>
      <c r="M26" s="57">
        <v>0.696746229593321</v>
      </c>
      <c r="N26" s="56">
        <v>19096916.151299998</v>
      </c>
      <c r="O26" s="56">
        <v>231500441.1864</v>
      </c>
      <c r="P26" s="56">
        <v>66462</v>
      </c>
      <c r="Q26" s="56">
        <v>53510</v>
      </c>
      <c r="R26" s="57">
        <v>24.2048215286862</v>
      </c>
      <c r="S26" s="56">
        <v>14.258627957329001</v>
      </c>
      <c r="T26" s="56">
        <v>14.7667898149879</v>
      </c>
      <c r="U26" s="58">
        <v>-3.5638902928079701</v>
      </c>
    </row>
    <row r="27" spans="1:21" ht="12" thickBot="1">
      <c r="A27" s="75"/>
      <c r="B27" s="70" t="s">
        <v>25</v>
      </c>
      <c r="C27" s="71"/>
      <c r="D27" s="56">
        <v>345018.23469999997</v>
      </c>
      <c r="E27" s="59"/>
      <c r="F27" s="59"/>
      <c r="G27" s="56">
        <v>237793.8781</v>
      </c>
      <c r="H27" s="57">
        <v>45.091302373608102</v>
      </c>
      <c r="I27" s="56">
        <v>60061.292200000004</v>
      </c>
      <c r="J27" s="57">
        <v>17.408150109000601</v>
      </c>
      <c r="K27" s="56">
        <v>62380.8753</v>
      </c>
      <c r="L27" s="57">
        <v>26.233171265143699</v>
      </c>
      <c r="M27" s="57">
        <v>-3.7184202511502999E-2</v>
      </c>
      <c r="N27" s="56">
        <v>6627267.1321</v>
      </c>
      <c r="O27" s="56">
        <v>84414927.865500003</v>
      </c>
      <c r="P27" s="56">
        <v>42008</v>
      </c>
      <c r="Q27" s="56">
        <v>35141</v>
      </c>
      <c r="R27" s="57">
        <v>19.541276571526101</v>
      </c>
      <c r="S27" s="56">
        <v>8.2131554632450996</v>
      </c>
      <c r="T27" s="56">
        <v>8.1108590136877208</v>
      </c>
      <c r="U27" s="58">
        <v>1.24551945978826</v>
      </c>
    </row>
    <row r="28" spans="1:21" ht="12" thickBot="1">
      <c r="A28" s="75"/>
      <c r="B28" s="70" t="s">
        <v>26</v>
      </c>
      <c r="C28" s="71"/>
      <c r="D28" s="56">
        <v>1961982.8818999999</v>
      </c>
      <c r="E28" s="59"/>
      <c r="F28" s="59"/>
      <c r="G28" s="56">
        <v>1129579.608</v>
      </c>
      <c r="H28" s="57">
        <v>73.691421835582602</v>
      </c>
      <c r="I28" s="56">
        <v>41008.551500000001</v>
      </c>
      <c r="J28" s="57">
        <v>2.0901584758113199</v>
      </c>
      <c r="K28" s="56">
        <v>55218.328399999999</v>
      </c>
      <c r="L28" s="57">
        <v>4.8883963563903201</v>
      </c>
      <c r="M28" s="57">
        <v>-0.25733804900910401</v>
      </c>
      <c r="N28" s="56">
        <v>39634116.235200003</v>
      </c>
      <c r="O28" s="56">
        <v>366625490.83920002</v>
      </c>
      <c r="P28" s="56">
        <v>62629</v>
      </c>
      <c r="Q28" s="56">
        <v>54228</v>
      </c>
      <c r="R28" s="57">
        <v>15.4919967544442</v>
      </c>
      <c r="S28" s="56">
        <v>31.327067044021099</v>
      </c>
      <c r="T28" s="56">
        <v>29.033992607140199</v>
      </c>
      <c r="U28" s="58">
        <v>7.3197865400506998</v>
      </c>
    </row>
    <row r="29" spans="1:21" ht="12" thickBot="1">
      <c r="A29" s="75"/>
      <c r="B29" s="70" t="s">
        <v>27</v>
      </c>
      <c r="C29" s="71"/>
      <c r="D29" s="56">
        <v>1042052.2522</v>
      </c>
      <c r="E29" s="59"/>
      <c r="F29" s="59"/>
      <c r="G29" s="56">
        <v>657575.95389999996</v>
      </c>
      <c r="H29" s="57">
        <v>58.468728368140503</v>
      </c>
      <c r="I29" s="56">
        <v>153903.85159999999</v>
      </c>
      <c r="J29" s="57">
        <v>14.769302717313399</v>
      </c>
      <c r="K29" s="56">
        <v>96320.248200000002</v>
      </c>
      <c r="L29" s="57">
        <v>14.6477753069796</v>
      </c>
      <c r="M29" s="57">
        <v>0.59783487351935605</v>
      </c>
      <c r="N29" s="56">
        <v>22733490.712200001</v>
      </c>
      <c r="O29" s="56">
        <v>255252103.3897</v>
      </c>
      <c r="P29" s="56">
        <v>128701</v>
      </c>
      <c r="Q29" s="56">
        <v>117737</v>
      </c>
      <c r="R29" s="57">
        <v>9.3122807613579504</v>
      </c>
      <c r="S29" s="56">
        <v>8.0966911849946808</v>
      </c>
      <c r="T29" s="56">
        <v>7.32841825254593</v>
      </c>
      <c r="U29" s="58">
        <v>9.4887271219206504</v>
      </c>
    </row>
    <row r="30" spans="1:21" ht="12" thickBot="1">
      <c r="A30" s="75"/>
      <c r="B30" s="70" t="s">
        <v>28</v>
      </c>
      <c r="C30" s="71"/>
      <c r="D30" s="56">
        <v>1470428.3254</v>
      </c>
      <c r="E30" s="59"/>
      <c r="F30" s="59"/>
      <c r="G30" s="56">
        <v>736666.29229999997</v>
      </c>
      <c r="H30" s="57">
        <v>99.605756469332604</v>
      </c>
      <c r="I30" s="56">
        <v>168844.9381</v>
      </c>
      <c r="J30" s="57">
        <v>11.4827044054711</v>
      </c>
      <c r="K30" s="56">
        <v>87617.887100000007</v>
      </c>
      <c r="L30" s="57">
        <v>11.893836872383799</v>
      </c>
      <c r="M30" s="57">
        <v>0.92706014363589895</v>
      </c>
      <c r="N30" s="56">
        <v>26424867.382199999</v>
      </c>
      <c r="O30" s="56">
        <v>402367719.66619998</v>
      </c>
      <c r="P30" s="56">
        <v>104670</v>
      </c>
      <c r="Q30" s="56">
        <v>81338</v>
      </c>
      <c r="R30" s="57">
        <v>28.6852393715115</v>
      </c>
      <c r="S30" s="56">
        <v>14.048230872265201</v>
      </c>
      <c r="T30" s="56">
        <v>13.4613610956748</v>
      </c>
      <c r="U30" s="58">
        <v>4.1775351069223099</v>
      </c>
    </row>
    <row r="31" spans="1:21" ht="12" thickBot="1">
      <c r="A31" s="75"/>
      <c r="B31" s="70" t="s">
        <v>29</v>
      </c>
      <c r="C31" s="71"/>
      <c r="D31" s="56">
        <v>2898155.4331999999</v>
      </c>
      <c r="E31" s="59"/>
      <c r="F31" s="59"/>
      <c r="G31" s="56">
        <v>662554.57680000004</v>
      </c>
      <c r="H31" s="57">
        <v>337.42138907220101</v>
      </c>
      <c r="I31" s="56">
        <v>-180184.96530000001</v>
      </c>
      <c r="J31" s="57">
        <v>-6.21722918087415</v>
      </c>
      <c r="K31" s="56">
        <v>24328.646199999999</v>
      </c>
      <c r="L31" s="57">
        <v>3.6719459878312599</v>
      </c>
      <c r="M31" s="57">
        <v>-8.4062882011083708</v>
      </c>
      <c r="N31" s="56">
        <v>47352608.261200003</v>
      </c>
      <c r="O31" s="56">
        <v>435720923.83459997</v>
      </c>
      <c r="P31" s="56">
        <v>56116</v>
      </c>
      <c r="Q31" s="56">
        <v>39734</v>
      </c>
      <c r="R31" s="57">
        <v>41.229174007147499</v>
      </c>
      <c r="S31" s="56">
        <v>51.645795017463797</v>
      </c>
      <c r="T31" s="56">
        <v>43.904230545628401</v>
      </c>
      <c r="U31" s="58">
        <v>14.9897285330154</v>
      </c>
    </row>
    <row r="32" spans="1:21" ht="12" thickBot="1">
      <c r="A32" s="75"/>
      <c r="B32" s="70" t="s">
        <v>30</v>
      </c>
      <c r="C32" s="71"/>
      <c r="D32" s="56">
        <v>183316.67920000001</v>
      </c>
      <c r="E32" s="59"/>
      <c r="F32" s="59"/>
      <c r="G32" s="56">
        <v>99638.542199999996</v>
      </c>
      <c r="H32" s="57">
        <v>83.981695388554101</v>
      </c>
      <c r="I32" s="56">
        <v>37353.361199999999</v>
      </c>
      <c r="J32" s="57">
        <v>20.376411662600098</v>
      </c>
      <c r="K32" s="56">
        <v>26926.983</v>
      </c>
      <c r="L32" s="57">
        <v>27.024665762321799</v>
      </c>
      <c r="M32" s="57">
        <v>0.38720929856865099</v>
      </c>
      <c r="N32" s="56">
        <v>3538232.9774000002</v>
      </c>
      <c r="O32" s="56">
        <v>41919126.650600001</v>
      </c>
      <c r="P32" s="56">
        <v>32701</v>
      </c>
      <c r="Q32" s="56">
        <v>27303</v>
      </c>
      <c r="R32" s="57">
        <v>19.770721166172201</v>
      </c>
      <c r="S32" s="56">
        <v>5.6058432219198204</v>
      </c>
      <c r="T32" s="56">
        <v>5.37702042632678</v>
      </c>
      <c r="U32" s="58">
        <v>4.0818622022518296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6">
        <v>2.2124000000000001</v>
      </c>
      <c r="H33" s="59"/>
      <c r="I33" s="59"/>
      <c r="J33" s="59"/>
      <c r="K33" s="56">
        <v>0</v>
      </c>
      <c r="L33" s="57">
        <v>0</v>
      </c>
      <c r="M33" s="59"/>
      <c r="N33" s="56">
        <v>10.177</v>
      </c>
      <c r="O33" s="56">
        <v>536.75699999999995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499513.39919999999</v>
      </c>
      <c r="E35" s="59"/>
      <c r="F35" s="59"/>
      <c r="G35" s="56">
        <v>223306.6165</v>
      </c>
      <c r="H35" s="57">
        <v>123.68947549747099</v>
      </c>
      <c r="I35" s="56">
        <v>40562.741000000002</v>
      </c>
      <c r="J35" s="57">
        <v>8.1204510359408992</v>
      </c>
      <c r="K35" s="56">
        <v>22033.7143</v>
      </c>
      <c r="L35" s="57">
        <v>9.8670225922302706</v>
      </c>
      <c r="M35" s="57">
        <v>0.84093977291881306</v>
      </c>
      <c r="N35" s="56">
        <v>7755481.8280999996</v>
      </c>
      <c r="O35" s="56">
        <v>71824848.607999995</v>
      </c>
      <c r="P35" s="56">
        <v>25706</v>
      </c>
      <c r="Q35" s="56">
        <v>20910</v>
      </c>
      <c r="R35" s="57">
        <v>22.936394069822999</v>
      </c>
      <c r="S35" s="56">
        <v>19.431782432117</v>
      </c>
      <c r="T35" s="56">
        <v>18.644018259206099</v>
      </c>
      <c r="U35" s="58">
        <v>4.0539985236190903</v>
      </c>
    </row>
    <row r="36" spans="1:21" ht="12" customHeight="1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0" t="s">
        <v>64</v>
      </c>
      <c r="C37" s="71"/>
      <c r="D37" s="56">
        <v>127617.31</v>
      </c>
      <c r="E37" s="59"/>
      <c r="F37" s="59"/>
      <c r="G37" s="56">
        <v>46134.21</v>
      </c>
      <c r="H37" s="57">
        <v>176.62186043719001</v>
      </c>
      <c r="I37" s="56">
        <v>13519.38</v>
      </c>
      <c r="J37" s="57">
        <v>10.5936882700317</v>
      </c>
      <c r="K37" s="56">
        <v>1632.2</v>
      </c>
      <c r="L37" s="57">
        <v>3.5379385492891302</v>
      </c>
      <c r="M37" s="57">
        <v>7.2829187599558898</v>
      </c>
      <c r="N37" s="56">
        <v>21038503.559999999</v>
      </c>
      <c r="O37" s="56">
        <v>85653618.180000007</v>
      </c>
      <c r="P37" s="56">
        <v>85</v>
      </c>
      <c r="Q37" s="56">
        <v>95</v>
      </c>
      <c r="R37" s="57">
        <v>-10.526315789473699</v>
      </c>
      <c r="S37" s="56">
        <v>1501.3801176470599</v>
      </c>
      <c r="T37" s="56">
        <v>1572.95663157895</v>
      </c>
      <c r="U37" s="58">
        <v>-4.7673812308146504</v>
      </c>
    </row>
    <row r="38" spans="1:21" ht="12" thickBot="1">
      <c r="A38" s="75"/>
      <c r="B38" s="70" t="s">
        <v>35</v>
      </c>
      <c r="C38" s="71"/>
      <c r="D38" s="56">
        <v>342156.86</v>
      </c>
      <c r="E38" s="59"/>
      <c r="F38" s="59"/>
      <c r="G38" s="56">
        <v>109088.9</v>
      </c>
      <c r="H38" s="57">
        <v>213.64956471281701</v>
      </c>
      <c r="I38" s="56">
        <v>-34316.269999999997</v>
      </c>
      <c r="J38" s="57">
        <v>-10.0293970432158</v>
      </c>
      <c r="K38" s="56">
        <v>-13943.84</v>
      </c>
      <c r="L38" s="57">
        <v>-12.782088736800899</v>
      </c>
      <c r="M38" s="57">
        <v>1.4610344065910099</v>
      </c>
      <c r="N38" s="56">
        <v>12141608.289999999</v>
      </c>
      <c r="O38" s="56">
        <v>135825480.27000001</v>
      </c>
      <c r="P38" s="56">
        <v>142</v>
      </c>
      <c r="Q38" s="56">
        <v>249</v>
      </c>
      <c r="R38" s="57">
        <v>-42.971887550200798</v>
      </c>
      <c r="S38" s="56">
        <v>2409.5553521126799</v>
      </c>
      <c r="T38" s="56">
        <v>3046.4084738955798</v>
      </c>
      <c r="U38" s="58">
        <v>-26.430317163061599</v>
      </c>
    </row>
    <row r="39" spans="1:21" ht="12" thickBot="1">
      <c r="A39" s="75"/>
      <c r="B39" s="70" t="s">
        <v>36</v>
      </c>
      <c r="C39" s="71"/>
      <c r="D39" s="56">
        <v>170708.7</v>
      </c>
      <c r="E39" s="59"/>
      <c r="F39" s="59"/>
      <c r="G39" s="56">
        <v>12715.39</v>
      </c>
      <c r="H39" s="57">
        <v>1242.53609208998</v>
      </c>
      <c r="I39" s="56">
        <v>4395.4399999999996</v>
      </c>
      <c r="J39" s="57">
        <v>2.5748189752484798</v>
      </c>
      <c r="K39" s="56">
        <v>-113.66</v>
      </c>
      <c r="L39" s="57">
        <v>-0.89387741941065102</v>
      </c>
      <c r="M39" s="57">
        <v>-39.671828259721998</v>
      </c>
      <c r="N39" s="56">
        <v>11299470.300000001</v>
      </c>
      <c r="O39" s="56">
        <v>119461229.16</v>
      </c>
      <c r="P39" s="56">
        <v>62</v>
      </c>
      <c r="Q39" s="56">
        <v>108</v>
      </c>
      <c r="R39" s="57">
        <v>-42.592592592592602</v>
      </c>
      <c r="S39" s="56">
        <v>2753.3661290322598</v>
      </c>
      <c r="T39" s="56">
        <v>5354.1660185185201</v>
      </c>
      <c r="U39" s="58">
        <v>-94.458919286567195</v>
      </c>
    </row>
    <row r="40" spans="1:21" ht="12" thickBot="1">
      <c r="A40" s="75"/>
      <c r="B40" s="70" t="s">
        <v>37</v>
      </c>
      <c r="C40" s="71"/>
      <c r="D40" s="56">
        <v>232014.68</v>
      </c>
      <c r="E40" s="59"/>
      <c r="F40" s="59"/>
      <c r="G40" s="56">
        <v>40100.050000000003</v>
      </c>
      <c r="H40" s="57">
        <v>478.58950300560701</v>
      </c>
      <c r="I40" s="56">
        <v>-33884.61</v>
      </c>
      <c r="J40" s="57">
        <v>-14.604511231789299</v>
      </c>
      <c r="K40" s="56">
        <v>-7166.65</v>
      </c>
      <c r="L40" s="57">
        <v>-17.871922852964001</v>
      </c>
      <c r="M40" s="57">
        <v>3.72809611185142</v>
      </c>
      <c r="N40" s="56">
        <v>7347929.0099999998</v>
      </c>
      <c r="O40" s="56">
        <v>97422828.340000004</v>
      </c>
      <c r="P40" s="56">
        <v>114</v>
      </c>
      <c r="Q40" s="56">
        <v>104</v>
      </c>
      <c r="R40" s="57">
        <v>9.6153846153846292</v>
      </c>
      <c r="S40" s="56">
        <v>2035.21649122807</v>
      </c>
      <c r="T40" s="56">
        <v>2217.0896153846202</v>
      </c>
      <c r="U40" s="58">
        <v>-8.9363035795175492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6">
        <v>0.85</v>
      </c>
      <c r="H41" s="59"/>
      <c r="I41" s="59"/>
      <c r="J41" s="59"/>
      <c r="K41" s="56">
        <v>-54.71</v>
      </c>
      <c r="L41" s="57">
        <v>-6436.4705882353001</v>
      </c>
      <c r="M41" s="59"/>
      <c r="N41" s="56">
        <v>12.94</v>
      </c>
      <c r="O41" s="56">
        <v>1385.84</v>
      </c>
      <c r="P41" s="59"/>
      <c r="Q41" s="56">
        <v>9</v>
      </c>
      <c r="R41" s="59"/>
      <c r="S41" s="59"/>
      <c r="T41" s="56">
        <v>3.3333333333333E-2</v>
      </c>
      <c r="U41" s="60"/>
    </row>
    <row r="42" spans="1:21" ht="12" customHeight="1" thickBot="1">
      <c r="A42" s="75"/>
      <c r="B42" s="70" t="s">
        <v>32</v>
      </c>
      <c r="C42" s="71"/>
      <c r="D42" s="56">
        <v>38796.581200000001</v>
      </c>
      <c r="E42" s="59"/>
      <c r="F42" s="59"/>
      <c r="G42" s="56">
        <v>69481.195900000006</v>
      </c>
      <c r="H42" s="57">
        <v>-44.162473461398797</v>
      </c>
      <c r="I42" s="56">
        <v>3344.4317000000001</v>
      </c>
      <c r="J42" s="57">
        <v>8.6204289052149807</v>
      </c>
      <c r="K42" s="56">
        <v>4285.3453</v>
      </c>
      <c r="L42" s="57">
        <v>6.1676331912415998</v>
      </c>
      <c r="M42" s="57">
        <v>-0.21956541051662701</v>
      </c>
      <c r="N42" s="56">
        <v>660704.52469999995</v>
      </c>
      <c r="O42" s="56">
        <v>21164664.590399999</v>
      </c>
      <c r="P42" s="56">
        <v>100</v>
      </c>
      <c r="Q42" s="56">
        <v>80</v>
      </c>
      <c r="R42" s="57">
        <v>25</v>
      </c>
      <c r="S42" s="56">
        <v>387.96581200000003</v>
      </c>
      <c r="T42" s="56">
        <v>230.8760575</v>
      </c>
      <c r="U42" s="58">
        <v>40.490617894960302</v>
      </c>
    </row>
    <row r="43" spans="1:21" ht="12" thickBot="1">
      <c r="A43" s="75"/>
      <c r="B43" s="70" t="s">
        <v>33</v>
      </c>
      <c r="C43" s="71"/>
      <c r="D43" s="56">
        <v>680418.32400000002</v>
      </c>
      <c r="E43" s="59"/>
      <c r="F43" s="59"/>
      <c r="G43" s="56">
        <v>429971.3798</v>
      </c>
      <c r="H43" s="57">
        <v>58.247352257839701</v>
      </c>
      <c r="I43" s="56">
        <v>40413.681799999998</v>
      </c>
      <c r="J43" s="57">
        <v>5.9395346031274698</v>
      </c>
      <c r="K43" s="56">
        <v>26783.061300000001</v>
      </c>
      <c r="L43" s="57">
        <v>6.2290335027550103</v>
      </c>
      <c r="M43" s="57">
        <v>0.50892690523021</v>
      </c>
      <c r="N43" s="56">
        <v>12055357.145300001</v>
      </c>
      <c r="O43" s="56">
        <v>153239915.49900001</v>
      </c>
      <c r="P43" s="56">
        <v>3276</v>
      </c>
      <c r="Q43" s="56">
        <v>2999</v>
      </c>
      <c r="R43" s="57">
        <v>9.2364121373791406</v>
      </c>
      <c r="S43" s="56">
        <v>207.69790109890101</v>
      </c>
      <c r="T43" s="56">
        <v>198.661021473825</v>
      </c>
      <c r="U43" s="58">
        <v>4.3509730128535802</v>
      </c>
    </row>
    <row r="44" spans="1:21" ht="12" thickBot="1">
      <c r="A44" s="75"/>
      <c r="B44" s="70" t="s">
        <v>38</v>
      </c>
      <c r="C44" s="71"/>
      <c r="D44" s="56">
        <v>337663.69</v>
      </c>
      <c r="E44" s="59"/>
      <c r="F44" s="59"/>
      <c r="G44" s="56">
        <v>98311.16</v>
      </c>
      <c r="H44" s="57">
        <v>243.46425166786801</v>
      </c>
      <c r="I44" s="56">
        <v>-65226.99</v>
      </c>
      <c r="J44" s="57">
        <v>-19.3171465963663</v>
      </c>
      <c r="K44" s="56">
        <v>-3850.4</v>
      </c>
      <c r="L44" s="57">
        <v>-3.9165441644671901</v>
      </c>
      <c r="M44" s="57">
        <v>15.940315291917701</v>
      </c>
      <c r="N44" s="56">
        <v>8114247.8700000001</v>
      </c>
      <c r="O44" s="56">
        <v>70665681.439999998</v>
      </c>
      <c r="P44" s="56">
        <v>225</v>
      </c>
      <c r="Q44" s="56">
        <v>227</v>
      </c>
      <c r="R44" s="57">
        <v>-0.88105726872246304</v>
      </c>
      <c r="S44" s="56">
        <v>1500.7275111111101</v>
      </c>
      <c r="T44" s="56">
        <v>1507.7790748898699</v>
      </c>
      <c r="U44" s="58">
        <v>-0.46987635840271902</v>
      </c>
    </row>
    <row r="45" spans="1:21" ht="12" thickBot="1">
      <c r="A45" s="75"/>
      <c r="B45" s="70" t="s">
        <v>39</v>
      </c>
      <c r="C45" s="71"/>
      <c r="D45" s="56">
        <v>114201.83</v>
      </c>
      <c r="E45" s="59"/>
      <c r="F45" s="59"/>
      <c r="G45" s="56">
        <v>47210.31</v>
      </c>
      <c r="H45" s="57">
        <v>141.900190869325</v>
      </c>
      <c r="I45" s="56">
        <v>14045.25</v>
      </c>
      <c r="J45" s="57">
        <v>12.298620783922599</v>
      </c>
      <c r="K45" s="56">
        <v>6425.82</v>
      </c>
      <c r="L45" s="57">
        <v>13.6110523315776</v>
      </c>
      <c r="M45" s="57">
        <v>1.18575216859483</v>
      </c>
      <c r="N45" s="56">
        <v>3082754.58</v>
      </c>
      <c r="O45" s="56">
        <v>30662025.870000001</v>
      </c>
      <c r="P45" s="56">
        <v>99</v>
      </c>
      <c r="Q45" s="56">
        <v>92</v>
      </c>
      <c r="R45" s="57">
        <v>7.6086956521738998</v>
      </c>
      <c r="S45" s="56">
        <v>1153.55383838384</v>
      </c>
      <c r="T45" s="56">
        <v>903.75739130434795</v>
      </c>
      <c r="U45" s="58">
        <v>21.6545113689243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12469.7608</v>
      </c>
      <c r="E47" s="62"/>
      <c r="F47" s="62"/>
      <c r="G47" s="61">
        <v>6024.7183000000005</v>
      </c>
      <c r="H47" s="63">
        <v>106.976661464819</v>
      </c>
      <c r="I47" s="61">
        <v>583.69970000000001</v>
      </c>
      <c r="J47" s="63">
        <v>4.6809213854366796</v>
      </c>
      <c r="K47" s="61">
        <v>412.52600000000001</v>
      </c>
      <c r="L47" s="63">
        <v>6.8472247075850801</v>
      </c>
      <c r="M47" s="63">
        <v>0.414940391635921</v>
      </c>
      <c r="N47" s="61">
        <v>418464.7403</v>
      </c>
      <c r="O47" s="61">
        <v>7881634.227</v>
      </c>
      <c r="P47" s="61">
        <v>14</v>
      </c>
      <c r="Q47" s="61">
        <v>16</v>
      </c>
      <c r="R47" s="63">
        <v>-12.5</v>
      </c>
      <c r="S47" s="61">
        <v>890.69719999999995</v>
      </c>
      <c r="T47" s="61">
        <v>665.13179375000004</v>
      </c>
      <c r="U47" s="64">
        <v>25.324589125238099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22" workbookViewId="0">
      <selection activeCell="F40" sqref="F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78005</v>
      </c>
      <c r="D2" s="37">
        <v>837785.07705384598</v>
      </c>
      <c r="E2" s="37">
        <v>610649.69410683797</v>
      </c>
      <c r="F2" s="37">
        <v>226154.818844444</v>
      </c>
      <c r="G2" s="37">
        <v>610649.69410683797</v>
      </c>
      <c r="H2" s="37">
        <v>0.27026003725389902</v>
      </c>
    </row>
    <row r="3" spans="1:8">
      <c r="A3" s="37">
        <v>2</v>
      </c>
      <c r="B3" s="37">
        <v>13</v>
      </c>
      <c r="C3" s="37">
        <v>14481</v>
      </c>
      <c r="D3" s="37">
        <v>140510.21956153799</v>
      </c>
      <c r="E3" s="37">
        <v>106733.415583761</v>
      </c>
      <c r="F3" s="37">
        <v>33724.125687179498</v>
      </c>
      <c r="G3" s="37">
        <v>106733.415583761</v>
      </c>
      <c r="H3" s="37">
        <v>0.24010192248863499</v>
      </c>
    </row>
    <row r="4" spans="1:8">
      <c r="A4" s="37">
        <v>3</v>
      </c>
      <c r="B4" s="37">
        <v>14</v>
      </c>
      <c r="C4" s="37">
        <v>176266</v>
      </c>
      <c r="D4" s="37">
        <v>178972.27510031799</v>
      </c>
      <c r="E4" s="37">
        <v>124033.010084903</v>
      </c>
      <c r="F4" s="37">
        <v>54547.470143619998</v>
      </c>
      <c r="G4" s="37">
        <v>124033.010084903</v>
      </c>
      <c r="H4" s="37">
        <v>0.30545034974605101</v>
      </c>
    </row>
    <row r="5" spans="1:8">
      <c r="A5" s="37">
        <v>4</v>
      </c>
      <c r="B5" s="37">
        <v>15</v>
      </c>
      <c r="C5" s="37">
        <v>7354</v>
      </c>
      <c r="D5" s="37">
        <v>145948.928674041</v>
      </c>
      <c r="E5" s="37">
        <v>122024.52460419</v>
      </c>
      <c r="F5" s="37">
        <v>23764.498086945001</v>
      </c>
      <c r="G5" s="37">
        <v>122024.52460419</v>
      </c>
      <c r="H5" s="37">
        <v>0.163006086797713</v>
      </c>
    </row>
    <row r="6" spans="1:8">
      <c r="A6" s="37">
        <v>5</v>
      </c>
      <c r="B6" s="37">
        <v>16</v>
      </c>
      <c r="C6" s="37">
        <v>5940</v>
      </c>
      <c r="D6" s="37">
        <v>420684.06780256401</v>
      </c>
      <c r="E6" s="37">
        <v>334961.64774359</v>
      </c>
      <c r="F6" s="37">
        <v>85206.052537606796</v>
      </c>
      <c r="G6" s="37">
        <v>334961.64774359</v>
      </c>
      <c r="H6" s="37">
        <v>0.202790582142756</v>
      </c>
    </row>
    <row r="7" spans="1:8">
      <c r="A7" s="37">
        <v>6</v>
      </c>
      <c r="B7" s="37">
        <v>17</v>
      </c>
      <c r="C7" s="37">
        <v>21410</v>
      </c>
      <c r="D7" s="37">
        <v>441505.95835640997</v>
      </c>
      <c r="E7" s="37">
        <v>314041.65376495698</v>
      </c>
      <c r="F7" s="37">
        <v>126964.749035897</v>
      </c>
      <c r="G7" s="37">
        <v>314041.65376495698</v>
      </c>
      <c r="H7" s="37">
        <v>0.28789774531511902</v>
      </c>
    </row>
    <row r="8" spans="1:8">
      <c r="A8" s="37">
        <v>7</v>
      </c>
      <c r="B8" s="37">
        <v>18</v>
      </c>
      <c r="C8" s="37">
        <v>148838</v>
      </c>
      <c r="D8" s="37">
        <v>219594.77850512799</v>
      </c>
      <c r="E8" s="37">
        <v>179867.658107692</v>
      </c>
      <c r="F8" s="37">
        <v>39553.9067222222</v>
      </c>
      <c r="G8" s="37">
        <v>179867.658107692</v>
      </c>
      <c r="H8" s="37">
        <v>0.180264445533795</v>
      </c>
    </row>
    <row r="9" spans="1:8">
      <c r="A9" s="37">
        <v>8</v>
      </c>
      <c r="B9" s="37">
        <v>19</v>
      </c>
      <c r="C9" s="37">
        <v>27738</v>
      </c>
      <c r="D9" s="37">
        <v>239088.92329999999</v>
      </c>
      <c r="E9" s="37">
        <v>229425.84674102601</v>
      </c>
      <c r="F9" s="37">
        <v>9156.9910888888899</v>
      </c>
      <c r="G9" s="37">
        <v>229425.84674102601</v>
      </c>
      <c r="H9" s="37">
        <v>3.83807618862212E-2</v>
      </c>
    </row>
    <row r="10" spans="1:8">
      <c r="A10" s="37">
        <v>9</v>
      </c>
      <c r="B10" s="37">
        <v>21</v>
      </c>
      <c r="C10" s="37">
        <v>345447</v>
      </c>
      <c r="D10" s="37">
        <v>1309497.49577067</v>
      </c>
      <c r="E10" s="37">
        <v>1516737.0370666699</v>
      </c>
      <c r="F10" s="37">
        <v>-209257.09375042701</v>
      </c>
      <c r="G10" s="37">
        <v>1516737.0370666699</v>
      </c>
      <c r="H10" s="37">
        <v>-0.160046121410992</v>
      </c>
    </row>
    <row r="11" spans="1:8">
      <c r="A11" s="37">
        <v>10</v>
      </c>
      <c r="B11" s="37">
        <v>22</v>
      </c>
      <c r="C11" s="37">
        <v>28178</v>
      </c>
      <c r="D11" s="37">
        <v>605846.682448718</v>
      </c>
      <c r="E11" s="37">
        <v>527946.99878461496</v>
      </c>
      <c r="F11" s="37">
        <v>77730.401612820497</v>
      </c>
      <c r="G11" s="37">
        <v>527946.99878461496</v>
      </c>
      <c r="H11" s="37">
        <v>0.128336308341396</v>
      </c>
    </row>
    <row r="12" spans="1:8">
      <c r="A12" s="37">
        <v>11</v>
      </c>
      <c r="B12" s="37">
        <v>23</v>
      </c>
      <c r="C12" s="37">
        <v>615809.38800000004</v>
      </c>
      <c r="D12" s="37">
        <v>6097317.96453756</v>
      </c>
      <c r="E12" s="37">
        <v>7301401.1017589699</v>
      </c>
      <c r="F12" s="37">
        <v>-1224134.6491547001</v>
      </c>
      <c r="G12" s="37">
        <v>7301401.1017589699</v>
      </c>
      <c r="H12" s="37">
        <v>-0.20142849728600001</v>
      </c>
    </row>
    <row r="13" spans="1:8">
      <c r="A13" s="37">
        <v>12</v>
      </c>
      <c r="B13" s="37">
        <v>24</v>
      </c>
      <c r="C13" s="37">
        <v>45610</v>
      </c>
      <c r="D13" s="37">
        <v>1055179.8780205101</v>
      </c>
      <c r="E13" s="37">
        <v>1025790.51301282</v>
      </c>
      <c r="F13" s="37">
        <v>27485.202614529899</v>
      </c>
      <c r="G13" s="37">
        <v>1025790.51301282</v>
      </c>
      <c r="H13" s="37">
        <v>2.6094974190266199E-2</v>
      </c>
    </row>
    <row r="14" spans="1:8">
      <c r="A14" s="37">
        <v>13</v>
      </c>
      <c r="B14" s="37">
        <v>25</v>
      </c>
      <c r="C14" s="37">
        <v>125317</v>
      </c>
      <c r="D14" s="37">
        <v>1680631.48169907</v>
      </c>
      <c r="E14" s="37">
        <v>1552904.3757</v>
      </c>
      <c r="F14" s="37">
        <v>120563.7797</v>
      </c>
      <c r="G14" s="37">
        <v>1552904.3757</v>
      </c>
      <c r="H14" s="37">
        <v>7.2044262874654E-2</v>
      </c>
    </row>
    <row r="15" spans="1:8">
      <c r="A15" s="37">
        <v>14</v>
      </c>
      <c r="B15" s="37">
        <v>26</v>
      </c>
      <c r="C15" s="37">
        <v>92205</v>
      </c>
      <c r="D15" s="37">
        <v>767938.25019589998</v>
      </c>
      <c r="E15" s="37">
        <v>794656.62991763104</v>
      </c>
      <c r="F15" s="37">
        <v>-29875.7180274563</v>
      </c>
      <c r="G15" s="37">
        <v>794656.62991763104</v>
      </c>
      <c r="H15" s="37">
        <v>-3.90644138248923E-2</v>
      </c>
    </row>
    <row r="16" spans="1:8">
      <c r="A16" s="37">
        <v>15</v>
      </c>
      <c r="B16" s="37">
        <v>27</v>
      </c>
      <c r="C16" s="37">
        <v>197861.89</v>
      </c>
      <c r="D16" s="37">
        <v>1638279.6330096701</v>
      </c>
      <c r="E16" s="37">
        <v>1604254.6685265</v>
      </c>
      <c r="F16" s="37">
        <v>32381.039850382</v>
      </c>
      <c r="G16" s="37">
        <v>1604254.6685265</v>
      </c>
      <c r="H16" s="37">
        <v>1.9785123643975399E-2</v>
      </c>
    </row>
    <row r="17" spans="1:9">
      <c r="A17" s="37">
        <v>16</v>
      </c>
      <c r="B17" s="37">
        <v>29</v>
      </c>
      <c r="C17" s="37">
        <v>277176</v>
      </c>
      <c r="D17" s="37">
        <v>4143531.8970247898</v>
      </c>
      <c r="E17" s="37">
        <v>4234900.7487324802</v>
      </c>
      <c r="F17" s="37">
        <v>-103071.044100855</v>
      </c>
      <c r="G17" s="37">
        <v>4234900.7487324802</v>
      </c>
      <c r="H17" s="37">
        <v>-2.4945617672799E-2</v>
      </c>
    </row>
    <row r="18" spans="1:9">
      <c r="A18" s="37">
        <v>17</v>
      </c>
      <c r="B18" s="37">
        <v>31</v>
      </c>
      <c r="C18" s="37">
        <v>42050.214999999997</v>
      </c>
      <c r="D18" s="37">
        <v>418571.01308724697</v>
      </c>
      <c r="E18" s="37">
        <v>362449.64440441999</v>
      </c>
      <c r="F18" s="37">
        <v>55936.380399793197</v>
      </c>
      <c r="G18" s="37">
        <v>362449.64440441999</v>
      </c>
      <c r="H18" s="37">
        <v>0.13369562338027199</v>
      </c>
    </row>
    <row r="19" spans="1:9">
      <c r="A19" s="37">
        <v>18</v>
      </c>
      <c r="B19" s="37">
        <v>32</v>
      </c>
      <c r="C19" s="37">
        <v>47995.974000000002</v>
      </c>
      <c r="D19" s="37">
        <v>717288.47115231794</v>
      </c>
      <c r="E19" s="37">
        <v>684409.05649911705</v>
      </c>
      <c r="F19" s="37">
        <v>32295.657778607401</v>
      </c>
      <c r="G19" s="37">
        <v>684409.05649911705</v>
      </c>
      <c r="H19" s="37">
        <v>4.5061316236986199E-2</v>
      </c>
    </row>
    <row r="20" spans="1:9">
      <c r="A20" s="37">
        <v>19</v>
      </c>
      <c r="B20" s="37">
        <v>33</v>
      </c>
      <c r="C20" s="37">
        <v>55389.207000000002</v>
      </c>
      <c r="D20" s="37">
        <v>947656.96878817806</v>
      </c>
      <c r="E20" s="37">
        <v>748119.58447100502</v>
      </c>
      <c r="F20" s="37">
        <v>198818.22920222001</v>
      </c>
      <c r="G20" s="37">
        <v>748119.58447100502</v>
      </c>
      <c r="H20" s="37">
        <v>0.20995911910096099</v>
      </c>
    </row>
    <row r="21" spans="1:9">
      <c r="A21" s="37">
        <v>20</v>
      </c>
      <c r="B21" s="37">
        <v>34</v>
      </c>
      <c r="C21" s="37">
        <v>57985.091999999997</v>
      </c>
      <c r="D21" s="37">
        <v>345018.08621206402</v>
      </c>
      <c r="E21" s="37">
        <v>284956.947515212</v>
      </c>
      <c r="F21" s="37">
        <v>59888.569837461902</v>
      </c>
      <c r="G21" s="37">
        <v>284956.947515212</v>
      </c>
      <c r="H21" s="37">
        <v>0.17366782174585699</v>
      </c>
    </row>
    <row r="22" spans="1:9">
      <c r="A22" s="37">
        <v>21</v>
      </c>
      <c r="B22" s="37">
        <v>35</v>
      </c>
      <c r="C22" s="37">
        <v>72604.224000000002</v>
      </c>
      <c r="D22" s="37">
        <v>1961982.8820539799</v>
      </c>
      <c r="E22" s="37">
        <v>1920974.33775221</v>
      </c>
      <c r="F22" s="37">
        <v>39338.827110619502</v>
      </c>
      <c r="G22" s="37">
        <v>1920974.33775221</v>
      </c>
      <c r="H22" s="37">
        <v>2.0067623793860598E-2</v>
      </c>
    </row>
    <row r="23" spans="1:9">
      <c r="A23" s="37">
        <v>22</v>
      </c>
      <c r="B23" s="37">
        <v>36</v>
      </c>
      <c r="C23" s="37">
        <v>182120.715</v>
      </c>
      <c r="D23" s="37">
        <v>1042052.25334071</v>
      </c>
      <c r="E23" s="37">
        <v>888148.40027238801</v>
      </c>
      <c r="F23" s="37">
        <v>153283.61258601901</v>
      </c>
      <c r="G23" s="37">
        <v>888148.40027238801</v>
      </c>
      <c r="H23" s="37">
        <v>0.14718542419807501</v>
      </c>
    </row>
    <row r="24" spans="1:9">
      <c r="A24" s="37">
        <v>23</v>
      </c>
      <c r="B24" s="37">
        <v>37</v>
      </c>
      <c r="C24" s="37">
        <v>188017.27</v>
      </c>
      <c r="D24" s="37">
        <v>1470428.40299331</v>
      </c>
      <c r="E24" s="37">
        <v>1301583.4197396501</v>
      </c>
      <c r="F24" s="37">
        <v>167144.862016984</v>
      </c>
      <c r="G24" s="37">
        <v>1301583.4197396501</v>
      </c>
      <c r="H24" s="37">
        <v>0.113802439902005</v>
      </c>
    </row>
    <row r="25" spans="1:9">
      <c r="A25" s="37">
        <v>24</v>
      </c>
      <c r="B25" s="37">
        <v>38</v>
      </c>
      <c r="C25" s="37">
        <v>727480.42799999996</v>
      </c>
      <c r="D25" s="37">
        <v>2898155.36137611</v>
      </c>
      <c r="E25" s="37">
        <v>3078340.1813504398</v>
      </c>
      <c r="F25" s="37">
        <v>-183079.90557433601</v>
      </c>
      <c r="G25" s="37">
        <v>3078340.1813504398</v>
      </c>
      <c r="H25" s="37">
        <v>-6.3234351365961297E-2</v>
      </c>
    </row>
    <row r="26" spans="1:9">
      <c r="A26" s="37">
        <v>25</v>
      </c>
      <c r="B26" s="37">
        <v>39</v>
      </c>
      <c r="C26" s="37">
        <v>114890.61599999999</v>
      </c>
      <c r="D26" s="37">
        <v>183316.58387795201</v>
      </c>
      <c r="E26" s="37">
        <v>145963.35944690701</v>
      </c>
      <c r="F26" s="37">
        <v>37230.671807945</v>
      </c>
      <c r="G26" s="37">
        <v>145963.35944690701</v>
      </c>
      <c r="H26" s="37">
        <v>0.203230812450167</v>
      </c>
    </row>
    <row r="27" spans="1:9">
      <c r="A27" s="37">
        <v>26</v>
      </c>
      <c r="B27" s="37">
        <v>42</v>
      </c>
      <c r="C27" s="37">
        <v>25017.662</v>
      </c>
      <c r="D27" s="37">
        <v>499513.40010000003</v>
      </c>
      <c r="E27" s="37">
        <v>458950.64640000003</v>
      </c>
      <c r="F27" s="37">
        <v>40269.438600000001</v>
      </c>
      <c r="G27" s="37">
        <v>458950.64640000003</v>
      </c>
      <c r="H27" s="37">
        <v>8.0664700419655594E-2</v>
      </c>
    </row>
    <row r="28" spans="1:9">
      <c r="A28" s="37">
        <v>27</v>
      </c>
      <c r="B28" s="37">
        <v>75</v>
      </c>
      <c r="C28" s="37">
        <v>119</v>
      </c>
      <c r="D28" s="37">
        <v>38796.581196581203</v>
      </c>
      <c r="E28" s="37">
        <v>35452.1495726496</v>
      </c>
      <c r="F28" s="37">
        <v>3344.4316239316199</v>
      </c>
      <c r="G28" s="37">
        <v>35452.1495726496</v>
      </c>
      <c r="H28" s="37">
        <v>8.6204287099048302E-2</v>
      </c>
    </row>
    <row r="29" spans="1:9">
      <c r="A29" s="37">
        <v>28</v>
      </c>
      <c r="B29" s="37">
        <v>76</v>
      </c>
      <c r="C29" s="37">
        <v>3398</v>
      </c>
      <c r="D29" s="37">
        <v>680418.31997816497</v>
      </c>
      <c r="E29" s="37">
        <v>640004.628703419</v>
      </c>
      <c r="F29" s="37">
        <v>31847.249571794899</v>
      </c>
      <c r="G29" s="37">
        <v>640004.628703419</v>
      </c>
      <c r="H29" s="37">
        <v>4.7402188788328602E-2</v>
      </c>
    </row>
    <row r="30" spans="1:9">
      <c r="A30" s="37">
        <v>29</v>
      </c>
      <c r="B30" s="37">
        <v>99</v>
      </c>
      <c r="C30" s="37">
        <v>20</v>
      </c>
      <c r="D30" s="37">
        <v>12469.7609863097</v>
      </c>
      <c r="E30" s="37">
        <v>11886.0609318508</v>
      </c>
      <c r="F30" s="37">
        <v>583.700054458816</v>
      </c>
      <c r="G30" s="37">
        <v>11886.0609318508</v>
      </c>
      <c r="H30" s="37">
        <v>4.6809241580464102E-2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83</v>
      </c>
      <c r="D34" s="34">
        <v>127617.31</v>
      </c>
      <c r="E34" s="34">
        <v>114097.93</v>
      </c>
      <c r="F34" s="30"/>
      <c r="G34" s="30"/>
      <c r="H34" s="30"/>
    </row>
    <row r="35" spans="1:8">
      <c r="A35" s="30"/>
      <c r="B35" s="33">
        <v>71</v>
      </c>
      <c r="C35" s="34">
        <v>134</v>
      </c>
      <c r="D35" s="34">
        <v>342156.86</v>
      </c>
      <c r="E35" s="34">
        <v>376473.13</v>
      </c>
      <c r="F35" s="30"/>
      <c r="G35" s="30"/>
      <c r="H35" s="30"/>
    </row>
    <row r="36" spans="1:8">
      <c r="A36" s="30"/>
      <c r="B36" s="33">
        <v>72</v>
      </c>
      <c r="C36" s="34">
        <v>58</v>
      </c>
      <c r="D36" s="34">
        <v>170708.7</v>
      </c>
      <c r="E36" s="34">
        <v>166313.26</v>
      </c>
      <c r="F36" s="30"/>
      <c r="G36" s="30"/>
      <c r="H36" s="30"/>
    </row>
    <row r="37" spans="1:8">
      <c r="A37" s="30"/>
      <c r="B37" s="33">
        <v>73</v>
      </c>
      <c r="C37" s="34">
        <v>96</v>
      </c>
      <c r="D37" s="34">
        <v>232014.68</v>
      </c>
      <c r="E37" s="34">
        <v>265899.28999999998</v>
      </c>
      <c r="F37" s="30"/>
      <c r="G37" s="30"/>
      <c r="H37" s="30"/>
    </row>
    <row r="38" spans="1:8">
      <c r="A38" s="30"/>
      <c r="B38" s="33">
        <v>77</v>
      </c>
      <c r="C38" s="34">
        <v>205</v>
      </c>
      <c r="D38" s="34">
        <v>337663.69</v>
      </c>
      <c r="E38" s="34">
        <v>402890.68</v>
      </c>
      <c r="F38" s="30"/>
      <c r="G38" s="30"/>
      <c r="H38" s="30"/>
    </row>
    <row r="39" spans="1:8">
      <c r="A39" s="30"/>
      <c r="B39" s="33">
        <v>78</v>
      </c>
      <c r="C39" s="34">
        <v>91</v>
      </c>
      <c r="D39" s="34">
        <v>114201.83</v>
      </c>
      <c r="E39" s="34">
        <v>100156.58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2016-11-28T00:37:59Z</dcterms:modified>
</cp:coreProperties>
</file>