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<sst xmlns="http://schemas.openxmlformats.org/spreadsheetml/2006/main" count="118" uniqueCount="77">
  <si>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</si>
  <si>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</si>
  <si>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</si>
  <si>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</si>
  <si>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</si>
  <si>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</si>
  <si>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</si>
  <si>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</si>
  <si>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</si>
  <si>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</si>
  <si>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</si>
  <si>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</si>
  <si>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</si>
  <si>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</si>
  <si>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</si>
  <si>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</si>
  <si>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</si>
  <si>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</si>
  <si>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</si>
  <si>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</si>
  <si>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</si>
  <si>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</si>
  <si>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</si>
  <si>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</si>
  <si>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</si>
  <si>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</si>
  <si>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</si>
  <si>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</si>
  <si>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</si>
  <si>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</si>
  <si>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</si>
  <si>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</si>
  <si>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</si>
  <si>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</si>
  <si>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</si>
  <si>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</si>
  <si>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</si>
  <si>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</si>
  <si>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</si>
  <si>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</si>
  <si>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1" type="noConversion"/>
  </si>
  <si>
    <t>COST</t>
    <phoneticPr fontId="31" type="noConversion"/>
  </si>
  <si>
    <t>成本</t>
    <phoneticPr fontId="31" type="noConversion"/>
  </si>
  <si>
    <t>销售金额差异</t>
    <phoneticPr fontId="31" type="noConversion"/>
  </si>
  <si>
    <t>销售成本差异</t>
    <phoneticPr fontId="31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</si>
  <si>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</si>
  <si>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</si>
  <si>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</si>
  <si>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</si>
  <si>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</si>
  <si>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</si>
  <si>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</si>
  <si>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</si>
  <si>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</si>
  <si>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</si>
  <si>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</si>
  <si>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</si>
  <si>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</si>
  <si>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</si>
  <si>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</si>
  <si>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</si>
  <si>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</si>
  <si>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</si>
  <si>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</si>
  <si>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</si>
  <si>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</si>
  <si>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</si>
  <si>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</si>
  <si>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</si>
  <si>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1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</si>
  <si>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</si>
  <si>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1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</si>
  <si>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</si>
  <si>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1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</si>
  <si>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</si>
  <si>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1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</si>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</sst>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3">
    <xf numFmtId="0" fontId="0" fillId="0" borderId="0"/>
    <xf numFmtId="0" fontId="46" fillId="0" borderId="0" applyNumberFormat="0" applyFill="0" applyBorder="0" applyAlignment="0" applyProtection="0"/>
    <xf numFmtId="0" fontId="47" fillId="0" borderId="1" applyNumberFormat="0" applyFill="0" applyAlignment="0" applyProtection="0"/>
    <xf numFmtId="0" fontId="48" fillId="0" borderId="2" applyNumberFormat="0" applyFill="0" applyAlignment="0" applyProtection="0"/>
    <xf numFmtId="0" fontId="49" fillId="0" borderId="3" applyNumberFormat="0" applyFill="0" applyAlignment="0" applyProtection="0"/>
    <xf numFmtId="0" fontId="49" fillId="0" borderId="0" applyNumberFormat="0" applyFill="0" applyBorder="0" applyAlignment="0" applyProtection="0"/>
    <xf numFmtId="0" fontId="52" fillId="2" borderId="0" applyNumberFormat="0" applyBorder="0" applyAlignment="0" applyProtection="0"/>
    <xf numFmtId="0" fontId="50" fillId="3" borderId="0" applyNumberFormat="0" applyBorder="0" applyAlignment="0" applyProtection="0"/>
    <xf numFmtId="0" fontId="59" fillId="4" borderId="0" applyNumberFormat="0" applyBorder="0" applyAlignment="0" applyProtection="0"/>
    <xf numFmtId="0" fontId="61" fillId="5" borderId="4" applyNumberFormat="0" applyAlignment="0" applyProtection="0"/>
    <xf numFmtId="0" fontId="60" fillId="6" borderId="5" applyNumberFormat="0" applyAlignment="0" applyProtection="0"/>
    <xf numFmtId="0" fontId="54" fillId="6" borderId="4" applyNumberFormat="0" applyAlignment="0" applyProtection="0"/>
    <xf numFmtId="0" fontId="58" fillId="0" borderId="6" applyNumberFormat="0" applyFill="0" applyAlignment="0" applyProtection="0"/>
    <xf numFmtId="0" fontId="55" fillId="7" borderId="7" applyNumberFormat="0" applyAlignment="0" applyProtection="0"/>
    <xf numFmtId="0" fontId="57" fillId="0" borderId="0" applyNumberFormat="0" applyFill="0" applyBorder="0" applyAlignment="0" applyProtection="0"/>
    <xf numFmtId="0" fontId="27" fillId="8" borderId="8" applyNumberFormat="0" applyFont="0" applyAlignment="0" applyProtection="0">
      <alignment vertical="center"/>
    </xf>
    <xf numFmtId="0" fontId="56" fillId="0" borderId="0" applyNumberFormat="0" applyFill="0" applyBorder="0" applyAlignment="0" applyProtection="0"/>
    <xf numFmtId="0" fontId="53" fillId="0" borderId="9" applyNumberFormat="0" applyFill="0" applyAlignment="0" applyProtection="0"/>
    <xf numFmtId="0" fontId="44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4" fillId="32" borderId="0" applyNumberFormat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41" fillId="0" borderId="0" applyNumberFormat="0" applyFill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2" fillId="0" borderId="0"/>
    <xf numFmtId="43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178" fontId="42" fillId="0" borderId="0" applyFont="0" applyFill="0" applyBorder="0" applyAlignment="0" applyProtection="0"/>
    <xf numFmtId="179" fontId="4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1" applyNumberFormat="0" applyFill="0" applyAlignment="0" applyProtection="0"/>
    <xf numFmtId="0" fontId="48" fillId="0" borderId="2" applyNumberFormat="0" applyFill="0" applyAlignment="0" applyProtection="0"/>
    <xf numFmtId="0" fontId="49" fillId="0" borderId="3" applyNumberFormat="0" applyFill="0" applyAlignment="0" applyProtection="0"/>
    <xf numFmtId="0" fontId="49" fillId="0" borderId="0" applyNumberFormat="0" applyFill="0" applyBorder="0" applyAlignment="0" applyProtection="0"/>
    <xf numFmtId="0" fontId="52" fillId="2" borderId="0" applyNumberFormat="0" applyBorder="0" applyAlignment="0" applyProtection="0"/>
    <xf numFmtId="0" fontId="50" fillId="3" borderId="0" applyNumberFormat="0" applyBorder="0" applyAlignment="0" applyProtection="0"/>
    <xf numFmtId="0" fontId="59" fillId="4" borderId="0" applyNumberFormat="0" applyBorder="0" applyAlignment="0" applyProtection="0"/>
    <xf numFmtId="0" fontId="61" fillId="5" borderId="4" applyNumberFormat="0" applyAlignment="0" applyProtection="0"/>
    <xf numFmtId="0" fontId="60" fillId="6" borderId="5" applyNumberFormat="0" applyAlignment="0" applyProtection="0"/>
    <xf numFmtId="0" fontId="54" fillId="6" borderId="4" applyNumberFormat="0" applyAlignment="0" applyProtection="0"/>
    <xf numFmtId="0" fontId="58" fillId="0" borderId="6" applyNumberFormat="0" applyFill="0" applyAlignment="0" applyProtection="0"/>
    <xf numFmtId="0" fontId="55" fillId="7" borderId="7" applyNumberFormat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3" fillId="0" borderId="9" applyNumberFormat="0" applyFill="0" applyAlignment="0" applyProtection="0"/>
    <xf numFmtId="0" fontId="44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4" fillId="32" borderId="0" applyNumberFormat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45" fillId="38" borderId="21">
      <alignment vertical="center"/>
    </xf>
    <xf numFmtId="0" fontId="64" fillId="0" borderId="0"/>
    <xf numFmtId="180" fontId="66" fillId="0" borderId="0" applyFont="0" applyFill="0" applyBorder="0" applyAlignment="0" applyProtection="0"/>
    <xf numFmtId="181" fontId="66" fillId="0" borderId="0" applyFont="0" applyFill="0" applyBorder="0" applyAlignment="0" applyProtection="0"/>
    <xf numFmtId="178" fontId="66" fillId="0" borderId="0" applyFont="0" applyFill="0" applyBorder="0" applyAlignment="0" applyProtection="0"/>
    <xf numFmtId="179" fontId="66" fillId="0" borderId="0" applyFont="0" applyFill="0" applyBorder="0" applyAlignment="0" applyProtection="0"/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0" borderId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2" borderId="0" applyNumberFormat="0" applyBorder="0" applyAlignment="0" applyProtection="0">
      <alignment vertical="center"/>
    </xf>
    <xf numFmtId="0" fontId="73" fillId="3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5" fillId="5" borderId="4" applyNumberFormat="0" applyAlignment="0" applyProtection="0">
      <alignment vertical="center"/>
    </xf>
    <xf numFmtId="0" fontId="76" fillId="6" borderId="5" applyNumberFormat="0" applyAlignment="0" applyProtection="0">
      <alignment vertical="center"/>
    </xf>
    <xf numFmtId="0" fontId="77" fillId="6" borderId="4" applyNumberFormat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79" fillId="7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9" applyNumberFormat="0" applyFill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28" fillId="0" borderId="0" xfId="0" applyFont="1"/>
    <xf numFmtId="177" fontId="28" fillId="0" borderId="0" xfId="0" applyNumberFormat="1" applyFont="1"/>
    <xf numFmtId="0" fontId="0" fillId="0" borderId="0" xfId="0" applyAlignment="1"/>
    <xf numFmtId="0" fontId="28" fillId="0" borderId="0" xfId="0" applyNumberFormat="1" applyFont="1"/>
    <xf numFmtId="0" fontId="29" fillId="0" borderId="18" xfId="0" applyFont="1" applyBorder="1" applyAlignment="1">
      <alignment wrapText="1"/>
    </xf>
    <xf numFmtId="0" fontId="29" fillId="0" borderId="18" xfId="0" applyNumberFormat="1" applyFont="1" applyBorder="1" applyAlignment="1">
      <alignment wrapText="1"/>
    </xf>
    <xf numFmtId="0" fontId="28" fillId="0" borderId="18" xfId="0" applyFont="1" applyBorder="1" applyAlignment="1">
      <alignment wrapText="1"/>
    </xf>
    <xf numFmtId="0" fontId="28" fillId="0" borderId="18" xfId="0" applyFont="1" applyBorder="1" applyAlignment="1">
      <alignment horizontal="right" vertical="center" wrapText="1"/>
    </xf>
    <xf numFmtId="49" fontId="29" fillId="36" borderId="18" xfId="0" applyNumberFormat="1" applyFont="1" applyFill="1" applyBorder="1" applyAlignment="1">
      <alignment vertical="center" wrapText="1"/>
    </xf>
    <xf numFmtId="49" fontId="32" fillId="37" borderId="18" xfId="0" applyNumberFormat="1" applyFont="1" applyFill="1" applyBorder="1" applyAlignment="1">
      <alignment horizontal="center" vertical="center" wrapText="1"/>
    </xf>
    <xf numFmtId="0" fontId="29" fillId="33" borderId="18" xfId="0" applyFont="1" applyFill="1" applyBorder="1" applyAlignment="1">
      <alignment vertical="center" wrapText="1"/>
    </xf>
    <xf numFmtId="0" fontId="29" fillId="33" borderId="18" xfId="0" applyNumberFormat="1" applyFont="1" applyFill="1" applyBorder="1" applyAlignment="1">
      <alignment vertical="center" wrapText="1"/>
    </xf>
    <xf numFmtId="0" fontId="29" fillId="36" borderId="18" xfId="0" applyFont="1" applyFill="1" applyBorder="1" applyAlignment="1">
      <alignment vertical="center" wrapText="1"/>
    </xf>
    <xf numFmtId="0" fontId="29" fillId="37" borderId="18" xfId="0" applyFont="1" applyFill="1" applyBorder="1" applyAlignment="1">
      <alignment vertical="center" wrapText="1"/>
    </xf>
    <xf numFmtId="4" fontId="29" fillId="36" borderId="18" xfId="0" applyNumberFormat="1" applyFont="1" applyFill="1" applyBorder="1" applyAlignment="1">
      <alignment horizontal="right" vertical="top" wrapText="1"/>
    </xf>
    <xf numFmtId="4" fontId="29" fillId="37" borderId="18" xfId="0" applyNumberFormat="1" applyFont="1" applyFill="1" applyBorder="1" applyAlignment="1">
      <alignment horizontal="right" vertical="top" wrapText="1"/>
    </xf>
    <xf numFmtId="177" fontId="28" fillId="36" borderId="18" xfId="0" applyNumberFormat="1" applyFont="1" applyFill="1" applyBorder="1" applyAlignment="1">
      <alignment horizontal="center" vertical="center"/>
    </xf>
    <xf numFmtId="177" fontId="28" fillId="37" borderId="18" xfId="0" applyNumberFormat="1" applyFont="1" applyFill="1" applyBorder="1" applyAlignment="1">
      <alignment horizontal="center" vertical="center"/>
    </xf>
    <xf numFmtId="177" fontId="33" fillId="0" borderId="18" xfId="0" applyNumberFormat="1" applyFont="1" applyBorder="1"/>
    <xf numFmtId="177" fontId="28" fillId="36" borderId="18" xfId="0" applyNumberFormat="1" applyFont="1" applyFill="1" applyBorder="1"/>
    <xf numFmtId="177" fontId="28" fillId="37" borderId="18" xfId="0" applyNumberFormat="1" applyFont="1" applyFill="1" applyBorder="1"/>
    <xf numFmtId="177" fontId="28" fillId="0" borderId="18" xfId="0" applyNumberFormat="1" applyFont="1" applyBorder="1"/>
    <xf numFmtId="49" fontId="29" fillId="0" borderId="18" xfId="0" applyNumberFormat="1" applyFont="1" applyFill="1" applyBorder="1" applyAlignment="1">
      <alignment vertical="center" wrapText="1"/>
    </xf>
    <xf numFmtId="0" fontId="29" fillId="0" borderId="18" xfId="0" applyFont="1" applyFill="1" applyBorder="1" applyAlignment="1">
      <alignment vertical="center" wrapText="1"/>
    </xf>
    <xf numFmtId="4" fontId="29" fillId="0" borderId="18" xfId="0" applyNumberFormat="1" applyFont="1" applyFill="1" applyBorder="1" applyAlignment="1">
      <alignment horizontal="right" vertical="top" wrapText="1"/>
    </xf>
    <xf numFmtId="0" fontId="28" fillId="0" borderId="0" xfId="0" applyFont="1" applyFill="1"/>
    <xf numFmtId="176" fontId="29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9" fillId="0" borderId="0" xfId="0" applyNumberFormat="1" applyFont="1" applyAlignment="1"/>
    <xf numFmtId="1" fontId="39" fillId="0" borderId="0" xfId="0" applyNumberFormat="1" applyFont="1" applyAlignment="1"/>
    <xf numFmtId="0" fontId="28" fillId="0" borderId="0" xfId="0" applyFont="1"/>
    <xf numFmtId="1" fontId="63" fillId="0" borderId="0" xfId="0" applyNumberFormat="1" applyFont="1" applyAlignment="1"/>
    <xf numFmtId="0" fontId="63" fillId="0" borderId="0" xfId="0" applyNumberFormat="1" applyFont="1" applyAlignment="1"/>
    <xf numFmtId="0" fontId="28" fillId="0" borderId="0" xfId="0" applyFont="1"/>
    <xf numFmtId="0" fontId="28" fillId="0" borderId="0" xfId="0" applyFont="1"/>
    <xf numFmtId="0" fontId="64" fillId="0" borderId="0" xfId="110"/>
    <xf numFmtId="0" fontId="65" fillId="0" borderId="0" xfId="110" applyNumberFormat="1" applyFont="1"/>
    <xf numFmtId="1" fontId="67" fillId="0" borderId="0" xfId="0" applyNumberFormat="1" applyFont="1" applyAlignment="1"/>
    <xf numFmtId="0" fontId="67" fillId="0" borderId="0" xfId="0" applyNumberFormat="1" applyFont="1" applyAlignment="1"/>
    <xf numFmtId="0" fontId="28" fillId="0" borderId="0" xfId="0" applyFont="1" applyAlignment="1">
      <alignment vertical="center"/>
    </xf>
    <xf numFmtId="0" fontId="34" fillId="0" borderId="0" xfId="0" applyFont="1" applyAlignment="1">
      <alignment horizontal="left" wrapText="1"/>
    </xf>
    <xf numFmtId="0" fontId="40" fillId="0" borderId="19" xfId="0" applyFont="1" applyBorder="1" applyAlignment="1">
      <alignment horizontal="left" vertical="center" wrapText="1"/>
    </xf>
    <xf numFmtId="0" fontId="29" fillId="0" borderId="10" xfId="0" applyFont="1" applyBorder="1" applyAlignment="1">
      <alignment wrapText="1"/>
    </xf>
    <xf numFmtId="0" fontId="28" fillId="0" borderId="11" xfId="0" applyFont="1" applyBorder="1" applyAlignment="1">
      <alignment wrapText="1"/>
    </xf>
    <xf numFmtId="0" fontId="28" fillId="0" borderId="11" xfId="0" applyFont="1" applyBorder="1" applyAlignment="1">
      <alignment horizontal="right" vertical="center" wrapText="1"/>
    </xf>
    <xf numFmtId="49" fontId="29" fillId="33" borderId="10" xfId="0" applyNumberFormat="1" applyFont="1" applyFill="1" applyBorder="1" applyAlignment="1">
      <alignment vertical="center" wrapText="1"/>
    </xf>
    <xf numFmtId="49" fontId="29" fillId="33" borderId="12" xfId="0" applyNumberFormat="1" applyFont="1" applyFill="1" applyBorder="1" applyAlignment="1">
      <alignment vertical="center" wrapText="1"/>
    </xf>
    <xf numFmtId="0" fontId="29" fillId="33" borderId="10" xfId="0" applyFont="1" applyFill="1" applyBorder="1" applyAlignment="1">
      <alignment vertical="center" wrapText="1"/>
    </xf>
    <xf numFmtId="0" fontId="29" fillId="33" borderId="12" xfId="0" applyFont="1" applyFill="1" applyBorder="1" applyAlignment="1">
      <alignment vertical="center" wrapText="1"/>
    </xf>
    <xf numFmtId="4" fontId="30" fillId="34" borderId="10" xfId="0" applyNumberFormat="1" applyFont="1" applyFill="1" applyBorder="1" applyAlignment="1">
      <alignment horizontal="right" vertical="top" wrapText="1"/>
    </xf>
    <xf numFmtId="176" fontId="30" fillId="34" borderId="10" xfId="0" applyNumberFormat="1" applyFont="1" applyFill="1" applyBorder="1" applyAlignment="1">
      <alignment horizontal="right" vertical="top" wrapText="1"/>
    </xf>
    <xf numFmtId="176" fontId="30" fillId="34" borderId="12" xfId="0" applyNumberFormat="1" applyFont="1" applyFill="1" applyBorder="1" applyAlignment="1">
      <alignment horizontal="right" vertical="top" wrapText="1"/>
    </xf>
    <xf numFmtId="4" fontId="29" fillId="35" borderId="10" xfId="0" applyNumberFormat="1" applyFont="1" applyFill="1" applyBorder="1" applyAlignment="1">
      <alignment horizontal="right" vertical="top" wrapText="1"/>
    </xf>
    <xf numFmtId="176" fontId="29" fillId="35" borderId="10" xfId="0" applyNumberFormat="1" applyFont="1" applyFill="1" applyBorder="1" applyAlignment="1">
      <alignment horizontal="right" vertical="top" wrapText="1"/>
    </xf>
    <xf numFmtId="176" fontId="29" fillId="35" borderId="12" xfId="0" applyNumberFormat="1" applyFont="1" applyFill="1" applyBorder="1" applyAlignment="1">
      <alignment horizontal="right" vertical="top" wrapText="1"/>
    </xf>
    <xf numFmtId="0" fontId="29" fillId="35" borderId="10" xfId="0" applyFont="1" applyFill="1" applyBorder="1" applyAlignment="1">
      <alignment horizontal="right" vertical="top" wrapText="1"/>
    </xf>
    <xf numFmtId="0" fontId="29" fillId="35" borderId="12" xfId="0" applyFont="1" applyFill="1" applyBorder="1" applyAlignment="1">
      <alignment horizontal="right" vertical="top" wrapText="1"/>
    </xf>
    <xf numFmtId="4" fontId="29" fillId="35" borderId="13" xfId="0" applyNumberFormat="1" applyFont="1" applyFill="1" applyBorder="1" applyAlignment="1">
      <alignment horizontal="right" vertical="top" wrapText="1"/>
    </xf>
    <xf numFmtId="0" fontId="29" fillId="35" borderId="13" xfId="0" applyFont="1" applyFill="1" applyBorder="1" applyAlignment="1">
      <alignment horizontal="right" vertical="top" wrapText="1"/>
    </xf>
    <xf numFmtId="176" fontId="29" fillId="35" borderId="13" xfId="0" applyNumberFormat="1" applyFont="1" applyFill="1" applyBorder="1" applyAlignment="1">
      <alignment horizontal="right" vertical="top" wrapText="1"/>
    </xf>
    <xf numFmtId="176" fontId="29" fillId="35" borderId="20" xfId="0" applyNumberFormat="1" applyFont="1" applyFill="1" applyBorder="1" applyAlignment="1">
      <alignment horizontal="right" vertical="top" wrapText="1"/>
    </xf>
    <xf numFmtId="49" fontId="29" fillId="33" borderId="18" xfId="0" applyNumberFormat="1" applyFont="1" applyFill="1" applyBorder="1" applyAlignment="1">
      <alignment horizontal="left" vertical="top" wrapText="1"/>
    </xf>
    <xf numFmtId="49" fontId="29" fillId="33" borderId="22" xfId="0" applyNumberFormat="1" applyFont="1" applyFill="1" applyBorder="1" applyAlignment="1">
      <alignment horizontal="left" vertical="top" wrapText="1"/>
    </xf>
    <xf numFmtId="49" fontId="29" fillId="33" borderId="23" xfId="0" applyNumberFormat="1" applyFont="1" applyFill="1" applyBorder="1" applyAlignment="1">
      <alignment horizontal="left" vertical="top" wrapText="1"/>
    </xf>
    <xf numFmtId="0" fontId="29" fillId="33" borderId="18" xfId="0" applyFont="1" applyFill="1" applyBorder="1" applyAlignment="1">
      <alignment vertical="center" wrapText="1"/>
    </xf>
    <xf numFmtId="49" fontId="30" fillId="33" borderId="18" xfId="0" applyNumberFormat="1" applyFont="1" applyFill="1" applyBorder="1" applyAlignment="1">
      <alignment horizontal="left" vertical="top" wrapText="1"/>
    </xf>
    <xf numFmtId="14" fontId="29" fillId="33" borderId="18" xfId="0" applyNumberFormat="1" applyFont="1" applyFill="1" applyBorder="1" applyAlignment="1">
      <alignment vertical="center" wrapText="1"/>
    </xf>
    <xf numFmtId="49" fontId="29" fillId="33" borderId="13" xfId="0" applyNumberFormat="1" applyFont="1" applyFill="1" applyBorder="1" applyAlignment="1">
      <alignment horizontal="left" vertical="top" wrapText="1"/>
    </xf>
    <xf numFmtId="49" fontId="29" fillId="33" borderId="15" xfId="0" applyNumberFormat="1" applyFont="1" applyFill="1" applyBorder="1" applyAlignment="1">
      <alignment horizontal="left" vertical="top" wrapText="1"/>
    </xf>
    <xf numFmtId="0" fontId="28" fillId="0" borderId="0" xfId="0" applyFont="1" applyAlignment="1">
      <alignment wrapText="1"/>
    </xf>
    <xf numFmtId="0" fontId="28" fillId="0" borderId="19" xfId="0" applyFont="1" applyBorder="1" applyAlignment="1">
      <alignment wrapText="1"/>
    </xf>
    <xf numFmtId="0" fontId="28" fillId="0" borderId="0" xfId="0" applyFont="1" applyAlignment="1">
      <alignment horizontal="right" vertical="center" wrapText="1"/>
    </xf>
    <xf numFmtId="0" fontId="29" fillId="33" borderId="13" xfId="0" applyFont="1" applyFill="1" applyBorder="1" applyAlignment="1">
      <alignment vertical="center" wrapText="1"/>
    </xf>
    <xf numFmtId="0" fontId="29" fillId="33" borderId="15" xfId="0" applyFont="1" applyFill="1" applyBorder="1" applyAlignment="1">
      <alignment vertical="center" wrapText="1"/>
    </xf>
    <xf numFmtId="49" fontId="30" fillId="33" borderId="13" xfId="0" applyNumberFormat="1" applyFont="1" applyFill="1" applyBorder="1" applyAlignment="1">
      <alignment horizontal="left" vertical="top" wrapText="1"/>
    </xf>
    <xf numFmtId="49" fontId="30" fillId="33" borderId="14" xfId="0" applyNumberFormat="1" applyFont="1" applyFill="1" applyBorder="1" applyAlignment="1">
      <alignment horizontal="left" vertical="top" wrapText="1"/>
    </xf>
    <xf numFmtId="49" fontId="30" fillId="33" borderId="15" xfId="0" applyNumberFormat="1" applyFont="1" applyFill="1" applyBorder="1" applyAlignment="1">
      <alignment horizontal="left" vertical="top" wrapText="1"/>
    </xf>
    <xf numFmtId="14" fontId="29" fillId="33" borderId="12" xfId="0" applyNumberFormat="1" applyFont="1" applyFill="1" applyBorder="1" applyAlignment="1">
      <alignment vertical="center" wrapText="1"/>
    </xf>
    <xf numFmtId="14" fontId="29" fillId="33" borderId="16" xfId="0" applyNumberFormat="1" applyFont="1" applyFill="1" applyBorder="1" applyAlignment="1">
      <alignment vertical="center" wrapText="1"/>
    </xf>
    <xf numFmtId="14" fontId="29" fillId="33" borderId="17" xfId="0" applyNumberFormat="1" applyFont="1" applyFill="1" applyBorder="1" applyAlignment="1">
      <alignment vertical="center" wrapText="1"/>
    </xf>
  </cellXfs>
  <cellStyles count="31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4b2b4999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626" Type="http://schemas.openxmlformats.org/officeDocument/2006/relationships/image" Target="cid:cfefaa35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647" Type="http://schemas.openxmlformats.org/officeDocument/2006/relationships/hyperlink" Target="cid:26b6ba68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37" Type="http://schemas.openxmlformats.org/officeDocument/2006/relationships/hyperlink" Target="cid:2a82732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4b2b49c0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4b2b49c0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O27" sqref="O2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SUM(E4:E41)</f>
        <v>12674999.925100001</v>
      </c>
      <c r="F3" s="25">
        <f>RA!I7</f>
        <v>1014198.722</v>
      </c>
      <c r="G3" s="16">
        <f>SUM(G4:G41)</f>
        <v>11660801.203099998</v>
      </c>
      <c r="H3" s="27">
        <f>RA!J7</f>
        <v>8.0015678737134106</v>
      </c>
      <c r="I3" s="20">
        <f>SUM(I4:I41)</f>
        <v>12675003.686640609</v>
      </c>
      <c r="J3" s="21">
        <f>SUM(J4:J41)</f>
        <v>11660801.199753104</v>
      </c>
      <c r="K3" s="22">
        <f>E3-I3</f>
        <v>-3.7615406084805727</v>
      </c>
      <c r="L3" s="22">
        <f>G3-J3</f>
        <v>3.3468939363956451E-3</v>
      </c>
    </row>
    <row r="4" spans="1:13">
      <c r="A4" s="68">
        <f>RA!A8</f>
        <v>42480</v>
      </c>
      <c r="B4" s="12">
        <v>12</v>
      </c>
      <c r="C4" s="63" t="s">
        <v>6</v>
      </c>
      <c r="D4" s="63"/>
      <c r="E4" s="15">
        <f>VLOOKUP(C4,RA!B8:D35,3,0)</f>
        <v>359816.25449999998</v>
      </c>
      <c r="F4" s="25">
        <f>VLOOKUP(C4,RA!B8:I38,8,0)</f>
        <v>93994.019199999995</v>
      </c>
      <c r="G4" s="16">
        <f t="shared" ref="G4:G41" si="0">E4-F4</f>
        <v>265822.2353</v>
      </c>
      <c r="H4" s="27">
        <f>RA!J8</f>
        <v>26.122782955043</v>
      </c>
      <c r="I4" s="20">
        <f>VLOOKUP(B4,RMS!B:D,3,FALSE)</f>
        <v>359816.73524615401</v>
      </c>
      <c r="J4" s="21">
        <f>VLOOKUP(B4,RMS!B:E,4,FALSE)</f>
        <v>265822.24309914501</v>
      </c>
      <c r="K4" s="22">
        <f t="shared" ref="K4:K41" si="1">E4-I4</f>
        <v>-0.48074615403311327</v>
      </c>
      <c r="L4" s="22">
        <f t="shared" ref="L4:L41" si="2">G4-J4</f>
        <v>-7.7991450089029968E-3</v>
      </c>
    </row>
    <row r="5" spans="1:13">
      <c r="A5" s="68"/>
      <c r="B5" s="12">
        <v>13</v>
      </c>
      <c r="C5" s="63" t="s">
        <v>7</v>
      </c>
      <c r="D5" s="63"/>
      <c r="E5" s="15">
        <f>VLOOKUP(C5,RA!B8:D36,3,0)</f>
        <v>53084.925799999997</v>
      </c>
      <c r="F5" s="25">
        <f>VLOOKUP(C5,RA!B9:I39,8,0)</f>
        <v>9999.0501000000004</v>
      </c>
      <c r="G5" s="16">
        <f t="shared" si="0"/>
        <v>43085.875699999997</v>
      </c>
      <c r="H5" s="27">
        <f>RA!J9</f>
        <v>18.835950035367699</v>
      </c>
      <c r="I5" s="20">
        <f>VLOOKUP(B5,RMS!B:D,3,FALSE)</f>
        <v>53084.940821367498</v>
      </c>
      <c r="J5" s="21">
        <f>VLOOKUP(B5,RMS!B:E,4,FALSE)</f>
        <v>43085.874857265</v>
      </c>
      <c r="K5" s="22">
        <f t="shared" si="1"/>
        <v>-1.5021367500594351E-2</v>
      </c>
      <c r="L5" s="22">
        <f t="shared" si="2"/>
        <v>8.4273499669507146E-4</v>
      </c>
      <c r="M5" s="32"/>
    </row>
    <row r="6" spans="1:13">
      <c r="A6" s="68"/>
      <c r="B6" s="12">
        <v>14</v>
      </c>
      <c r="C6" s="63" t="s">
        <v>8</v>
      </c>
      <c r="D6" s="63"/>
      <c r="E6" s="15">
        <f>VLOOKUP(C6,RA!B10:D37,3,0)</f>
        <v>69854.199200000003</v>
      </c>
      <c r="F6" s="25">
        <f>VLOOKUP(C6,RA!B10:I40,8,0)</f>
        <v>18491.369900000002</v>
      </c>
      <c r="G6" s="16">
        <f t="shared" si="0"/>
        <v>51362.829299999998</v>
      </c>
      <c r="H6" s="27">
        <f>RA!J10</f>
        <v>26.471379117892699</v>
      </c>
      <c r="I6" s="20">
        <f>VLOOKUP(B6,RMS!B:D,3,FALSE)</f>
        <v>69855.869294516306</v>
      </c>
      <c r="J6" s="21">
        <f>VLOOKUP(B6,RMS!B:E,4,FALSE)</f>
        <v>51362.829621441997</v>
      </c>
      <c r="K6" s="22">
        <f>E6-I6</f>
        <v>-1.6700945163029246</v>
      </c>
      <c r="L6" s="22">
        <f t="shared" si="2"/>
        <v>-3.2144199940375984E-4</v>
      </c>
      <c r="M6" s="32"/>
    </row>
    <row r="7" spans="1:13">
      <c r="A7" s="68"/>
      <c r="B7" s="12">
        <v>15</v>
      </c>
      <c r="C7" s="63" t="s">
        <v>9</v>
      </c>
      <c r="D7" s="63"/>
      <c r="E7" s="15">
        <f>VLOOKUP(C7,RA!B10:D38,3,0)</f>
        <v>34557.546499999997</v>
      </c>
      <c r="F7" s="25">
        <f>VLOOKUP(C7,RA!B11:I41,8,0)</f>
        <v>8220.9277999999995</v>
      </c>
      <c r="G7" s="16">
        <f t="shared" si="0"/>
        <v>26336.618699999999</v>
      </c>
      <c r="H7" s="27">
        <f>RA!J11</f>
        <v>23.7890956755278</v>
      </c>
      <c r="I7" s="20">
        <f>VLOOKUP(B7,RMS!B:D,3,FALSE)</f>
        <v>34557.5672510476</v>
      </c>
      <c r="J7" s="21">
        <f>VLOOKUP(B7,RMS!B:E,4,FALSE)</f>
        <v>26336.619049897901</v>
      </c>
      <c r="K7" s="22">
        <f t="shared" si="1"/>
        <v>-2.0751047602971084E-2</v>
      </c>
      <c r="L7" s="22">
        <f t="shared" si="2"/>
        <v>-3.498979021969717E-4</v>
      </c>
      <c r="M7" s="32"/>
    </row>
    <row r="8" spans="1:13">
      <c r="A8" s="68"/>
      <c r="B8" s="12">
        <v>16</v>
      </c>
      <c r="C8" s="63" t="s">
        <v>10</v>
      </c>
      <c r="D8" s="63"/>
      <c r="E8" s="15">
        <f>VLOOKUP(C8,RA!B12:D38,3,0)</f>
        <v>95179.878899999996</v>
      </c>
      <c r="F8" s="25">
        <f>VLOOKUP(C8,RA!B12:I42,8,0)</f>
        <v>14884.2598</v>
      </c>
      <c r="G8" s="16">
        <f t="shared" si="0"/>
        <v>80295.619099999996</v>
      </c>
      <c r="H8" s="27">
        <f>RA!J12</f>
        <v>15.6380318739826</v>
      </c>
      <c r="I8" s="20">
        <f>VLOOKUP(B8,RMS!B:D,3,FALSE)</f>
        <v>95179.883040170898</v>
      </c>
      <c r="J8" s="21">
        <f>VLOOKUP(B8,RMS!B:E,4,FALSE)</f>
        <v>80295.623678632503</v>
      </c>
      <c r="K8" s="22">
        <f t="shared" si="1"/>
        <v>-4.1401709022466093E-3</v>
      </c>
      <c r="L8" s="22">
        <f t="shared" si="2"/>
        <v>-4.5786325063090771E-3</v>
      </c>
      <c r="M8" s="32"/>
    </row>
    <row r="9" spans="1:13">
      <c r="A9" s="68"/>
      <c r="B9" s="12">
        <v>17</v>
      </c>
      <c r="C9" s="63" t="s">
        <v>11</v>
      </c>
      <c r="D9" s="63"/>
      <c r="E9" s="15">
        <f>VLOOKUP(C9,RA!B12:D39,3,0)</f>
        <v>150844.24830000001</v>
      </c>
      <c r="F9" s="25">
        <f>VLOOKUP(C9,RA!B13:I43,8,0)</f>
        <v>45083.046000000002</v>
      </c>
      <c r="G9" s="16">
        <f t="shared" si="0"/>
        <v>105761.2023</v>
      </c>
      <c r="H9" s="27">
        <f>RA!J13</f>
        <v>29.887149498957701</v>
      </c>
      <c r="I9" s="20">
        <f>VLOOKUP(B9,RMS!B:D,3,FALSE)</f>
        <v>150844.389328205</v>
      </c>
      <c r="J9" s="21">
        <f>VLOOKUP(B9,RMS!B:E,4,FALSE)</f>
        <v>105761.201382051</v>
      </c>
      <c r="K9" s="22">
        <f t="shared" si="1"/>
        <v>-0.14102820499101654</v>
      </c>
      <c r="L9" s="22">
        <f t="shared" si="2"/>
        <v>9.1794900072272867E-4</v>
      </c>
      <c r="M9" s="32"/>
    </row>
    <row r="10" spans="1:13">
      <c r="A10" s="68"/>
      <c r="B10" s="12">
        <v>18</v>
      </c>
      <c r="C10" s="63" t="s">
        <v>12</v>
      </c>
      <c r="D10" s="63"/>
      <c r="E10" s="15">
        <f>VLOOKUP(C10,RA!B14:D40,3,0)</f>
        <v>101005.1931</v>
      </c>
      <c r="F10" s="25">
        <f>VLOOKUP(C10,RA!B14:I43,8,0)</f>
        <v>22558.541700000002</v>
      </c>
      <c r="G10" s="16">
        <f t="shared" si="0"/>
        <v>78446.651400000002</v>
      </c>
      <c r="H10" s="27">
        <f>RA!J14</f>
        <v>22.3340414563298</v>
      </c>
      <c r="I10" s="20">
        <f>VLOOKUP(B10,RMS!B:D,3,FALSE)</f>
        <v>101005.201205128</v>
      </c>
      <c r="J10" s="21">
        <f>VLOOKUP(B10,RMS!B:E,4,FALSE)</f>
        <v>78446.652875213695</v>
      </c>
      <c r="K10" s="22">
        <f t="shared" si="1"/>
        <v>-8.1051279994426295E-3</v>
      </c>
      <c r="L10" s="22">
        <f t="shared" si="2"/>
        <v>-1.4752136921742931E-3</v>
      </c>
      <c r="M10" s="32"/>
    </row>
    <row r="11" spans="1:13">
      <c r="A11" s="68"/>
      <c r="B11" s="12">
        <v>19</v>
      </c>
      <c r="C11" s="63" t="s">
        <v>13</v>
      </c>
      <c r="D11" s="63"/>
      <c r="E11" s="15">
        <f>VLOOKUP(C11,RA!B14:D41,3,0)</f>
        <v>68143.060800000007</v>
      </c>
      <c r="F11" s="25">
        <f>VLOOKUP(C11,RA!B15:I44,8,0)</f>
        <v>12235.661700000001</v>
      </c>
      <c r="G11" s="16">
        <f t="shared" si="0"/>
        <v>55907.39910000001</v>
      </c>
      <c r="H11" s="27">
        <f>RA!J15</f>
        <v>17.955844008697699</v>
      </c>
      <c r="I11" s="20">
        <f>VLOOKUP(B11,RMS!B:D,3,FALSE)</f>
        <v>68143.176646153806</v>
      </c>
      <c r="J11" s="21">
        <f>VLOOKUP(B11,RMS!B:E,4,FALSE)</f>
        <v>55907.399729059798</v>
      </c>
      <c r="K11" s="22">
        <f t="shared" si="1"/>
        <v>-0.11584615379979368</v>
      </c>
      <c r="L11" s="22">
        <f t="shared" si="2"/>
        <v>-6.2905978847993538E-4</v>
      </c>
      <c r="M11" s="32"/>
    </row>
    <row r="12" spans="1:13">
      <c r="A12" s="68"/>
      <c r="B12" s="12">
        <v>21</v>
      </c>
      <c r="C12" s="63" t="s">
        <v>14</v>
      </c>
      <c r="D12" s="63"/>
      <c r="E12" s="15">
        <f>VLOOKUP(C12,RA!B16:D42,3,0)</f>
        <v>623682.17680000002</v>
      </c>
      <c r="F12" s="25">
        <f>VLOOKUP(C12,RA!B16:I45,8,0)</f>
        <v>-40845.863499999999</v>
      </c>
      <c r="G12" s="16">
        <f t="shared" si="0"/>
        <v>664528.04029999999</v>
      </c>
      <c r="H12" s="27">
        <f>RA!J16</f>
        <v>-6.5491471488848196</v>
      </c>
      <c r="I12" s="20">
        <f>VLOOKUP(B12,RMS!B:D,3,FALSE)</f>
        <v>623681.79457692301</v>
      </c>
      <c r="J12" s="21">
        <f>VLOOKUP(B12,RMS!B:E,4,FALSE)</f>
        <v>664528.04029999999</v>
      </c>
      <c r="K12" s="22">
        <f t="shared" si="1"/>
        <v>0.38222307700198144</v>
      </c>
      <c r="L12" s="22">
        <f t="shared" si="2"/>
        <v>0</v>
      </c>
      <c r="M12" s="32"/>
    </row>
    <row r="13" spans="1:13">
      <c r="A13" s="68"/>
      <c r="B13" s="12">
        <v>22</v>
      </c>
      <c r="C13" s="63" t="s">
        <v>15</v>
      </c>
      <c r="D13" s="63"/>
      <c r="E13" s="15">
        <f>VLOOKUP(C13,RA!B16:D43,3,0)</f>
        <v>342823.8713</v>
      </c>
      <c r="F13" s="25">
        <f>VLOOKUP(C13,RA!B17:I46,8,0)</f>
        <v>30542.449799999999</v>
      </c>
      <c r="G13" s="16">
        <f t="shared" si="0"/>
        <v>312281.4215</v>
      </c>
      <c r="H13" s="27">
        <f>RA!J17</f>
        <v>8.9090790802233109</v>
      </c>
      <c r="I13" s="20">
        <f>VLOOKUP(B13,RMS!B:D,3,FALSE)</f>
        <v>342823.88153846102</v>
      </c>
      <c r="J13" s="21">
        <f>VLOOKUP(B13,RMS!B:E,4,FALSE)</f>
        <v>312281.42063076899</v>
      </c>
      <c r="K13" s="22">
        <f t="shared" si="1"/>
        <v>-1.0238461021799594E-2</v>
      </c>
      <c r="L13" s="22">
        <f t="shared" si="2"/>
        <v>8.6923100752756E-4</v>
      </c>
      <c r="M13" s="32"/>
    </row>
    <row r="14" spans="1:13">
      <c r="A14" s="68"/>
      <c r="B14" s="12">
        <v>23</v>
      </c>
      <c r="C14" s="63" t="s">
        <v>16</v>
      </c>
      <c r="D14" s="63"/>
      <c r="E14" s="15">
        <f>VLOOKUP(C14,RA!B18:D43,3,0)</f>
        <v>1083225.5785999999</v>
      </c>
      <c r="F14" s="25">
        <f>VLOOKUP(C14,RA!B18:I47,8,0)</f>
        <v>150284.70610000001</v>
      </c>
      <c r="G14" s="16">
        <f t="shared" si="0"/>
        <v>932940.87249999982</v>
      </c>
      <c r="H14" s="27">
        <f>RA!J18</f>
        <v>13.8738143807713</v>
      </c>
      <c r="I14" s="20">
        <f>VLOOKUP(B14,RMS!B:D,3,FALSE)</f>
        <v>1083225.73650684</v>
      </c>
      <c r="J14" s="21">
        <f>VLOOKUP(B14,RMS!B:E,4,FALSE)</f>
        <v>932940.87334444397</v>
      </c>
      <c r="K14" s="22">
        <f t="shared" si="1"/>
        <v>-0.15790684008970857</v>
      </c>
      <c r="L14" s="22">
        <f t="shared" si="2"/>
        <v>-8.444441482424736E-4</v>
      </c>
      <c r="M14" s="32"/>
    </row>
    <row r="15" spans="1:13">
      <c r="A15" s="68"/>
      <c r="B15" s="12">
        <v>24</v>
      </c>
      <c r="C15" s="63" t="s">
        <v>17</v>
      </c>
      <c r="D15" s="63"/>
      <c r="E15" s="15">
        <f>VLOOKUP(C15,RA!B18:D44,3,0)</f>
        <v>426713.17589999997</v>
      </c>
      <c r="F15" s="25">
        <f>VLOOKUP(C15,RA!B19:I48,8,0)</f>
        <v>28475.393100000001</v>
      </c>
      <c r="G15" s="16">
        <f t="shared" si="0"/>
        <v>398237.78279999999</v>
      </c>
      <c r="H15" s="27">
        <f>RA!J19</f>
        <v>6.6731928396495501</v>
      </c>
      <c r="I15" s="20">
        <f>VLOOKUP(B15,RMS!B:D,3,FALSE)</f>
        <v>426713.19489145302</v>
      </c>
      <c r="J15" s="21">
        <f>VLOOKUP(B15,RMS!B:E,4,FALSE)</f>
        <v>398237.78121965798</v>
      </c>
      <c r="K15" s="22">
        <f t="shared" si="1"/>
        <v>-1.8991453049238771E-2</v>
      </c>
      <c r="L15" s="22">
        <f t="shared" si="2"/>
        <v>1.5803420101292431E-3</v>
      </c>
      <c r="M15" s="32"/>
    </row>
    <row r="16" spans="1:13">
      <c r="A16" s="68"/>
      <c r="B16" s="12">
        <v>25</v>
      </c>
      <c r="C16" s="63" t="s">
        <v>18</v>
      </c>
      <c r="D16" s="63"/>
      <c r="E16" s="15">
        <f>VLOOKUP(C16,RA!B20:D45,3,0)</f>
        <v>719568.30929999996</v>
      </c>
      <c r="F16" s="25">
        <f>VLOOKUP(C16,RA!B20:I49,8,0)</f>
        <v>49939.738599999997</v>
      </c>
      <c r="G16" s="16">
        <f t="shared" si="0"/>
        <v>669628.57069999992</v>
      </c>
      <c r="H16" s="27">
        <f>RA!J20</f>
        <v>6.9402359657252903</v>
      </c>
      <c r="I16" s="20">
        <f>VLOOKUP(B16,RMS!B:D,3,FALSE)</f>
        <v>719568.31079999998</v>
      </c>
      <c r="J16" s="21">
        <f>VLOOKUP(B16,RMS!B:E,4,FALSE)</f>
        <v>669628.57070000004</v>
      </c>
      <c r="K16" s="22">
        <f t="shared" si="1"/>
        <v>-1.500000013038516E-3</v>
      </c>
      <c r="L16" s="22">
        <f t="shared" si="2"/>
        <v>0</v>
      </c>
      <c r="M16" s="32"/>
    </row>
    <row r="17" spans="1:13">
      <c r="A17" s="68"/>
      <c r="B17" s="12">
        <v>26</v>
      </c>
      <c r="C17" s="63" t="s">
        <v>19</v>
      </c>
      <c r="D17" s="63"/>
      <c r="E17" s="15">
        <f>VLOOKUP(C17,RA!B20:D46,3,0)</f>
        <v>249870.69080000001</v>
      </c>
      <c r="F17" s="25">
        <f>VLOOKUP(C17,RA!B21:I50,8,0)</f>
        <v>26414.008399999999</v>
      </c>
      <c r="G17" s="16">
        <f t="shared" si="0"/>
        <v>223456.68240000002</v>
      </c>
      <c r="H17" s="27">
        <f>RA!J21</f>
        <v>10.571071106991999</v>
      </c>
      <c r="I17" s="20">
        <f>VLOOKUP(B17,RMS!B:D,3,FALSE)</f>
        <v>249870.31217450299</v>
      </c>
      <c r="J17" s="21">
        <f>VLOOKUP(B17,RMS!B:E,4,FALSE)</f>
        <v>223456.68230587701</v>
      </c>
      <c r="K17" s="22">
        <f t="shared" si="1"/>
        <v>0.3786254970182199</v>
      </c>
      <c r="L17" s="22">
        <f t="shared" si="2"/>
        <v>9.412301005795598E-5</v>
      </c>
      <c r="M17" s="32"/>
    </row>
    <row r="18" spans="1:13">
      <c r="A18" s="68"/>
      <c r="B18" s="12">
        <v>27</v>
      </c>
      <c r="C18" s="63" t="s">
        <v>20</v>
      </c>
      <c r="D18" s="63"/>
      <c r="E18" s="15">
        <f>VLOOKUP(C18,RA!B22:D47,3,0)</f>
        <v>820142.06869999995</v>
      </c>
      <c r="F18" s="25">
        <f>VLOOKUP(C18,RA!B22:I51,8,0)</f>
        <v>52847.790099999998</v>
      </c>
      <c r="G18" s="16">
        <f t="shared" si="0"/>
        <v>767294.27859999996</v>
      </c>
      <c r="H18" s="27">
        <f>RA!J22</f>
        <v>6.4437360448743402</v>
      </c>
      <c r="I18" s="20">
        <f>VLOOKUP(B18,RMS!B:D,3,FALSE)</f>
        <v>820143.08490000002</v>
      </c>
      <c r="J18" s="21">
        <f>VLOOKUP(B18,RMS!B:E,4,FALSE)</f>
        <v>767294.27819999994</v>
      </c>
      <c r="K18" s="22">
        <f t="shared" si="1"/>
        <v>-1.0162000000709668</v>
      </c>
      <c r="L18" s="22">
        <f t="shared" si="2"/>
        <v>4.0000001899898052E-4</v>
      </c>
      <c r="M18" s="32"/>
    </row>
    <row r="19" spans="1:13">
      <c r="A19" s="68"/>
      <c r="B19" s="12">
        <v>29</v>
      </c>
      <c r="C19" s="63" t="s">
        <v>21</v>
      </c>
      <c r="D19" s="63"/>
      <c r="E19" s="15">
        <f>VLOOKUP(C19,RA!B22:D48,3,0)</f>
        <v>2479211.0077999998</v>
      </c>
      <c r="F19" s="25">
        <f>VLOOKUP(C19,RA!B23:I52,8,0)</f>
        <v>16152.797</v>
      </c>
      <c r="G19" s="16">
        <f t="shared" si="0"/>
        <v>2463058.2108</v>
      </c>
      <c r="H19" s="27">
        <f>RA!J23</f>
        <v>0.651529738662045</v>
      </c>
      <c r="I19" s="20">
        <f>VLOOKUP(B19,RMS!B:D,3,FALSE)</f>
        <v>2479211.3818735001</v>
      </c>
      <c r="J19" s="21">
        <f>VLOOKUP(B19,RMS!B:E,4,FALSE)</f>
        <v>2463058.2251777798</v>
      </c>
      <c r="K19" s="22">
        <f t="shared" si="1"/>
        <v>-0.37407350027933717</v>
      </c>
      <c r="L19" s="22">
        <f t="shared" si="2"/>
        <v>-1.4377779792994261E-2</v>
      </c>
      <c r="M19" s="32"/>
    </row>
    <row r="20" spans="1:13">
      <c r="A20" s="68"/>
      <c r="B20" s="12">
        <v>31</v>
      </c>
      <c r="C20" s="63" t="s">
        <v>22</v>
      </c>
      <c r="D20" s="63"/>
      <c r="E20" s="15">
        <f>VLOOKUP(C20,RA!B24:D49,3,0)</f>
        <v>171011.30429999999</v>
      </c>
      <c r="F20" s="25">
        <f>VLOOKUP(C20,RA!B24:I53,8,0)</f>
        <v>28704.619900000002</v>
      </c>
      <c r="G20" s="16">
        <f t="shared" si="0"/>
        <v>142306.6844</v>
      </c>
      <c r="H20" s="27">
        <f>RA!J24</f>
        <v>16.7852178062126</v>
      </c>
      <c r="I20" s="20">
        <f>VLOOKUP(B20,RMS!B:D,3,FALSE)</f>
        <v>171011.33216124299</v>
      </c>
      <c r="J20" s="21">
        <f>VLOOKUP(B20,RMS!B:E,4,FALSE)</f>
        <v>142306.68039024799</v>
      </c>
      <c r="K20" s="22">
        <f t="shared" si="1"/>
        <v>-2.7861242997460067E-2</v>
      </c>
      <c r="L20" s="22">
        <f t="shared" si="2"/>
        <v>4.009752010460943E-3</v>
      </c>
      <c r="M20" s="32"/>
    </row>
    <row r="21" spans="1:13">
      <c r="A21" s="68"/>
      <c r="B21" s="12">
        <v>32</v>
      </c>
      <c r="C21" s="63" t="s">
        <v>23</v>
      </c>
      <c r="D21" s="63"/>
      <c r="E21" s="15">
        <f>VLOOKUP(C21,RA!B24:D50,3,0)</f>
        <v>179432.2562</v>
      </c>
      <c r="F21" s="25">
        <f>VLOOKUP(C21,RA!B25:I54,8,0)</f>
        <v>13133.0658</v>
      </c>
      <c r="G21" s="16">
        <f t="shared" si="0"/>
        <v>166299.19039999999</v>
      </c>
      <c r="H21" s="27">
        <f>RA!J25</f>
        <v>7.3192334968811501</v>
      </c>
      <c r="I21" s="20">
        <f>VLOOKUP(B21,RMS!B:D,3,FALSE)</f>
        <v>179432.239899584</v>
      </c>
      <c r="J21" s="21">
        <f>VLOOKUP(B21,RMS!B:E,4,FALSE)</f>
        <v>166299.186728197</v>
      </c>
      <c r="K21" s="22">
        <f t="shared" si="1"/>
        <v>1.6300415998557582E-2</v>
      </c>
      <c r="L21" s="22">
        <f t="shared" si="2"/>
        <v>3.6718029878102243E-3</v>
      </c>
      <c r="M21" s="32"/>
    </row>
    <row r="22" spans="1:13">
      <c r="A22" s="68"/>
      <c r="B22" s="12">
        <v>33</v>
      </c>
      <c r="C22" s="63" t="s">
        <v>24</v>
      </c>
      <c r="D22" s="63"/>
      <c r="E22" s="15">
        <f>VLOOKUP(C22,RA!B26:D51,3,0)</f>
        <v>422314.24540000001</v>
      </c>
      <c r="F22" s="25">
        <f>VLOOKUP(C22,RA!B26:I55,8,0)</f>
        <v>92957.352499999994</v>
      </c>
      <c r="G22" s="16">
        <f t="shared" si="0"/>
        <v>329356.89290000004</v>
      </c>
      <c r="H22" s="27">
        <f>RA!J26</f>
        <v>22.011417685414401</v>
      </c>
      <c r="I22" s="20">
        <f>VLOOKUP(B22,RMS!B:D,3,FALSE)</f>
        <v>422314.23222041398</v>
      </c>
      <c r="J22" s="21">
        <f>VLOOKUP(B22,RMS!B:E,4,FALSE)</f>
        <v>329356.889033176</v>
      </c>
      <c r="K22" s="22">
        <f t="shared" si="1"/>
        <v>1.3179586036130786E-2</v>
      </c>
      <c r="L22" s="22">
        <f t="shared" si="2"/>
        <v>3.8668240304104984E-3</v>
      </c>
      <c r="M22" s="32"/>
    </row>
    <row r="23" spans="1:13">
      <c r="A23" s="68"/>
      <c r="B23" s="12">
        <v>34</v>
      </c>
      <c r="C23" s="63" t="s">
        <v>25</v>
      </c>
      <c r="D23" s="63"/>
      <c r="E23" s="15">
        <f>VLOOKUP(C23,RA!B26:D52,3,0)</f>
        <v>172206.91690000001</v>
      </c>
      <c r="F23" s="25">
        <f>VLOOKUP(C23,RA!B27:I56,8,0)</f>
        <v>48796.102099999996</v>
      </c>
      <c r="G23" s="16">
        <f t="shared" si="0"/>
        <v>123410.81480000002</v>
      </c>
      <c r="H23" s="27">
        <f>RA!J27</f>
        <v>28.3357387603285</v>
      </c>
      <c r="I23" s="20">
        <f>VLOOKUP(B23,RMS!B:D,3,FALSE)</f>
        <v>172206.76611163301</v>
      </c>
      <c r="J23" s="21">
        <f>VLOOKUP(B23,RMS!B:E,4,FALSE)</f>
        <v>123410.824851381</v>
      </c>
      <c r="K23" s="22">
        <f t="shared" si="1"/>
        <v>0.15078836699831299</v>
      </c>
      <c r="L23" s="22">
        <f t="shared" si="2"/>
        <v>-1.0051380973891355E-2</v>
      </c>
      <c r="M23" s="32"/>
    </row>
    <row r="24" spans="1:13">
      <c r="A24" s="68"/>
      <c r="B24" s="12">
        <v>35</v>
      </c>
      <c r="C24" s="63" t="s">
        <v>26</v>
      </c>
      <c r="D24" s="63"/>
      <c r="E24" s="15">
        <f>VLOOKUP(C24,RA!B28:D53,3,0)</f>
        <v>679069.61899999995</v>
      </c>
      <c r="F24" s="25">
        <f>VLOOKUP(C24,RA!B28:I57,8,0)</f>
        <v>36337.9591</v>
      </c>
      <c r="G24" s="16">
        <f t="shared" si="0"/>
        <v>642731.65989999997</v>
      </c>
      <c r="H24" s="27">
        <f>RA!J28</f>
        <v>5.3511389824082203</v>
      </c>
      <c r="I24" s="20">
        <f>VLOOKUP(B24,RMS!B:D,3,FALSE)</f>
        <v>679069.61966106202</v>
      </c>
      <c r="J24" s="21">
        <f>VLOOKUP(B24,RMS!B:E,4,FALSE)</f>
        <v>642731.65112743399</v>
      </c>
      <c r="K24" s="22">
        <f t="shared" si="1"/>
        <v>-6.6106207668781281E-4</v>
      </c>
      <c r="L24" s="22">
        <f t="shared" si="2"/>
        <v>8.772565983235836E-3</v>
      </c>
      <c r="M24" s="32"/>
    </row>
    <row r="25" spans="1:13">
      <c r="A25" s="68"/>
      <c r="B25" s="12">
        <v>36</v>
      </c>
      <c r="C25" s="63" t="s">
        <v>27</v>
      </c>
      <c r="D25" s="63"/>
      <c r="E25" s="15">
        <f>VLOOKUP(C25,RA!B28:D54,3,0)</f>
        <v>729409.62730000005</v>
      </c>
      <c r="F25" s="25">
        <f>VLOOKUP(C25,RA!B29:I58,8,0)</f>
        <v>107741.61840000001</v>
      </c>
      <c r="G25" s="16">
        <f t="shared" si="0"/>
        <v>621668.00890000002</v>
      </c>
      <c r="H25" s="27">
        <f>RA!J29</f>
        <v>14.771071612917799</v>
      </c>
      <c r="I25" s="20">
        <f>VLOOKUP(B25,RMS!B:D,3,FALSE)</f>
        <v>729410.14606548694</v>
      </c>
      <c r="J25" s="21">
        <f>VLOOKUP(B25,RMS!B:E,4,FALSE)</f>
        <v>621668.03702789603</v>
      </c>
      <c r="K25" s="22">
        <f t="shared" si="1"/>
        <v>-0.51876548689324409</v>
      </c>
      <c r="L25" s="22">
        <f t="shared" si="2"/>
        <v>-2.812789601739496E-2</v>
      </c>
      <c r="M25" s="32"/>
    </row>
    <row r="26" spans="1:13">
      <c r="A26" s="68"/>
      <c r="B26" s="12">
        <v>37</v>
      </c>
      <c r="C26" s="63" t="s">
        <v>71</v>
      </c>
      <c r="D26" s="63"/>
      <c r="E26" s="15">
        <f>VLOOKUP(C26,RA!B30:D55,3,0)</f>
        <v>1177119.5889000001</v>
      </c>
      <c r="F26" s="25">
        <f>VLOOKUP(C26,RA!B30:I59,8,0)</f>
        <v>105713.45510000001</v>
      </c>
      <c r="G26" s="16">
        <f t="shared" si="0"/>
        <v>1071406.1338000002</v>
      </c>
      <c r="H26" s="27">
        <f>RA!J30</f>
        <v>8.9806894810736804</v>
      </c>
      <c r="I26" s="20">
        <f>VLOOKUP(B26,RMS!B:D,3,FALSE)</f>
        <v>1177119.5695849599</v>
      </c>
      <c r="J26" s="21">
        <f>VLOOKUP(B26,RMS!B:E,4,FALSE)</f>
        <v>1071406.1268042501</v>
      </c>
      <c r="K26" s="22">
        <f t="shared" si="1"/>
        <v>1.9315040204674006E-2</v>
      </c>
      <c r="L26" s="22">
        <f t="shared" si="2"/>
        <v>6.9957501254975796E-3</v>
      </c>
      <c r="M26" s="32"/>
    </row>
    <row r="27" spans="1:13">
      <c r="A27" s="68"/>
      <c r="B27" s="12">
        <v>38</v>
      </c>
      <c r="C27" s="63" t="s">
        <v>29</v>
      </c>
      <c r="D27" s="63"/>
      <c r="E27" s="15">
        <f>VLOOKUP(C27,RA!B30:D56,3,0)</f>
        <v>704557.24650000001</v>
      </c>
      <c r="F27" s="25">
        <f>VLOOKUP(C27,RA!B31:I60,8,0)</f>
        <v>8753.6139000000003</v>
      </c>
      <c r="G27" s="16">
        <f t="shared" si="0"/>
        <v>695803.63260000001</v>
      </c>
      <c r="H27" s="27">
        <f>RA!J31</f>
        <v>1.2424276300449599</v>
      </c>
      <c r="I27" s="20">
        <f>VLOOKUP(B27,RMS!B:D,3,FALSE)</f>
        <v>704557.44776991103</v>
      </c>
      <c r="J27" s="21">
        <f>VLOOKUP(B27,RMS!B:E,4,FALSE)</f>
        <v>695803.60336725705</v>
      </c>
      <c r="K27" s="22">
        <f t="shared" si="1"/>
        <v>-0.20126991102006286</v>
      </c>
      <c r="L27" s="22">
        <f t="shared" si="2"/>
        <v>2.923274296335876E-2</v>
      </c>
      <c r="M27" s="32"/>
    </row>
    <row r="28" spans="1:13">
      <c r="A28" s="68"/>
      <c r="B28" s="12">
        <v>39</v>
      </c>
      <c r="C28" s="63" t="s">
        <v>30</v>
      </c>
      <c r="D28" s="63"/>
      <c r="E28" s="15">
        <f>VLOOKUP(C28,RA!B32:D57,3,0)</f>
        <v>81627.623500000002</v>
      </c>
      <c r="F28" s="25">
        <f>VLOOKUP(C28,RA!B32:I61,8,0)</f>
        <v>23210.2003</v>
      </c>
      <c r="G28" s="16">
        <f t="shared" si="0"/>
        <v>58417.423200000005</v>
      </c>
      <c r="H28" s="27">
        <f>RA!J32</f>
        <v>28.434247261896601</v>
      </c>
      <c r="I28" s="20">
        <f>VLOOKUP(B28,RMS!B:D,3,FALSE)</f>
        <v>81627.565471038499</v>
      </c>
      <c r="J28" s="21">
        <f>VLOOKUP(B28,RMS!B:E,4,FALSE)</f>
        <v>58417.416775962403</v>
      </c>
      <c r="K28" s="22">
        <f t="shared" si="1"/>
        <v>5.8028961502714083E-2</v>
      </c>
      <c r="L28" s="22">
        <f t="shared" si="2"/>
        <v>6.4240376013913192E-3</v>
      </c>
      <c r="M28" s="32"/>
    </row>
    <row r="29" spans="1:13">
      <c r="A29" s="68"/>
      <c r="B29" s="12">
        <v>40</v>
      </c>
      <c r="C29" s="63" t="s">
        <v>73</v>
      </c>
      <c r="D29" s="63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8"/>
      <c r="B30" s="12">
        <v>42</v>
      </c>
      <c r="C30" s="63" t="s">
        <v>31</v>
      </c>
      <c r="D30" s="63"/>
      <c r="E30" s="15">
        <f>VLOOKUP(C30,RA!B34:D60,3,0)</f>
        <v>90840.180600000007</v>
      </c>
      <c r="F30" s="25">
        <f>VLOOKUP(C30,RA!B34:I64,8,0)</f>
        <v>14746.616599999999</v>
      </c>
      <c r="G30" s="16">
        <f t="shared" si="0"/>
        <v>76093.564000000013</v>
      </c>
      <c r="H30" s="27">
        <f>RA!J34</f>
        <v>16.233583533848702</v>
      </c>
      <c r="I30" s="20">
        <f>VLOOKUP(B30,RMS!B:D,3,FALSE)</f>
        <v>90840.180399999997</v>
      </c>
      <c r="J30" s="21">
        <f>VLOOKUP(B30,RMS!B:E,4,FALSE)</f>
        <v>76093.562999999995</v>
      </c>
      <c r="K30" s="22">
        <f t="shared" si="1"/>
        <v>2.0000000949949026E-4</v>
      </c>
      <c r="L30" s="22">
        <f t="shared" si="2"/>
        <v>1.0000000183936208E-3</v>
      </c>
      <c r="M30" s="32"/>
    </row>
    <row r="31" spans="1:13" s="35" customFormat="1" ht="12" thickBot="1">
      <c r="A31" s="68"/>
      <c r="B31" s="12">
        <v>70</v>
      </c>
      <c r="C31" s="69" t="s">
        <v>68</v>
      </c>
      <c r="D31" s="70"/>
      <c r="E31" s="15">
        <f>VLOOKUP(C31,RA!B34:D61,3,0)</f>
        <v>157621.42000000001</v>
      </c>
      <c r="F31" s="25">
        <f>VLOOKUP(C31,RA!B34:I65,8,0)</f>
        <v>-4065.34</v>
      </c>
      <c r="G31" s="16">
        <f t="shared" si="0"/>
        <v>161686.76</v>
      </c>
      <c r="H31" s="27">
        <f>RA!J34</f>
        <v>16.233583533848702</v>
      </c>
      <c r="I31" s="20">
        <f>VLOOKUP(B31,RMS!B:D,3,FALSE)</f>
        <v>157621.42000000001</v>
      </c>
      <c r="J31" s="21">
        <f>VLOOKUP(B31,RMS!B:E,4,FALSE)</f>
        <v>161686.76</v>
      </c>
      <c r="K31" s="22">
        <f t="shared" si="1"/>
        <v>0</v>
      </c>
      <c r="L31" s="22">
        <f t="shared" si="2"/>
        <v>0</v>
      </c>
    </row>
    <row r="32" spans="1:13">
      <c r="A32" s="68"/>
      <c r="B32" s="12">
        <v>71</v>
      </c>
      <c r="C32" s="63" t="s">
        <v>35</v>
      </c>
      <c r="D32" s="63"/>
      <c r="E32" s="15">
        <f>VLOOKUP(C32,RA!B34:D61,3,0)</f>
        <v>60912.87</v>
      </c>
      <c r="F32" s="25">
        <f>VLOOKUP(C32,RA!B34:I65,8,0)</f>
        <v>-5263.28</v>
      </c>
      <c r="G32" s="16">
        <f t="shared" si="0"/>
        <v>66176.150000000009</v>
      </c>
      <c r="H32" s="27">
        <f>RA!J34</f>
        <v>16.233583533848702</v>
      </c>
      <c r="I32" s="20">
        <f>VLOOKUP(B32,RMS!B:D,3,FALSE)</f>
        <v>60912.87</v>
      </c>
      <c r="J32" s="21">
        <f>VLOOKUP(B32,RMS!B:E,4,FALSE)</f>
        <v>66176.149999999994</v>
      </c>
      <c r="K32" s="22">
        <f t="shared" si="1"/>
        <v>0</v>
      </c>
      <c r="L32" s="22">
        <f t="shared" si="2"/>
        <v>0</v>
      </c>
      <c r="M32" s="32"/>
    </row>
    <row r="33" spans="1:13">
      <c r="A33" s="68"/>
      <c r="B33" s="12">
        <v>72</v>
      </c>
      <c r="C33" s="63" t="s">
        <v>36</v>
      </c>
      <c r="D33" s="63"/>
      <c r="E33" s="15">
        <f>VLOOKUP(C33,RA!B34:D62,3,0)</f>
        <v>6485.47</v>
      </c>
      <c r="F33" s="25">
        <f>VLOOKUP(C33,RA!B34:I66,8,0)</f>
        <v>182.91</v>
      </c>
      <c r="G33" s="16">
        <f t="shared" si="0"/>
        <v>6302.56</v>
      </c>
      <c r="H33" s="27">
        <f>RA!J35</f>
        <v>-2.5791799109537301</v>
      </c>
      <c r="I33" s="20">
        <f>VLOOKUP(B33,RMS!B:D,3,FALSE)</f>
        <v>6485.47</v>
      </c>
      <c r="J33" s="21">
        <f>VLOOKUP(B33,RMS!B:E,4,FALSE)</f>
        <v>6302.56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73</v>
      </c>
      <c r="C34" s="63" t="s">
        <v>37</v>
      </c>
      <c r="D34" s="63"/>
      <c r="E34" s="15">
        <f>VLOOKUP(C34,RA!B34:D63,3,0)</f>
        <v>38329.96</v>
      </c>
      <c r="F34" s="25">
        <f>VLOOKUP(C34,RA!B34:I67,8,0)</f>
        <v>-6125.68</v>
      </c>
      <c r="G34" s="16">
        <f t="shared" si="0"/>
        <v>44455.64</v>
      </c>
      <c r="H34" s="27">
        <f>RA!J34</f>
        <v>16.233583533848702</v>
      </c>
      <c r="I34" s="20">
        <f>VLOOKUP(B34,RMS!B:D,3,FALSE)</f>
        <v>38329.96</v>
      </c>
      <c r="J34" s="21">
        <f>VLOOKUP(B34,RMS!B:E,4,FALSE)</f>
        <v>44455.64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8"/>
      <c r="B35" s="12">
        <v>74</v>
      </c>
      <c r="C35" s="63" t="s">
        <v>69</v>
      </c>
      <c r="D35" s="63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-2.5791799109537301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8"/>
      <c r="B36" s="12">
        <v>75</v>
      </c>
      <c r="C36" s="63" t="s">
        <v>32</v>
      </c>
      <c r="D36" s="63"/>
      <c r="E36" s="15">
        <f>VLOOKUP(C36,RA!B8:D64,3,0)</f>
        <v>40050.854800000001</v>
      </c>
      <c r="F36" s="25">
        <f>VLOOKUP(C36,RA!B8:I68,8,0)</f>
        <v>1966.5485000000001</v>
      </c>
      <c r="G36" s="16">
        <f t="shared" si="0"/>
        <v>38084.306300000004</v>
      </c>
      <c r="H36" s="27">
        <f>RA!J35</f>
        <v>-2.5791799109537301</v>
      </c>
      <c r="I36" s="20">
        <f>VLOOKUP(B36,RMS!B:D,3,FALSE)</f>
        <v>40050.854700854703</v>
      </c>
      <c r="J36" s="21">
        <f>VLOOKUP(B36,RMS!B:E,4,FALSE)</f>
        <v>38084.305555555598</v>
      </c>
      <c r="K36" s="22">
        <f t="shared" si="1"/>
        <v>9.9145298008807003E-5</v>
      </c>
      <c r="L36" s="22">
        <f t="shared" si="2"/>
        <v>7.4444440542720258E-4</v>
      </c>
      <c r="M36" s="32"/>
    </row>
    <row r="37" spans="1:13">
      <c r="A37" s="68"/>
      <c r="B37" s="12">
        <v>76</v>
      </c>
      <c r="C37" s="63" t="s">
        <v>33</v>
      </c>
      <c r="D37" s="63"/>
      <c r="E37" s="15">
        <f>VLOOKUP(C37,RA!B8:D65,3,0)</f>
        <v>199876.552</v>
      </c>
      <c r="F37" s="25">
        <f>VLOOKUP(C37,RA!B8:I69,8,0)</f>
        <v>10231.461600000001</v>
      </c>
      <c r="G37" s="16">
        <f t="shared" si="0"/>
        <v>189645.09039999999</v>
      </c>
      <c r="H37" s="27">
        <f>RA!J36</f>
        <v>-8.6406698617221593</v>
      </c>
      <c r="I37" s="20">
        <f>VLOOKUP(B37,RMS!B:D,3,FALSE)</f>
        <v>199876.549218803</v>
      </c>
      <c r="J37" s="21">
        <f>VLOOKUP(B37,RMS!B:E,4,FALSE)</f>
        <v>189645.08805128199</v>
      </c>
      <c r="K37" s="22">
        <f t="shared" si="1"/>
        <v>2.7811969921458513E-3</v>
      </c>
      <c r="L37" s="22">
        <f t="shared" si="2"/>
        <v>2.3487180005759001E-3</v>
      </c>
      <c r="M37" s="32"/>
    </row>
    <row r="38" spans="1:13">
      <c r="A38" s="68"/>
      <c r="B38" s="12">
        <v>77</v>
      </c>
      <c r="C38" s="63" t="s">
        <v>38</v>
      </c>
      <c r="D38" s="63"/>
      <c r="E38" s="15">
        <f>VLOOKUP(C38,RA!B9:D66,3,0)</f>
        <v>42919.68</v>
      </c>
      <c r="F38" s="25">
        <f>VLOOKUP(C38,RA!B9:I70,8,0)</f>
        <v>-7606.14</v>
      </c>
      <c r="G38" s="16">
        <f t="shared" si="0"/>
        <v>50525.82</v>
      </c>
      <c r="H38" s="27">
        <f>RA!J37</f>
        <v>2.82030446521224</v>
      </c>
      <c r="I38" s="20">
        <f>VLOOKUP(B38,RMS!B:D,3,FALSE)</f>
        <v>42919.68</v>
      </c>
      <c r="J38" s="21">
        <f>VLOOKUP(B38,RMS!B:E,4,FALSE)</f>
        <v>50525.82</v>
      </c>
      <c r="K38" s="22">
        <f t="shared" si="1"/>
        <v>0</v>
      </c>
      <c r="L38" s="22">
        <f t="shared" si="2"/>
        <v>0</v>
      </c>
      <c r="M38" s="32"/>
    </row>
    <row r="39" spans="1:13">
      <c r="A39" s="68"/>
      <c r="B39" s="12">
        <v>78</v>
      </c>
      <c r="C39" s="63" t="s">
        <v>39</v>
      </c>
      <c r="D39" s="63"/>
      <c r="E39" s="15">
        <f>VLOOKUP(C39,RA!B10:D67,3,0)</f>
        <v>26544.46</v>
      </c>
      <c r="F39" s="25">
        <f>VLOOKUP(C39,RA!B10:I71,8,0)</f>
        <v>3773.51</v>
      </c>
      <c r="G39" s="16">
        <f t="shared" si="0"/>
        <v>22770.949999999997</v>
      </c>
      <c r="H39" s="27">
        <f>RA!J38</f>
        <v>-15.9814411494298</v>
      </c>
      <c r="I39" s="20">
        <f>VLOOKUP(B39,RMS!B:D,3,FALSE)</f>
        <v>26544.46</v>
      </c>
      <c r="J39" s="21">
        <f>VLOOKUP(B39,RMS!B:E,4,FALSE)</f>
        <v>22770.95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8"/>
      <c r="B40" s="12">
        <v>9101</v>
      </c>
      <c r="C40" s="64" t="s">
        <v>75</v>
      </c>
      <c r="D40" s="65"/>
      <c r="E40" s="15">
        <f>VLOOKUP(C40,RA!B11:D68,3,0)</f>
        <v>16.666699999999999</v>
      </c>
      <c r="F40" s="25">
        <f>VLOOKUP(C40,RA!B11:I72,8,0)</f>
        <v>16.666599999999999</v>
      </c>
      <c r="G40" s="16">
        <f t="shared" si="0"/>
        <v>9.9999999999766942E-5</v>
      </c>
      <c r="H40" s="27">
        <f>RA!J39</f>
        <v>0</v>
      </c>
      <c r="I40" s="20">
        <f>VLOOKUP(B40,RMS!B:D,3,FALSE)</f>
        <v>16.666699999999999</v>
      </c>
      <c r="J40" s="21">
        <f>VLOOKUP(B40,RMS!B:E,4,FALSE)</f>
        <v>1E-4</v>
      </c>
      <c r="K40" s="22">
        <f t="shared" si="1"/>
        <v>0</v>
      </c>
      <c r="L40" s="22">
        <f t="shared" si="2"/>
        <v>-2.3306280950291525E-16</v>
      </c>
    </row>
    <row r="41" spans="1:13">
      <c r="A41" s="68"/>
      <c r="B41" s="12">
        <v>99</v>
      </c>
      <c r="C41" s="63" t="s">
        <v>34</v>
      </c>
      <c r="D41" s="63"/>
      <c r="E41" s="15">
        <f>VLOOKUP(C41,RA!B8:D68,3,0)</f>
        <v>16931.1967</v>
      </c>
      <c r="F41" s="25">
        <f>VLOOKUP(C41,RA!B8:I72,8,0)</f>
        <v>1715.5658000000001</v>
      </c>
      <c r="G41" s="16">
        <f t="shared" si="0"/>
        <v>15215.6309</v>
      </c>
      <c r="H41" s="27">
        <f>RA!J39</f>
        <v>0</v>
      </c>
      <c r="I41" s="20">
        <f>VLOOKUP(B41,RMS!B:D,3,FALSE)</f>
        <v>16931.1965811966</v>
      </c>
      <c r="J41" s="21">
        <f>VLOOKUP(B41,RMS!B:E,4,FALSE)</f>
        <v>15215.6307692308</v>
      </c>
      <c r="K41" s="22">
        <f t="shared" si="1"/>
        <v>1.1880340025527403E-4</v>
      </c>
      <c r="L41" s="22">
        <f t="shared" si="2"/>
        <v>1.3076920004095882E-4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31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activeCell="A8"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12674999.925100001</v>
      </c>
      <c r="E7" s="51">
        <v>14261614.5286</v>
      </c>
      <c r="F7" s="52">
        <v>88.874929971510397</v>
      </c>
      <c r="G7" s="51">
        <v>15376505.087099999</v>
      </c>
      <c r="H7" s="52">
        <v>-17.569045415049501</v>
      </c>
      <c r="I7" s="51">
        <v>1014198.722</v>
      </c>
      <c r="J7" s="52">
        <v>8.0015678737134106</v>
      </c>
      <c r="K7" s="51">
        <v>1502537.5791</v>
      </c>
      <c r="L7" s="52">
        <v>9.7716455760843992</v>
      </c>
      <c r="M7" s="52">
        <v>-0.325009413336942</v>
      </c>
      <c r="N7" s="51">
        <v>330670878.40210003</v>
      </c>
      <c r="O7" s="51">
        <v>2663456140.5278001</v>
      </c>
      <c r="P7" s="51">
        <v>684007</v>
      </c>
      <c r="Q7" s="51">
        <v>742287</v>
      </c>
      <c r="R7" s="52">
        <v>-7.8514105729994004</v>
      </c>
      <c r="S7" s="51">
        <v>18.530512005140299</v>
      </c>
      <c r="T7" s="51">
        <v>18.441781162677</v>
      </c>
      <c r="U7" s="53">
        <v>0.47883643171176798</v>
      </c>
    </row>
    <row r="8" spans="1:23" ht="12" thickBot="1">
      <c r="A8" s="79">
        <v>42480</v>
      </c>
      <c r="B8" s="69" t="s">
        <v>6</v>
      </c>
      <c r="C8" s="70"/>
      <c r="D8" s="54">
        <v>359816.25449999998</v>
      </c>
      <c r="E8" s="54">
        <v>526983.83840000001</v>
      </c>
      <c r="F8" s="55">
        <v>68.278423033323904</v>
      </c>
      <c r="G8" s="54">
        <v>543294.34239999996</v>
      </c>
      <c r="H8" s="55">
        <v>-33.771396751434303</v>
      </c>
      <c r="I8" s="54">
        <v>93994.019199999995</v>
      </c>
      <c r="J8" s="55">
        <v>26.122782955043</v>
      </c>
      <c r="K8" s="54">
        <v>116118.33259999999</v>
      </c>
      <c r="L8" s="55">
        <v>21.373006037031001</v>
      </c>
      <c r="M8" s="55">
        <v>-0.190532475834053</v>
      </c>
      <c r="N8" s="54">
        <v>12160346.497300001</v>
      </c>
      <c r="O8" s="54">
        <v>101546342.2941</v>
      </c>
      <c r="P8" s="54">
        <v>16301</v>
      </c>
      <c r="Q8" s="54">
        <v>18825</v>
      </c>
      <c r="R8" s="55">
        <v>-13.407702523240401</v>
      </c>
      <c r="S8" s="54">
        <v>22.073262652598</v>
      </c>
      <c r="T8" s="54">
        <v>23.194645046480701</v>
      </c>
      <c r="U8" s="56">
        <v>-5.0802747719343397</v>
      </c>
    </row>
    <row r="9" spans="1:23" ht="12" thickBot="1">
      <c r="A9" s="80"/>
      <c r="B9" s="69" t="s">
        <v>7</v>
      </c>
      <c r="C9" s="70"/>
      <c r="D9" s="54">
        <v>53084.925799999997</v>
      </c>
      <c r="E9" s="54">
        <v>79951.068899999998</v>
      </c>
      <c r="F9" s="55">
        <v>66.396768086236307</v>
      </c>
      <c r="G9" s="54">
        <v>73867.130300000004</v>
      </c>
      <c r="H9" s="55">
        <v>-28.1345767943011</v>
      </c>
      <c r="I9" s="54">
        <v>9999.0501000000004</v>
      </c>
      <c r="J9" s="55">
        <v>18.835950035367699</v>
      </c>
      <c r="K9" s="54">
        <v>16003.019200000001</v>
      </c>
      <c r="L9" s="55">
        <v>21.6646012035478</v>
      </c>
      <c r="M9" s="55">
        <v>-0.37517727279862301</v>
      </c>
      <c r="N9" s="54">
        <v>1950874.4023</v>
      </c>
      <c r="O9" s="54">
        <v>13908465.3563</v>
      </c>
      <c r="P9" s="54">
        <v>2799</v>
      </c>
      <c r="Q9" s="54">
        <v>3025</v>
      </c>
      <c r="R9" s="55">
        <v>-7.4710743801652901</v>
      </c>
      <c r="S9" s="54">
        <v>18.9656755269739</v>
      </c>
      <c r="T9" s="54">
        <v>16.492035239669399</v>
      </c>
      <c r="U9" s="56">
        <v>13.042721751652699</v>
      </c>
    </row>
    <row r="10" spans="1:23" ht="12" thickBot="1">
      <c r="A10" s="80"/>
      <c r="B10" s="69" t="s">
        <v>8</v>
      </c>
      <c r="C10" s="70"/>
      <c r="D10" s="54">
        <v>69854.199200000003</v>
      </c>
      <c r="E10" s="54">
        <v>108370.97010000001</v>
      </c>
      <c r="F10" s="55">
        <v>64.458405360348394</v>
      </c>
      <c r="G10" s="54">
        <v>106444.2643</v>
      </c>
      <c r="H10" s="55">
        <v>-34.3748583736512</v>
      </c>
      <c r="I10" s="54">
        <v>18491.369900000002</v>
      </c>
      <c r="J10" s="55">
        <v>26.471379117892699</v>
      </c>
      <c r="K10" s="54">
        <v>24551.841199999999</v>
      </c>
      <c r="L10" s="55">
        <v>23.065443085598002</v>
      </c>
      <c r="M10" s="55">
        <v>-0.24684386195850799</v>
      </c>
      <c r="N10" s="54">
        <v>2864164.2886999999</v>
      </c>
      <c r="O10" s="54">
        <v>24060269.883000001</v>
      </c>
      <c r="P10" s="54">
        <v>71414</v>
      </c>
      <c r="Q10" s="54">
        <v>76739</v>
      </c>
      <c r="R10" s="55">
        <v>-6.9391052789324901</v>
      </c>
      <c r="S10" s="54">
        <v>0.97815833309995304</v>
      </c>
      <c r="T10" s="54">
        <v>1.14807579587954</v>
      </c>
      <c r="U10" s="56">
        <v>-17.371161398900501</v>
      </c>
    </row>
    <row r="11" spans="1:23" ht="12" thickBot="1">
      <c r="A11" s="80"/>
      <c r="B11" s="69" t="s">
        <v>9</v>
      </c>
      <c r="C11" s="70"/>
      <c r="D11" s="54">
        <v>34557.546499999997</v>
      </c>
      <c r="E11" s="54">
        <v>75051.746400000004</v>
      </c>
      <c r="F11" s="55">
        <v>46.044959854525104</v>
      </c>
      <c r="G11" s="54">
        <v>45969.823799999998</v>
      </c>
      <c r="H11" s="55">
        <v>-24.8255841694133</v>
      </c>
      <c r="I11" s="54">
        <v>8220.9277999999995</v>
      </c>
      <c r="J11" s="55">
        <v>23.7890956755278</v>
      </c>
      <c r="K11" s="54">
        <v>8438.4920999999995</v>
      </c>
      <c r="L11" s="55">
        <v>18.356590046359901</v>
      </c>
      <c r="M11" s="55">
        <v>-2.5782366970515998E-2</v>
      </c>
      <c r="N11" s="54">
        <v>1032480.2961</v>
      </c>
      <c r="O11" s="54">
        <v>8074130.4669000003</v>
      </c>
      <c r="P11" s="54">
        <v>1641</v>
      </c>
      <c r="Q11" s="54">
        <v>1760</v>
      </c>
      <c r="R11" s="55">
        <v>-6.7613636363636402</v>
      </c>
      <c r="S11" s="54">
        <v>21.0588339427179</v>
      </c>
      <c r="T11" s="54">
        <v>20.2725745454545</v>
      </c>
      <c r="U11" s="56">
        <v>3.7336321631198199</v>
      </c>
    </row>
    <row r="12" spans="1:23" ht="12" thickBot="1">
      <c r="A12" s="80"/>
      <c r="B12" s="69" t="s">
        <v>10</v>
      </c>
      <c r="C12" s="70"/>
      <c r="D12" s="54">
        <v>95179.878899999996</v>
      </c>
      <c r="E12" s="54">
        <v>122401.8328</v>
      </c>
      <c r="F12" s="55">
        <v>77.760174600914993</v>
      </c>
      <c r="G12" s="54">
        <v>122553.8841</v>
      </c>
      <c r="H12" s="55">
        <v>-22.336301620325401</v>
      </c>
      <c r="I12" s="54">
        <v>14884.2598</v>
      </c>
      <c r="J12" s="55">
        <v>15.6380318739826</v>
      </c>
      <c r="K12" s="54">
        <v>16754.8986</v>
      </c>
      <c r="L12" s="55">
        <v>13.671454579382001</v>
      </c>
      <c r="M12" s="55">
        <v>-0.111647276695545</v>
      </c>
      <c r="N12" s="54">
        <v>2523384.9682999998</v>
      </c>
      <c r="O12" s="54">
        <v>26197424.674899999</v>
      </c>
      <c r="P12" s="54">
        <v>1167</v>
      </c>
      <c r="Q12" s="54">
        <v>1164</v>
      </c>
      <c r="R12" s="55">
        <v>0.25773195876288602</v>
      </c>
      <c r="S12" s="54">
        <v>81.559450642673497</v>
      </c>
      <c r="T12" s="54">
        <v>89.007932388316206</v>
      </c>
      <c r="U12" s="56">
        <v>-9.1325795931065699</v>
      </c>
    </row>
    <row r="13" spans="1:23" ht="12" thickBot="1">
      <c r="A13" s="80"/>
      <c r="B13" s="69" t="s">
        <v>11</v>
      </c>
      <c r="C13" s="70"/>
      <c r="D13" s="54">
        <v>150844.24830000001</v>
      </c>
      <c r="E13" s="54">
        <v>200990.00889999999</v>
      </c>
      <c r="F13" s="55">
        <v>75.050620240059104</v>
      </c>
      <c r="G13" s="54">
        <v>233204.42019999999</v>
      </c>
      <c r="H13" s="55">
        <v>-35.316728486263898</v>
      </c>
      <c r="I13" s="54">
        <v>45083.046000000002</v>
      </c>
      <c r="J13" s="55">
        <v>29.887149498957701</v>
      </c>
      <c r="K13" s="54">
        <v>48990.6731</v>
      </c>
      <c r="L13" s="55">
        <v>21.0076091430792</v>
      </c>
      <c r="M13" s="55">
        <v>-7.9762674254826998E-2</v>
      </c>
      <c r="N13" s="54">
        <v>4264281.1084000003</v>
      </c>
      <c r="O13" s="54">
        <v>43771796.817299999</v>
      </c>
      <c r="P13" s="54">
        <v>7196</v>
      </c>
      <c r="Q13" s="54">
        <v>8169</v>
      </c>
      <c r="R13" s="55">
        <v>-11.91088260497</v>
      </c>
      <c r="S13" s="54">
        <v>20.9622357281823</v>
      </c>
      <c r="T13" s="54">
        <v>21.6259527481944</v>
      </c>
      <c r="U13" s="56">
        <v>-3.1662511032625602</v>
      </c>
    </row>
    <row r="14" spans="1:23" ht="12" thickBot="1">
      <c r="A14" s="80"/>
      <c r="B14" s="69" t="s">
        <v>12</v>
      </c>
      <c r="C14" s="70"/>
      <c r="D14" s="54">
        <v>101005.1931</v>
      </c>
      <c r="E14" s="54">
        <v>113659.26</v>
      </c>
      <c r="F14" s="55">
        <v>88.866664361531093</v>
      </c>
      <c r="G14" s="54">
        <v>121314.3085</v>
      </c>
      <c r="H14" s="55">
        <v>-16.7409068650793</v>
      </c>
      <c r="I14" s="54">
        <v>22558.541700000002</v>
      </c>
      <c r="J14" s="55">
        <v>22.3340414563298</v>
      </c>
      <c r="K14" s="54">
        <v>18684.248599999999</v>
      </c>
      <c r="L14" s="55">
        <v>15.401520917872601</v>
      </c>
      <c r="M14" s="55">
        <v>0.20735610957349401</v>
      </c>
      <c r="N14" s="54">
        <v>2577380.3385000001</v>
      </c>
      <c r="O14" s="54">
        <v>19111524.322000001</v>
      </c>
      <c r="P14" s="54">
        <v>2466</v>
      </c>
      <c r="Q14" s="54">
        <v>1802</v>
      </c>
      <c r="R14" s="55">
        <v>36.847946725860197</v>
      </c>
      <c r="S14" s="54">
        <v>40.959121289537698</v>
      </c>
      <c r="T14" s="54">
        <v>51.105852941176501</v>
      </c>
      <c r="U14" s="56">
        <v>-24.772825520137701</v>
      </c>
    </row>
    <row r="15" spans="1:23" ht="12" thickBot="1">
      <c r="A15" s="80"/>
      <c r="B15" s="69" t="s">
        <v>13</v>
      </c>
      <c r="C15" s="70"/>
      <c r="D15" s="54">
        <v>68143.060800000007</v>
      </c>
      <c r="E15" s="54">
        <v>112207.1271</v>
      </c>
      <c r="F15" s="55">
        <v>60.729708139903003</v>
      </c>
      <c r="G15" s="54">
        <v>91918.147800000006</v>
      </c>
      <c r="H15" s="55">
        <v>-25.8654983472154</v>
      </c>
      <c r="I15" s="54">
        <v>12235.661700000001</v>
      </c>
      <c r="J15" s="55">
        <v>17.955844008697699</v>
      </c>
      <c r="K15" s="54">
        <v>18045.895</v>
      </c>
      <c r="L15" s="55">
        <v>19.632570316000201</v>
      </c>
      <c r="M15" s="55">
        <v>-0.32196980532137598</v>
      </c>
      <c r="N15" s="54">
        <v>2151467.8141000001</v>
      </c>
      <c r="O15" s="54">
        <v>15475332.6845</v>
      </c>
      <c r="P15" s="54">
        <v>2847</v>
      </c>
      <c r="Q15" s="54">
        <v>3487</v>
      </c>
      <c r="R15" s="55">
        <v>-18.353885861772302</v>
      </c>
      <c r="S15" s="54">
        <v>23.935040674394099</v>
      </c>
      <c r="T15" s="54">
        <v>24.082894321766599</v>
      </c>
      <c r="U15" s="56">
        <v>-0.61772883273449397</v>
      </c>
    </row>
    <row r="16" spans="1:23" ht="12" thickBot="1">
      <c r="A16" s="80"/>
      <c r="B16" s="69" t="s">
        <v>14</v>
      </c>
      <c r="C16" s="70"/>
      <c r="D16" s="54">
        <v>623682.17680000002</v>
      </c>
      <c r="E16" s="54">
        <v>733404.36459999997</v>
      </c>
      <c r="F16" s="55">
        <v>85.039332584304603</v>
      </c>
      <c r="G16" s="54">
        <v>716095.91680000001</v>
      </c>
      <c r="H16" s="55">
        <v>-12.9052181184005</v>
      </c>
      <c r="I16" s="54">
        <v>-40845.863499999999</v>
      </c>
      <c r="J16" s="55">
        <v>-6.5491471488848196</v>
      </c>
      <c r="K16" s="54">
        <v>49266.359499999999</v>
      </c>
      <c r="L16" s="55">
        <v>6.8798548272911999</v>
      </c>
      <c r="M16" s="55">
        <v>-1.8290822361250401</v>
      </c>
      <c r="N16" s="54">
        <v>17782568.991900001</v>
      </c>
      <c r="O16" s="54">
        <v>129362321.024</v>
      </c>
      <c r="P16" s="54">
        <v>26636</v>
      </c>
      <c r="Q16" s="54">
        <v>29592</v>
      </c>
      <c r="R16" s="55">
        <v>-9.98918626655853</v>
      </c>
      <c r="S16" s="54">
        <v>23.415008890223799</v>
      </c>
      <c r="T16" s="54">
        <v>21.367742433765901</v>
      </c>
      <c r="U16" s="56">
        <v>8.74339388917614</v>
      </c>
    </row>
    <row r="17" spans="1:21" ht="12" thickBot="1">
      <c r="A17" s="80"/>
      <c r="B17" s="69" t="s">
        <v>15</v>
      </c>
      <c r="C17" s="70"/>
      <c r="D17" s="54">
        <v>342823.8713</v>
      </c>
      <c r="E17" s="54">
        <v>645696.31519999995</v>
      </c>
      <c r="F17" s="55">
        <v>53.093670078295702</v>
      </c>
      <c r="G17" s="54">
        <v>748255.51410000003</v>
      </c>
      <c r="H17" s="55">
        <v>-54.183582367268301</v>
      </c>
      <c r="I17" s="54">
        <v>30542.449799999999</v>
      </c>
      <c r="J17" s="55">
        <v>8.9090790802233109</v>
      </c>
      <c r="K17" s="54">
        <v>49870.001100000001</v>
      </c>
      <c r="L17" s="55">
        <v>6.6648357626850903</v>
      </c>
      <c r="M17" s="55">
        <v>-0.38755867001575001</v>
      </c>
      <c r="N17" s="54">
        <v>19191363.498399999</v>
      </c>
      <c r="O17" s="54">
        <v>168765570.00670001</v>
      </c>
      <c r="P17" s="54">
        <v>7929</v>
      </c>
      <c r="Q17" s="54">
        <v>7864</v>
      </c>
      <c r="R17" s="55">
        <v>0.82655137334690698</v>
      </c>
      <c r="S17" s="54">
        <v>43.236709711186798</v>
      </c>
      <c r="T17" s="54">
        <v>48.333857934893203</v>
      </c>
      <c r="U17" s="56">
        <v>-11.788936433309599</v>
      </c>
    </row>
    <row r="18" spans="1:21" ht="12" customHeight="1" thickBot="1">
      <c r="A18" s="80"/>
      <c r="B18" s="69" t="s">
        <v>16</v>
      </c>
      <c r="C18" s="70"/>
      <c r="D18" s="54">
        <v>1083225.5785999999</v>
      </c>
      <c r="E18" s="54">
        <v>1351948.6458999999</v>
      </c>
      <c r="F18" s="55">
        <v>80.123278490277997</v>
      </c>
      <c r="G18" s="54">
        <v>1540527.9362999999</v>
      </c>
      <c r="H18" s="55">
        <v>-29.684781880576399</v>
      </c>
      <c r="I18" s="54">
        <v>150284.70610000001</v>
      </c>
      <c r="J18" s="55">
        <v>13.8738143807713</v>
      </c>
      <c r="K18" s="54">
        <v>191467.6563</v>
      </c>
      <c r="L18" s="55">
        <v>12.4287039389796</v>
      </c>
      <c r="M18" s="55">
        <v>-0.215090898357646</v>
      </c>
      <c r="N18" s="54">
        <v>32650838.4188</v>
      </c>
      <c r="O18" s="54">
        <v>311930678.44870001</v>
      </c>
      <c r="P18" s="54">
        <v>51773</v>
      </c>
      <c r="Q18" s="54">
        <v>55586</v>
      </c>
      <c r="R18" s="55">
        <v>-6.85964091677761</v>
      </c>
      <c r="S18" s="54">
        <v>20.922596306955398</v>
      </c>
      <c r="T18" s="54">
        <v>21.1655531086964</v>
      </c>
      <c r="U18" s="56">
        <v>-1.16121727044129</v>
      </c>
    </row>
    <row r="19" spans="1:21" ht="12" customHeight="1" thickBot="1">
      <c r="A19" s="80"/>
      <c r="B19" s="69" t="s">
        <v>17</v>
      </c>
      <c r="C19" s="70"/>
      <c r="D19" s="54">
        <v>426713.17589999997</v>
      </c>
      <c r="E19" s="54">
        <v>581057.2378</v>
      </c>
      <c r="F19" s="55">
        <v>73.437373831814298</v>
      </c>
      <c r="G19" s="54">
        <v>460334.587</v>
      </c>
      <c r="H19" s="55">
        <v>-7.3036899788718204</v>
      </c>
      <c r="I19" s="54">
        <v>28475.393100000001</v>
      </c>
      <c r="J19" s="55">
        <v>6.6731928396495501</v>
      </c>
      <c r="K19" s="54">
        <v>36701.605600000003</v>
      </c>
      <c r="L19" s="55">
        <v>7.9728107851257297</v>
      </c>
      <c r="M19" s="55">
        <v>-0.224137673693491</v>
      </c>
      <c r="N19" s="54">
        <v>10591392.6621</v>
      </c>
      <c r="O19" s="54">
        <v>87979973.993000001</v>
      </c>
      <c r="P19" s="54">
        <v>7406</v>
      </c>
      <c r="Q19" s="54">
        <v>8120</v>
      </c>
      <c r="R19" s="55">
        <v>-8.7931034482758594</v>
      </c>
      <c r="S19" s="54">
        <v>57.617226019443699</v>
      </c>
      <c r="T19" s="54">
        <v>45.7712213669951</v>
      </c>
      <c r="U19" s="56">
        <v>20.559831617806498</v>
      </c>
    </row>
    <row r="20" spans="1:21" ht="12" thickBot="1">
      <c r="A20" s="80"/>
      <c r="B20" s="69" t="s">
        <v>18</v>
      </c>
      <c r="C20" s="70"/>
      <c r="D20" s="54">
        <v>719568.30929999996</v>
      </c>
      <c r="E20" s="54">
        <v>895385.6973</v>
      </c>
      <c r="F20" s="55">
        <v>80.364061149271194</v>
      </c>
      <c r="G20" s="54">
        <v>1050282.0793999999</v>
      </c>
      <c r="H20" s="55">
        <v>-31.488090350825399</v>
      </c>
      <c r="I20" s="54">
        <v>49939.738599999997</v>
      </c>
      <c r="J20" s="55">
        <v>6.9402359657252903</v>
      </c>
      <c r="K20" s="54">
        <v>68178.351999999999</v>
      </c>
      <c r="L20" s="55">
        <v>6.4914324767826699</v>
      </c>
      <c r="M20" s="55">
        <v>-0.26751326286091498</v>
      </c>
      <c r="N20" s="54">
        <v>18478099.5341</v>
      </c>
      <c r="O20" s="54">
        <v>145359440.66049999</v>
      </c>
      <c r="P20" s="54">
        <v>29760</v>
      </c>
      <c r="Q20" s="54">
        <v>33143</v>
      </c>
      <c r="R20" s="55">
        <v>-10.207283589294899</v>
      </c>
      <c r="S20" s="54">
        <v>24.179042651209699</v>
      </c>
      <c r="T20" s="54">
        <v>25.256496300877998</v>
      </c>
      <c r="U20" s="56">
        <v>-4.4561468591248197</v>
      </c>
    </row>
    <row r="21" spans="1:21" ht="12" customHeight="1" thickBot="1">
      <c r="A21" s="80"/>
      <c r="B21" s="69" t="s">
        <v>19</v>
      </c>
      <c r="C21" s="70"/>
      <c r="D21" s="54">
        <v>249870.69080000001</v>
      </c>
      <c r="E21" s="54">
        <v>281293.84980000003</v>
      </c>
      <c r="F21" s="55">
        <v>88.829062909714594</v>
      </c>
      <c r="G21" s="54">
        <v>347637.29810000001</v>
      </c>
      <c r="H21" s="55">
        <v>-28.1231639511468</v>
      </c>
      <c r="I21" s="54">
        <v>26414.008399999999</v>
      </c>
      <c r="J21" s="55">
        <v>10.571071106991999</v>
      </c>
      <c r="K21" s="54">
        <v>27421.199199999999</v>
      </c>
      <c r="L21" s="55">
        <v>7.8878760564155899</v>
      </c>
      <c r="M21" s="55">
        <v>-3.6730370274980002E-2</v>
      </c>
      <c r="N21" s="54">
        <v>6552100.9358999999</v>
      </c>
      <c r="O21" s="54">
        <v>53917980.893100001</v>
      </c>
      <c r="P21" s="54">
        <v>21633</v>
      </c>
      <c r="Q21" s="54">
        <v>23990</v>
      </c>
      <c r="R21" s="55">
        <v>-9.8249270529387296</v>
      </c>
      <c r="S21" s="54">
        <v>11.550441029908001</v>
      </c>
      <c r="T21" s="54">
        <v>11.5962396706961</v>
      </c>
      <c r="U21" s="56">
        <v>-0.39650988797328302</v>
      </c>
    </row>
    <row r="22" spans="1:21" ht="12" customHeight="1" thickBot="1">
      <c r="A22" s="80"/>
      <c r="B22" s="69" t="s">
        <v>20</v>
      </c>
      <c r="C22" s="70"/>
      <c r="D22" s="54">
        <v>820142.06869999995</v>
      </c>
      <c r="E22" s="54">
        <v>1077898.6288000001</v>
      </c>
      <c r="F22" s="55">
        <v>76.087124223642903</v>
      </c>
      <c r="G22" s="54">
        <v>1078545.6004999999</v>
      </c>
      <c r="H22" s="55">
        <v>-23.958517069673</v>
      </c>
      <c r="I22" s="54">
        <v>52847.790099999998</v>
      </c>
      <c r="J22" s="55">
        <v>6.4437360448743402</v>
      </c>
      <c r="K22" s="54">
        <v>120706.09970000001</v>
      </c>
      <c r="L22" s="55">
        <v>11.1915620112902</v>
      </c>
      <c r="M22" s="55">
        <v>-0.56217796589114699</v>
      </c>
      <c r="N22" s="54">
        <v>22816796.2837</v>
      </c>
      <c r="O22" s="54">
        <v>166713248.5214</v>
      </c>
      <c r="P22" s="54">
        <v>50931</v>
      </c>
      <c r="Q22" s="54">
        <v>57665</v>
      </c>
      <c r="R22" s="55">
        <v>-11.6777941559005</v>
      </c>
      <c r="S22" s="54">
        <v>16.103003449765399</v>
      </c>
      <c r="T22" s="54">
        <v>16.011747019856099</v>
      </c>
      <c r="U22" s="56">
        <v>0.56670440513772802</v>
      </c>
    </row>
    <row r="23" spans="1:21" ht="12" thickBot="1">
      <c r="A23" s="80"/>
      <c r="B23" s="69" t="s">
        <v>21</v>
      </c>
      <c r="C23" s="70"/>
      <c r="D23" s="54">
        <v>2479211.0077999998</v>
      </c>
      <c r="E23" s="54">
        <v>2054422.1159999999</v>
      </c>
      <c r="F23" s="55">
        <v>120.676806800886</v>
      </c>
      <c r="G23" s="54">
        <v>2236830.9898000001</v>
      </c>
      <c r="H23" s="55">
        <v>10.835866415713101</v>
      </c>
      <c r="I23" s="54">
        <v>16152.797</v>
      </c>
      <c r="J23" s="55">
        <v>0.651529738662045</v>
      </c>
      <c r="K23" s="54">
        <v>193167.6869</v>
      </c>
      <c r="L23" s="55">
        <v>8.6357747984022506</v>
      </c>
      <c r="M23" s="55">
        <v>-0.91637940455143496</v>
      </c>
      <c r="N23" s="54">
        <v>49502719.974299997</v>
      </c>
      <c r="O23" s="54">
        <v>371312551.75620002</v>
      </c>
      <c r="P23" s="54">
        <v>54306</v>
      </c>
      <c r="Q23" s="54">
        <v>65850</v>
      </c>
      <c r="R23" s="55">
        <v>-17.530751708428198</v>
      </c>
      <c r="S23" s="54">
        <v>45.652616797407298</v>
      </c>
      <c r="T23" s="54">
        <v>43.1768193378891</v>
      </c>
      <c r="U23" s="56">
        <v>5.4231227763021801</v>
      </c>
    </row>
    <row r="24" spans="1:21" ht="12" thickBot="1">
      <c r="A24" s="80"/>
      <c r="B24" s="69" t="s">
        <v>22</v>
      </c>
      <c r="C24" s="70"/>
      <c r="D24" s="54">
        <v>171011.30429999999</v>
      </c>
      <c r="E24" s="54">
        <v>187628.03700000001</v>
      </c>
      <c r="F24" s="55">
        <v>91.143790146885095</v>
      </c>
      <c r="G24" s="54">
        <v>203848.36060000001</v>
      </c>
      <c r="H24" s="55">
        <v>-16.108570215305399</v>
      </c>
      <c r="I24" s="54">
        <v>28704.619900000002</v>
      </c>
      <c r="J24" s="55">
        <v>16.7852178062126</v>
      </c>
      <c r="K24" s="54">
        <v>33068.179600000003</v>
      </c>
      <c r="L24" s="55">
        <v>16.221950229409899</v>
      </c>
      <c r="M24" s="55">
        <v>-0.13195645338759501</v>
      </c>
      <c r="N24" s="54">
        <v>4328313.8833999997</v>
      </c>
      <c r="O24" s="54">
        <v>37198851.5876</v>
      </c>
      <c r="P24" s="54">
        <v>18257</v>
      </c>
      <c r="Q24" s="54">
        <v>18591</v>
      </c>
      <c r="R24" s="55">
        <v>-1.7965682319401901</v>
      </c>
      <c r="S24" s="54">
        <v>9.3668896478063193</v>
      </c>
      <c r="T24" s="54">
        <v>9.39781754612447</v>
      </c>
      <c r="U24" s="56">
        <v>-0.33018322496614799</v>
      </c>
    </row>
    <row r="25" spans="1:21" ht="12" thickBot="1">
      <c r="A25" s="80"/>
      <c r="B25" s="69" t="s">
        <v>23</v>
      </c>
      <c r="C25" s="70"/>
      <c r="D25" s="54">
        <v>179432.2562</v>
      </c>
      <c r="E25" s="54">
        <v>202660.47700000001</v>
      </c>
      <c r="F25" s="55">
        <v>88.538356790702693</v>
      </c>
      <c r="G25" s="54">
        <v>185753.63329999999</v>
      </c>
      <c r="H25" s="55">
        <v>-3.4030974187141201</v>
      </c>
      <c r="I25" s="54">
        <v>13133.0658</v>
      </c>
      <c r="J25" s="55">
        <v>7.3192334968811501</v>
      </c>
      <c r="K25" s="54">
        <v>17250.599099999999</v>
      </c>
      <c r="L25" s="55">
        <v>9.2868165179517899</v>
      </c>
      <c r="M25" s="55">
        <v>-0.238689292825778</v>
      </c>
      <c r="N25" s="54">
        <v>4907565.6293000001</v>
      </c>
      <c r="O25" s="54">
        <v>49644065.999600001</v>
      </c>
      <c r="P25" s="54">
        <v>13148</v>
      </c>
      <c r="Q25" s="54">
        <v>13063</v>
      </c>
      <c r="R25" s="55">
        <v>0.65069279644798295</v>
      </c>
      <c r="S25" s="54">
        <v>13.647114101004</v>
      </c>
      <c r="T25" s="54">
        <v>13.768388287529699</v>
      </c>
      <c r="U25" s="56">
        <v>-0.88864345698395697</v>
      </c>
    </row>
    <row r="26" spans="1:21" ht="12" thickBot="1">
      <c r="A26" s="80"/>
      <c r="B26" s="69" t="s">
        <v>24</v>
      </c>
      <c r="C26" s="70"/>
      <c r="D26" s="54">
        <v>422314.24540000001</v>
      </c>
      <c r="E26" s="54">
        <v>497257.60139999999</v>
      </c>
      <c r="F26" s="55">
        <v>84.928665587212507</v>
      </c>
      <c r="G26" s="54">
        <v>541546.60970000003</v>
      </c>
      <c r="H26" s="55">
        <v>-22.017008723598298</v>
      </c>
      <c r="I26" s="54">
        <v>92957.352499999994</v>
      </c>
      <c r="J26" s="55">
        <v>22.011417685414401</v>
      </c>
      <c r="K26" s="54">
        <v>119616.3677</v>
      </c>
      <c r="L26" s="55">
        <v>22.087917375433999</v>
      </c>
      <c r="M26" s="55">
        <v>-0.22287096417157001</v>
      </c>
      <c r="N26" s="54">
        <v>10809570.012599999</v>
      </c>
      <c r="O26" s="54">
        <v>86995126.681999996</v>
      </c>
      <c r="P26" s="54">
        <v>29847</v>
      </c>
      <c r="Q26" s="54">
        <v>33872</v>
      </c>
      <c r="R26" s="55">
        <v>-11.8829711856401</v>
      </c>
      <c r="S26" s="54">
        <v>14.1493029584213</v>
      </c>
      <c r="T26" s="54">
        <v>14.570483957250801</v>
      </c>
      <c r="U26" s="56">
        <v>-2.9766907957742701</v>
      </c>
    </row>
    <row r="27" spans="1:21" ht="12" thickBot="1">
      <c r="A27" s="80"/>
      <c r="B27" s="69" t="s">
        <v>25</v>
      </c>
      <c r="C27" s="70"/>
      <c r="D27" s="54">
        <v>172206.91690000001</v>
      </c>
      <c r="E27" s="54">
        <v>239833.1091</v>
      </c>
      <c r="F27" s="55">
        <v>71.802812191454905</v>
      </c>
      <c r="G27" s="54">
        <v>246633.8616</v>
      </c>
      <c r="H27" s="55">
        <v>-30.177099047619201</v>
      </c>
      <c r="I27" s="54">
        <v>48796.102099999996</v>
      </c>
      <c r="J27" s="55">
        <v>28.3357387603285</v>
      </c>
      <c r="K27" s="54">
        <v>46247.8505</v>
      </c>
      <c r="L27" s="55">
        <v>18.751622425231499</v>
      </c>
      <c r="M27" s="55">
        <v>5.5099892696634997E-2</v>
      </c>
      <c r="N27" s="54">
        <v>4406683.7329000002</v>
      </c>
      <c r="O27" s="54">
        <v>29509385.829</v>
      </c>
      <c r="P27" s="54">
        <v>22548</v>
      </c>
      <c r="Q27" s="54">
        <v>23710</v>
      </c>
      <c r="R27" s="55">
        <v>-4.9008857022353496</v>
      </c>
      <c r="S27" s="54">
        <v>7.6373477425935796</v>
      </c>
      <c r="T27" s="54">
        <v>7.6421973597638102</v>
      </c>
      <c r="U27" s="56">
        <v>-6.3498708369501E-2</v>
      </c>
    </row>
    <row r="28" spans="1:21" ht="12" thickBot="1">
      <c r="A28" s="80"/>
      <c r="B28" s="69" t="s">
        <v>26</v>
      </c>
      <c r="C28" s="70"/>
      <c r="D28" s="54">
        <v>679069.61899999995</v>
      </c>
      <c r="E28" s="54">
        <v>696838.68689999997</v>
      </c>
      <c r="F28" s="55">
        <v>97.450045723057002</v>
      </c>
      <c r="G28" s="54">
        <v>701733.55009999999</v>
      </c>
      <c r="H28" s="55">
        <v>-3.2297060753002902</v>
      </c>
      <c r="I28" s="54">
        <v>36337.9591</v>
      </c>
      <c r="J28" s="55">
        <v>5.3511389824082203</v>
      </c>
      <c r="K28" s="54">
        <v>27558.072100000001</v>
      </c>
      <c r="L28" s="55">
        <v>3.9271418754415901</v>
      </c>
      <c r="M28" s="55">
        <v>0.318595835301556</v>
      </c>
      <c r="N28" s="54">
        <v>15657081.859200001</v>
      </c>
      <c r="O28" s="54">
        <v>124360765.4682</v>
      </c>
      <c r="P28" s="54">
        <v>32617</v>
      </c>
      <c r="Q28" s="54">
        <v>32085</v>
      </c>
      <c r="R28" s="55">
        <v>1.65809568334112</v>
      </c>
      <c r="S28" s="54">
        <v>20.8194996167643</v>
      </c>
      <c r="T28" s="54">
        <v>21.2178388281128</v>
      </c>
      <c r="U28" s="56">
        <v>-1.9132986799923499</v>
      </c>
    </row>
    <row r="29" spans="1:21" ht="12" thickBot="1">
      <c r="A29" s="80"/>
      <c r="B29" s="69" t="s">
        <v>27</v>
      </c>
      <c r="C29" s="70"/>
      <c r="D29" s="54">
        <v>729409.62730000005</v>
      </c>
      <c r="E29" s="54">
        <v>721148.30779999995</v>
      </c>
      <c r="F29" s="55">
        <v>101.145578435205</v>
      </c>
      <c r="G29" s="54">
        <v>845277.86869999999</v>
      </c>
      <c r="H29" s="55">
        <v>-13.7077102915518</v>
      </c>
      <c r="I29" s="54">
        <v>107741.61840000001</v>
      </c>
      <c r="J29" s="55">
        <v>14.771071612917799</v>
      </c>
      <c r="K29" s="54">
        <v>84618.383400000006</v>
      </c>
      <c r="L29" s="55">
        <v>10.0107179583608</v>
      </c>
      <c r="M29" s="55">
        <v>0.27326491089641902</v>
      </c>
      <c r="N29" s="54">
        <v>16045073.8506</v>
      </c>
      <c r="O29" s="54">
        <v>89932691.904799998</v>
      </c>
      <c r="P29" s="54">
        <v>94392</v>
      </c>
      <c r="Q29" s="54">
        <v>98197</v>
      </c>
      <c r="R29" s="55">
        <v>-3.8748637942095998</v>
      </c>
      <c r="S29" s="54">
        <v>7.7274517681583204</v>
      </c>
      <c r="T29" s="54">
        <v>7.5756382812102201</v>
      </c>
      <c r="U29" s="56">
        <v>1.96459960544381</v>
      </c>
    </row>
    <row r="30" spans="1:21" ht="12" thickBot="1">
      <c r="A30" s="80"/>
      <c r="B30" s="69" t="s">
        <v>28</v>
      </c>
      <c r="C30" s="70"/>
      <c r="D30" s="54">
        <v>1177119.5889000001</v>
      </c>
      <c r="E30" s="54">
        <v>1135564.3829000001</v>
      </c>
      <c r="F30" s="55">
        <v>103.659431964032</v>
      </c>
      <c r="G30" s="54">
        <v>1138747.1413</v>
      </c>
      <c r="H30" s="55">
        <v>3.3697074801165998</v>
      </c>
      <c r="I30" s="54">
        <v>105713.45510000001</v>
      </c>
      <c r="J30" s="55">
        <v>8.9806894810736804</v>
      </c>
      <c r="K30" s="54">
        <v>125891.0773</v>
      </c>
      <c r="L30" s="55">
        <v>11.0552266376082</v>
      </c>
      <c r="M30" s="55">
        <v>-0.16027841394919901</v>
      </c>
      <c r="N30" s="54">
        <v>23706318.955699999</v>
      </c>
      <c r="O30" s="54">
        <v>127937013.2695</v>
      </c>
      <c r="P30" s="54">
        <v>67425</v>
      </c>
      <c r="Q30" s="54">
        <v>72620</v>
      </c>
      <c r="R30" s="55">
        <v>-7.1536766730928099</v>
      </c>
      <c r="S30" s="54">
        <v>17.458206731924399</v>
      </c>
      <c r="T30" s="54">
        <v>15.2724750633434</v>
      </c>
      <c r="U30" s="56">
        <v>12.519794857189201</v>
      </c>
    </row>
    <row r="31" spans="1:21" ht="12" thickBot="1">
      <c r="A31" s="80"/>
      <c r="B31" s="69" t="s">
        <v>29</v>
      </c>
      <c r="C31" s="70"/>
      <c r="D31" s="54">
        <v>704557.24650000001</v>
      </c>
      <c r="E31" s="54">
        <v>797825.28769999999</v>
      </c>
      <c r="F31" s="55">
        <v>88.309716094750996</v>
      </c>
      <c r="G31" s="54">
        <v>973602.57559999998</v>
      </c>
      <c r="H31" s="55">
        <v>-27.633999317862902</v>
      </c>
      <c r="I31" s="54">
        <v>8753.6139000000003</v>
      </c>
      <c r="J31" s="55">
        <v>1.2424276300449599</v>
      </c>
      <c r="K31" s="54">
        <v>2995.2213000000002</v>
      </c>
      <c r="L31" s="55">
        <v>0.30764311589399201</v>
      </c>
      <c r="M31" s="55">
        <v>1.92252659260937</v>
      </c>
      <c r="N31" s="54">
        <v>18098276.827799998</v>
      </c>
      <c r="O31" s="54">
        <v>152096240.17899999</v>
      </c>
      <c r="P31" s="54">
        <v>24457</v>
      </c>
      <c r="Q31" s="54">
        <v>27104</v>
      </c>
      <c r="R31" s="55">
        <v>-9.7660861865407291</v>
      </c>
      <c r="S31" s="54">
        <v>28.807999611563201</v>
      </c>
      <c r="T31" s="54">
        <v>30.143835433884298</v>
      </c>
      <c r="U31" s="56">
        <v>-4.6370308259271198</v>
      </c>
    </row>
    <row r="32" spans="1:21" ht="12" thickBot="1">
      <c r="A32" s="80"/>
      <c r="B32" s="69" t="s">
        <v>30</v>
      </c>
      <c r="C32" s="70"/>
      <c r="D32" s="54">
        <v>81627.623500000002</v>
      </c>
      <c r="E32" s="54">
        <v>101257.79270000001</v>
      </c>
      <c r="F32" s="55">
        <v>80.613670635544096</v>
      </c>
      <c r="G32" s="54">
        <v>113126.7306</v>
      </c>
      <c r="H32" s="55">
        <v>-27.844088601284099</v>
      </c>
      <c r="I32" s="54">
        <v>23210.2003</v>
      </c>
      <c r="J32" s="55">
        <v>28.434247261896601</v>
      </c>
      <c r="K32" s="54">
        <v>33371.244200000001</v>
      </c>
      <c r="L32" s="55">
        <v>29.4989911075889</v>
      </c>
      <c r="M32" s="55">
        <v>-0.304485018272109</v>
      </c>
      <c r="N32" s="54">
        <v>1996854.5367999999</v>
      </c>
      <c r="O32" s="54">
        <v>14313208.3629</v>
      </c>
      <c r="P32" s="54">
        <v>17463</v>
      </c>
      <c r="Q32" s="54">
        <v>18402</v>
      </c>
      <c r="R32" s="55">
        <v>-5.1027062275839503</v>
      </c>
      <c r="S32" s="54">
        <v>4.6743184733436403</v>
      </c>
      <c r="T32" s="54">
        <v>4.7122673405064699</v>
      </c>
      <c r="U32" s="56">
        <v>-0.81185882774648799</v>
      </c>
    </row>
    <row r="33" spans="1:21" ht="12" thickBot="1">
      <c r="A33" s="80"/>
      <c r="B33" s="69" t="s">
        <v>74</v>
      </c>
      <c r="C33" s="70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9.8230000000000004</v>
      </c>
      <c r="O33" s="54">
        <v>301.12830000000002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9" t="s">
        <v>31</v>
      </c>
      <c r="C34" s="70"/>
      <c r="D34" s="54">
        <v>90840.180600000007</v>
      </c>
      <c r="E34" s="54">
        <v>108860.8314</v>
      </c>
      <c r="F34" s="55">
        <v>83.446157292530103</v>
      </c>
      <c r="G34" s="54">
        <v>122757.6102</v>
      </c>
      <c r="H34" s="55">
        <v>-26.0003673483047</v>
      </c>
      <c r="I34" s="54">
        <v>14746.616599999999</v>
      </c>
      <c r="J34" s="55">
        <v>16.233583533848702</v>
      </c>
      <c r="K34" s="54">
        <v>10454.472299999999</v>
      </c>
      <c r="L34" s="55">
        <v>8.5163537176777009</v>
      </c>
      <c r="M34" s="55">
        <v>0.41055580586310397</v>
      </c>
      <c r="N34" s="54">
        <v>2333032.2998000002</v>
      </c>
      <c r="O34" s="54">
        <v>25228674.966899998</v>
      </c>
      <c r="P34" s="54">
        <v>6260</v>
      </c>
      <c r="Q34" s="54">
        <v>6312</v>
      </c>
      <c r="R34" s="55">
        <v>-0.823827629911278</v>
      </c>
      <c r="S34" s="54">
        <v>14.511210958466499</v>
      </c>
      <c r="T34" s="54">
        <v>14.7539684410646</v>
      </c>
      <c r="U34" s="56">
        <v>-1.67289610283387</v>
      </c>
    </row>
    <row r="35" spans="1:21" ht="12" customHeight="1" thickBot="1">
      <c r="A35" s="80"/>
      <c r="B35" s="69" t="s">
        <v>68</v>
      </c>
      <c r="C35" s="70"/>
      <c r="D35" s="54">
        <v>157621.42000000001</v>
      </c>
      <c r="E35" s="57"/>
      <c r="F35" s="57"/>
      <c r="G35" s="54">
        <v>12511.11</v>
      </c>
      <c r="H35" s="55">
        <v>1159.8516038944599</v>
      </c>
      <c r="I35" s="54">
        <v>-4065.34</v>
      </c>
      <c r="J35" s="55">
        <v>-2.5791799109537301</v>
      </c>
      <c r="K35" s="54">
        <v>-625.64</v>
      </c>
      <c r="L35" s="55">
        <v>-5.0006753997047397</v>
      </c>
      <c r="M35" s="55">
        <v>5.49789016047567</v>
      </c>
      <c r="N35" s="54">
        <v>1917532.13</v>
      </c>
      <c r="O35" s="54">
        <v>17118372.359999999</v>
      </c>
      <c r="P35" s="54">
        <v>56</v>
      </c>
      <c r="Q35" s="54">
        <v>57</v>
      </c>
      <c r="R35" s="55">
        <v>-1.7543859649122899</v>
      </c>
      <c r="S35" s="54">
        <v>2814.6682142857098</v>
      </c>
      <c r="T35" s="54">
        <v>1900.9450877193001</v>
      </c>
      <c r="U35" s="56">
        <v>32.4629070641029</v>
      </c>
    </row>
    <row r="36" spans="1:21" ht="12" thickBot="1">
      <c r="A36" s="80"/>
      <c r="B36" s="69" t="s">
        <v>35</v>
      </c>
      <c r="C36" s="70"/>
      <c r="D36" s="54">
        <v>60912.87</v>
      </c>
      <c r="E36" s="57"/>
      <c r="F36" s="57"/>
      <c r="G36" s="54">
        <v>97858.16</v>
      </c>
      <c r="H36" s="55">
        <v>-37.753918528613298</v>
      </c>
      <c r="I36" s="54">
        <v>-5263.28</v>
      </c>
      <c r="J36" s="55">
        <v>-8.6406698617221593</v>
      </c>
      <c r="K36" s="54">
        <v>-9368.26</v>
      </c>
      <c r="L36" s="55">
        <v>-9.5733048730938695</v>
      </c>
      <c r="M36" s="55">
        <v>-0.43817955522156699</v>
      </c>
      <c r="N36" s="54">
        <v>3880193.69</v>
      </c>
      <c r="O36" s="54">
        <v>54150335.140000001</v>
      </c>
      <c r="P36" s="54">
        <v>44</v>
      </c>
      <c r="Q36" s="54">
        <v>44</v>
      </c>
      <c r="R36" s="55">
        <v>0</v>
      </c>
      <c r="S36" s="54">
        <v>1384.3834090909099</v>
      </c>
      <c r="T36" s="54">
        <v>1544.50363636364</v>
      </c>
      <c r="U36" s="56">
        <v>-11.5661764090249</v>
      </c>
    </row>
    <row r="37" spans="1:21" ht="12" thickBot="1">
      <c r="A37" s="80"/>
      <c r="B37" s="69" t="s">
        <v>36</v>
      </c>
      <c r="C37" s="70"/>
      <c r="D37" s="54">
        <v>6485.47</v>
      </c>
      <c r="E37" s="57"/>
      <c r="F37" s="57"/>
      <c r="G37" s="54">
        <v>37917.94</v>
      </c>
      <c r="H37" s="55">
        <v>-82.896038128653601</v>
      </c>
      <c r="I37" s="54">
        <v>182.91</v>
      </c>
      <c r="J37" s="55">
        <v>2.82030446521224</v>
      </c>
      <c r="K37" s="54">
        <v>-3245.31</v>
      </c>
      <c r="L37" s="55">
        <v>-8.5587719164068492</v>
      </c>
      <c r="M37" s="55">
        <v>-1.0563613337400699</v>
      </c>
      <c r="N37" s="54">
        <v>1746518.23</v>
      </c>
      <c r="O37" s="54">
        <v>26111815.43</v>
      </c>
      <c r="P37" s="54">
        <v>5</v>
      </c>
      <c r="Q37" s="54">
        <v>13</v>
      </c>
      <c r="R37" s="55">
        <v>-61.538461538461497</v>
      </c>
      <c r="S37" s="54">
        <v>1297.0940000000001</v>
      </c>
      <c r="T37" s="54">
        <v>1853.6492307692299</v>
      </c>
      <c r="U37" s="56">
        <v>-42.907856390456701</v>
      </c>
    </row>
    <row r="38" spans="1:21" ht="12" thickBot="1">
      <c r="A38" s="80"/>
      <c r="B38" s="69" t="s">
        <v>37</v>
      </c>
      <c r="C38" s="70"/>
      <c r="D38" s="54">
        <v>38329.96</v>
      </c>
      <c r="E38" s="57"/>
      <c r="F38" s="57"/>
      <c r="G38" s="54">
        <v>105056.51</v>
      </c>
      <c r="H38" s="55">
        <v>-63.514912117297598</v>
      </c>
      <c r="I38" s="54">
        <v>-6125.68</v>
      </c>
      <c r="J38" s="55">
        <v>-15.9814411494298</v>
      </c>
      <c r="K38" s="54">
        <v>-20259.88</v>
      </c>
      <c r="L38" s="55">
        <v>-19.284744943459501</v>
      </c>
      <c r="M38" s="55">
        <v>-0.69764480342430502</v>
      </c>
      <c r="N38" s="54">
        <v>2833433.33</v>
      </c>
      <c r="O38" s="54">
        <v>30696106.140000001</v>
      </c>
      <c r="P38" s="54">
        <v>33</v>
      </c>
      <c r="Q38" s="54">
        <v>56</v>
      </c>
      <c r="R38" s="55">
        <v>-41.071428571428598</v>
      </c>
      <c r="S38" s="54">
        <v>1161.5139393939401</v>
      </c>
      <c r="T38" s="54">
        <v>1577.53482142857</v>
      </c>
      <c r="U38" s="56">
        <v>-35.817123490718103</v>
      </c>
    </row>
    <row r="39" spans="1:21" ht="12" thickBot="1">
      <c r="A39" s="80"/>
      <c r="B39" s="69" t="s">
        <v>70</v>
      </c>
      <c r="C39" s="70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4">
        <v>17.11</v>
      </c>
      <c r="O39" s="54">
        <v>1244.42</v>
      </c>
      <c r="P39" s="57"/>
      <c r="Q39" s="54">
        <v>5</v>
      </c>
      <c r="R39" s="57"/>
      <c r="S39" s="57"/>
      <c r="T39" s="54">
        <v>0.35</v>
      </c>
      <c r="U39" s="58"/>
    </row>
    <row r="40" spans="1:21" ht="12" customHeight="1" thickBot="1">
      <c r="A40" s="80"/>
      <c r="B40" s="69" t="s">
        <v>32</v>
      </c>
      <c r="C40" s="70"/>
      <c r="D40" s="54">
        <v>40050.854800000001</v>
      </c>
      <c r="E40" s="57"/>
      <c r="F40" s="57"/>
      <c r="G40" s="54">
        <v>103195.7265</v>
      </c>
      <c r="H40" s="55">
        <v>-61.189425029146001</v>
      </c>
      <c r="I40" s="54">
        <v>1966.5485000000001</v>
      </c>
      <c r="J40" s="55">
        <v>4.9101286597258804</v>
      </c>
      <c r="K40" s="54">
        <v>5354.8701000000001</v>
      </c>
      <c r="L40" s="55">
        <v>5.1890424939253696</v>
      </c>
      <c r="M40" s="55">
        <v>-0.63275514377090103</v>
      </c>
      <c r="N40" s="54">
        <v>1037990.6028</v>
      </c>
      <c r="O40" s="54">
        <v>10914832.7324</v>
      </c>
      <c r="P40" s="54">
        <v>82</v>
      </c>
      <c r="Q40" s="54">
        <v>69</v>
      </c>
      <c r="R40" s="55">
        <v>18.840579710144901</v>
      </c>
      <c r="S40" s="54">
        <v>488.42505853658503</v>
      </c>
      <c r="T40" s="54">
        <v>518.74148260869595</v>
      </c>
      <c r="U40" s="56">
        <v>-6.2069755722493101</v>
      </c>
    </row>
    <row r="41" spans="1:21" ht="12" thickBot="1">
      <c r="A41" s="80"/>
      <c r="B41" s="69" t="s">
        <v>33</v>
      </c>
      <c r="C41" s="70"/>
      <c r="D41" s="54">
        <v>199876.552</v>
      </c>
      <c r="E41" s="54">
        <v>612017.30669999996</v>
      </c>
      <c r="F41" s="55">
        <v>32.658643769035798</v>
      </c>
      <c r="G41" s="54">
        <v>326161.29310000001</v>
      </c>
      <c r="H41" s="55">
        <v>-38.718494122869899</v>
      </c>
      <c r="I41" s="54">
        <v>10231.461600000001</v>
      </c>
      <c r="J41" s="55">
        <v>5.1188903839005597</v>
      </c>
      <c r="K41" s="54">
        <v>22534.4503</v>
      </c>
      <c r="L41" s="55">
        <v>6.9089897473183699</v>
      </c>
      <c r="M41" s="55">
        <v>-0.54596355962585896</v>
      </c>
      <c r="N41" s="54">
        <v>6239287.2279000003</v>
      </c>
      <c r="O41" s="54">
        <v>60846445.332900003</v>
      </c>
      <c r="P41" s="54">
        <v>1099</v>
      </c>
      <c r="Q41" s="54">
        <v>1229</v>
      </c>
      <c r="R41" s="55">
        <v>-10.5777054515867</v>
      </c>
      <c r="S41" s="54">
        <v>181.871293903549</v>
      </c>
      <c r="T41" s="54">
        <v>188.914674613507</v>
      </c>
      <c r="U41" s="56">
        <v>-3.8727281028162301</v>
      </c>
    </row>
    <row r="42" spans="1:21" ht="12" thickBot="1">
      <c r="A42" s="80"/>
      <c r="B42" s="69" t="s">
        <v>38</v>
      </c>
      <c r="C42" s="70"/>
      <c r="D42" s="54">
        <v>42919.68</v>
      </c>
      <c r="E42" s="57"/>
      <c r="F42" s="57"/>
      <c r="G42" s="54">
        <v>55197.67</v>
      </c>
      <c r="H42" s="55">
        <v>-22.243674415967199</v>
      </c>
      <c r="I42" s="54">
        <v>-7606.14</v>
      </c>
      <c r="J42" s="55">
        <v>-17.721800348930799</v>
      </c>
      <c r="K42" s="54">
        <v>-4140.34</v>
      </c>
      <c r="L42" s="55">
        <v>-7.50093255747933</v>
      </c>
      <c r="M42" s="55">
        <v>0.83708101267045698</v>
      </c>
      <c r="N42" s="54">
        <v>2321077.06</v>
      </c>
      <c r="O42" s="54">
        <v>25550523.640000001</v>
      </c>
      <c r="P42" s="54">
        <v>33</v>
      </c>
      <c r="Q42" s="54">
        <v>33</v>
      </c>
      <c r="R42" s="55">
        <v>0</v>
      </c>
      <c r="S42" s="54">
        <v>1300.5963636363599</v>
      </c>
      <c r="T42" s="54">
        <v>1122.8445454545499</v>
      </c>
      <c r="U42" s="56">
        <v>13.6669471906594</v>
      </c>
    </row>
    <row r="43" spans="1:21" ht="12" thickBot="1">
      <c r="A43" s="80"/>
      <c r="B43" s="69" t="s">
        <v>39</v>
      </c>
      <c r="C43" s="70"/>
      <c r="D43" s="54">
        <v>26544.46</v>
      </c>
      <c r="E43" s="57"/>
      <c r="F43" s="57"/>
      <c r="G43" s="54">
        <v>32594.9</v>
      </c>
      <c r="H43" s="55">
        <v>-18.562535856836501</v>
      </c>
      <c r="I43" s="54">
        <v>3773.51</v>
      </c>
      <c r="J43" s="55">
        <v>14.215810003292599</v>
      </c>
      <c r="K43" s="54">
        <v>4266.26</v>
      </c>
      <c r="L43" s="55">
        <v>13.088734740711001</v>
      </c>
      <c r="M43" s="55">
        <v>-0.115499289776057</v>
      </c>
      <c r="N43" s="54">
        <v>1053892.78</v>
      </c>
      <c r="O43" s="54">
        <v>9602120.3100000005</v>
      </c>
      <c r="P43" s="54">
        <v>27</v>
      </c>
      <c r="Q43" s="54">
        <v>23</v>
      </c>
      <c r="R43" s="55">
        <v>17.3913043478261</v>
      </c>
      <c r="S43" s="54">
        <v>983.12814814814806</v>
      </c>
      <c r="T43" s="54">
        <v>817.72608695652195</v>
      </c>
      <c r="U43" s="56">
        <v>16.824059152734399</v>
      </c>
    </row>
    <row r="44" spans="1:21" ht="12" thickBot="1">
      <c r="A44" s="80"/>
      <c r="B44" s="69" t="s">
        <v>76</v>
      </c>
      <c r="C44" s="70"/>
      <c r="D44" s="54">
        <v>16.666699999999999</v>
      </c>
      <c r="E44" s="57"/>
      <c r="F44" s="57"/>
      <c r="G44" s="57"/>
      <c r="H44" s="57"/>
      <c r="I44" s="54">
        <v>16.666599999999999</v>
      </c>
      <c r="J44" s="55">
        <v>99.999400001200001</v>
      </c>
      <c r="K44" s="57"/>
      <c r="L44" s="57"/>
      <c r="M44" s="57"/>
      <c r="N44" s="54">
        <v>16.666699999999999</v>
      </c>
      <c r="O44" s="54">
        <v>-1507.2648999999999</v>
      </c>
      <c r="P44" s="54">
        <v>1</v>
      </c>
      <c r="Q44" s="57"/>
      <c r="R44" s="57"/>
      <c r="S44" s="54">
        <v>16.666699999999999</v>
      </c>
      <c r="T44" s="57"/>
      <c r="U44" s="58"/>
    </row>
    <row r="45" spans="1:21" ht="12" thickBot="1">
      <c r="A45" s="81"/>
      <c r="B45" s="69" t="s">
        <v>34</v>
      </c>
      <c r="C45" s="70"/>
      <c r="D45" s="59">
        <v>16931.1967</v>
      </c>
      <c r="E45" s="60"/>
      <c r="F45" s="60"/>
      <c r="G45" s="59">
        <v>15907.5924</v>
      </c>
      <c r="H45" s="61">
        <v>6.4346902677742799</v>
      </c>
      <c r="I45" s="59">
        <v>1715.5658000000001</v>
      </c>
      <c r="J45" s="61">
        <v>10.1325726137243</v>
      </c>
      <c r="K45" s="59">
        <v>2583.6005</v>
      </c>
      <c r="L45" s="61">
        <v>16.241304372369999</v>
      </c>
      <c r="M45" s="61">
        <v>-0.33597868555916399</v>
      </c>
      <c r="N45" s="59">
        <v>261878.1507</v>
      </c>
      <c r="O45" s="59">
        <v>3762475.1069999998</v>
      </c>
      <c r="P45" s="59">
        <v>8</v>
      </c>
      <c r="Q45" s="59">
        <v>21</v>
      </c>
      <c r="R45" s="61">
        <v>-61.904761904761898</v>
      </c>
      <c r="S45" s="59">
        <v>2116.3995875000001</v>
      </c>
      <c r="T45" s="59">
        <v>360.65745714285703</v>
      </c>
      <c r="U45" s="62">
        <v>82.958914787500802</v>
      </c>
    </row>
  </sheetData>
  <mergeCells count="43"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31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0" workbookViewId="0">
      <selection activeCell="F39" sqref="F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40902</v>
      </c>
      <c r="D2" s="37">
        <v>359816.73524615401</v>
      </c>
      <c r="E2" s="37">
        <v>265822.24309914501</v>
      </c>
      <c r="F2" s="37">
        <v>93994.492147008496</v>
      </c>
      <c r="G2" s="37">
        <v>265822.24309914501</v>
      </c>
      <c r="H2" s="37">
        <v>0.26122879493836199</v>
      </c>
    </row>
    <row r="3" spans="1:8">
      <c r="A3" s="37">
        <v>2</v>
      </c>
      <c r="B3" s="37">
        <v>13</v>
      </c>
      <c r="C3" s="37">
        <v>5328</v>
      </c>
      <c r="D3" s="37">
        <v>53084.940821367498</v>
      </c>
      <c r="E3" s="37">
        <v>43085.874857265</v>
      </c>
      <c r="F3" s="37">
        <v>9999.0659641025595</v>
      </c>
      <c r="G3" s="37">
        <v>43085.874857265</v>
      </c>
      <c r="H3" s="37">
        <v>0.18835974589761201</v>
      </c>
    </row>
    <row r="4" spans="1:8">
      <c r="A4" s="37">
        <v>3</v>
      </c>
      <c r="B4" s="37">
        <v>14</v>
      </c>
      <c r="C4" s="37">
        <v>79623</v>
      </c>
      <c r="D4" s="37">
        <v>69855.869294516306</v>
      </c>
      <c r="E4" s="37">
        <v>51362.829621441997</v>
      </c>
      <c r="F4" s="37">
        <v>18493.039673074301</v>
      </c>
      <c r="G4" s="37">
        <v>51362.829621441997</v>
      </c>
      <c r="H4" s="37">
        <v>0.26473136559372801</v>
      </c>
    </row>
    <row r="5" spans="1:8">
      <c r="A5" s="37">
        <v>4</v>
      </c>
      <c r="B5" s="37">
        <v>15</v>
      </c>
      <c r="C5" s="37">
        <v>2104</v>
      </c>
      <c r="D5" s="37">
        <v>34557.5672510476</v>
      </c>
      <c r="E5" s="37">
        <v>26336.619049897901</v>
      </c>
      <c r="F5" s="37">
        <v>8220.9482011496893</v>
      </c>
      <c r="G5" s="37">
        <v>26336.619049897901</v>
      </c>
      <c r="H5" s="37">
        <v>0.23789140425967001</v>
      </c>
    </row>
    <row r="6" spans="1:8">
      <c r="A6" s="37">
        <v>5</v>
      </c>
      <c r="B6" s="37">
        <v>16</v>
      </c>
      <c r="C6" s="37">
        <v>6198</v>
      </c>
      <c r="D6" s="37">
        <v>95179.883040170898</v>
      </c>
      <c r="E6" s="37">
        <v>80295.623678632503</v>
      </c>
      <c r="F6" s="37">
        <v>14884.259361538499</v>
      </c>
      <c r="G6" s="37">
        <v>80295.623678632503</v>
      </c>
      <c r="H6" s="37">
        <v>0.15638030733087299</v>
      </c>
    </row>
    <row r="7" spans="1:8">
      <c r="A7" s="37">
        <v>6</v>
      </c>
      <c r="B7" s="37">
        <v>17</v>
      </c>
      <c r="C7" s="37">
        <v>13026</v>
      </c>
      <c r="D7" s="37">
        <v>150844.389328205</v>
      </c>
      <c r="E7" s="37">
        <v>105761.201382051</v>
      </c>
      <c r="F7" s="37">
        <v>45083.187946153797</v>
      </c>
      <c r="G7" s="37">
        <v>105761.201382051</v>
      </c>
      <c r="H7" s="37">
        <v>0.29887215657761401</v>
      </c>
    </row>
    <row r="8" spans="1:8">
      <c r="A8" s="37">
        <v>7</v>
      </c>
      <c r="B8" s="37">
        <v>18</v>
      </c>
      <c r="C8" s="37">
        <v>31625</v>
      </c>
      <c r="D8" s="37">
        <v>101005.201205128</v>
      </c>
      <c r="E8" s="37">
        <v>78446.652875213695</v>
      </c>
      <c r="F8" s="37">
        <v>22558.548329914502</v>
      </c>
      <c r="G8" s="37">
        <v>78446.652875213695</v>
      </c>
      <c r="H8" s="37">
        <v>0.22334046228075999</v>
      </c>
    </row>
    <row r="9" spans="1:8">
      <c r="A9" s="37">
        <v>8</v>
      </c>
      <c r="B9" s="37">
        <v>19</v>
      </c>
      <c r="C9" s="37">
        <v>12594</v>
      </c>
      <c r="D9" s="37">
        <v>68143.176646153806</v>
      </c>
      <c r="E9" s="37">
        <v>55907.399729059798</v>
      </c>
      <c r="F9" s="37">
        <v>12235.776917093999</v>
      </c>
      <c r="G9" s="37">
        <v>55907.399729059798</v>
      </c>
      <c r="H9" s="37">
        <v>0.17955982563933801</v>
      </c>
    </row>
    <row r="10" spans="1:8">
      <c r="A10" s="37">
        <v>9</v>
      </c>
      <c r="B10" s="37">
        <v>21</v>
      </c>
      <c r="C10" s="37">
        <v>160211</v>
      </c>
      <c r="D10" s="37">
        <v>623681.79457692301</v>
      </c>
      <c r="E10" s="37">
        <v>664528.04029999999</v>
      </c>
      <c r="F10" s="37">
        <v>-40846.2457230769</v>
      </c>
      <c r="G10" s="37">
        <v>664528.04029999999</v>
      </c>
      <c r="H10" s="37">
        <v>-6.5492124474765406E-2</v>
      </c>
    </row>
    <row r="11" spans="1:8">
      <c r="A11" s="37">
        <v>10</v>
      </c>
      <c r="B11" s="37">
        <v>22</v>
      </c>
      <c r="C11" s="37">
        <v>20496</v>
      </c>
      <c r="D11" s="37">
        <v>342823.88153846102</v>
      </c>
      <c r="E11" s="37">
        <v>312281.42063076899</v>
      </c>
      <c r="F11" s="37">
        <v>30542.460907692301</v>
      </c>
      <c r="G11" s="37">
        <v>312281.42063076899</v>
      </c>
      <c r="H11" s="37">
        <v>8.9090820542108998E-2</v>
      </c>
    </row>
    <row r="12" spans="1:8">
      <c r="A12" s="37">
        <v>11</v>
      </c>
      <c r="B12" s="37">
        <v>23</v>
      </c>
      <c r="C12" s="37">
        <v>116811.78599999999</v>
      </c>
      <c r="D12" s="37">
        <v>1083225.73650684</v>
      </c>
      <c r="E12" s="37">
        <v>932940.87334444397</v>
      </c>
      <c r="F12" s="37">
        <v>150284.86316239301</v>
      </c>
      <c r="G12" s="37">
        <v>932940.87334444397</v>
      </c>
      <c r="H12" s="37">
        <v>0.138738268578282</v>
      </c>
    </row>
    <row r="13" spans="1:8">
      <c r="A13" s="37">
        <v>12</v>
      </c>
      <c r="B13" s="37">
        <v>24</v>
      </c>
      <c r="C13" s="37">
        <v>23835</v>
      </c>
      <c r="D13" s="37">
        <v>426713.19489145302</v>
      </c>
      <c r="E13" s="37">
        <v>398237.78121965798</v>
      </c>
      <c r="F13" s="37">
        <v>28475.4136717949</v>
      </c>
      <c r="G13" s="37">
        <v>398237.78121965798</v>
      </c>
      <c r="H13" s="37">
        <v>6.6731973636386901E-2</v>
      </c>
    </row>
    <row r="14" spans="1:8">
      <c r="A14" s="37">
        <v>13</v>
      </c>
      <c r="B14" s="37">
        <v>25</v>
      </c>
      <c r="C14" s="37">
        <v>60564</v>
      </c>
      <c r="D14" s="37">
        <v>719568.31079999998</v>
      </c>
      <c r="E14" s="37">
        <v>669628.57070000004</v>
      </c>
      <c r="F14" s="37">
        <v>49939.740100000003</v>
      </c>
      <c r="G14" s="37">
        <v>669628.57070000004</v>
      </c>
      <c r="H14" s="37">
        <v>6.9402361597161094E-2</v>
      </c>
    </row>
    <row r="15" spans="1:8">
      <c r="A15" s="37">
        <v>14</v>
      </c>
      <c r="B15" s="37">
        <v>26</v>
      </c>
      <c r="C15" s="37">
        <v>55546</v>
      </c>
      <c r="D15" s="37">
        <v>249870.31217450299</v>
      </c>
      <c r="E15" s="37">
        <v>223456.68230587701</v>
      </c>
      <c r="F15" s="37">
        <v>26413.6298686257</v>
      </c>
      <c r="G15" s="37">
        <v>223456.68230587701</v>
      </c>
      <c r="H15" s="37">
        <v>0.105709356340737</v>
      </c>
    </row>
    <row r="16" spans="1:8">
      <c r="A16" s="37">
        <v>15</v>
      </c>
      <c r="B16" s="37">
        <v>27</v>
      </c>
      <c r="C16" s="37">
        <v>111829.999</v>
      </c>
      <c r="D16" s="37">
        <v>820143.08490000002</v>
      </c>
      <c r="E16" s="37">
        <v>767294.27819999994</v>
      </c>
      <c r="F16" s="37">
        <v>52848.806700000001</v>
      </c>
      <c r="G16" s="37">
        <v>767294.27819999994</v>
      </c>
      <c r="H16" s="37">
        <v>6.4438520147303099E-2</v>
      </c>
    </row>
    <row r="17" spans="1:8">
      <c r="A17" s="37">
        <v>16</v>
      </c>
      <c r="B17" s="37">
        <v>29</v>
      </c>
      <c r="C17" s="37">
        <v>274106</v>
      </c>
      <c r="D17" s="37">
        <v>2479211.3818735001</v>
      </c>
      <c r="E17" s="37">
        <v>2463058.2251777798</v>
      </c>
      <c r="F17" s="37">
        <v>16153.1566957265</v>
      </c>
      <c r="G17" s="37">
        <v>2463058.2251777798</v>
      </c>
      <c r="H17" s="37">
        <v>6.51544148830092E-3</v>
      </c>
    </row>
    <row r="18" spans="1:8">
      <c r="A18" s="37">
        <v>17</v>
      </c>
      <c r="B18" s="37">
        <v>31</v>
      </c>
      <c r="C18" s="37">
        <v>19135.107</v>
      </c>
      <c r="D18" s="37">
        <v>171011.33216124299</v>
      </c>
      <c r="E18" s="37">
        <v>142306.68039024799</v>
      </c>
      <c r="F18" s="37">
        <v>28704.651770995701</v>
      </c>
      <c r="G18" s="37">
        <v>142306.68039024799</v>
      </c>
      <c r="H18" s="37">
        <v>0.16785233708331501</v>
      </c>
    </row>
    <row r="19" spans="1:8">
      <c r="A19" s="37">
        <v>18</v>
      </c>
      <c r="B19" s="37">
        <v>32</v>
      </c>
      <c r="C19" s="37">
        <v>10631.694</v>
      </c>
      <c r="D19" s="37">
        <v>179432.239899584</v>
      </c>
      <c r="E19" s="37">
        <v>166299.186728197</v>
      </c>
      <c r="F19" s="37">
        <v>13133.053171387301</v>
      </c>
      <c r="G19" s="37">
        <v>166299.186728197</v>
      </c>
      <c r="H19" s="37">
        <v>7.3192271236969503E-2</v>
      </c>
    </row>
    <row r="20" spans="1:8">
      <c r="A20" s="37">
        <v>19</v>
      </c>
      <c r="B20" s="37">
        <v>33</v>
      </c>
      <c r="C20" s="37">
        <v>30720.044000000002</v>
      </c>
      <c r="D20" s="37">
        <v>422314.23222041398</v>
      </c>
      <c r="E20" s="37">
        <v>329356.889033176</v>
      </c>
      <c r="F20" s="37">
        <v>92957.343187238104</v>
      </c>
      <c r="G20" s="37">
        <v>329356.889033176</v>
      </c>
      <c r="H20" s="37">
        <v>0.22011416167173301</v>
      </c>
    </row>
    <row r="21" spans="1:8">
      <c r="A21" s="37">
        <v>20</v>
      </c>
      <c r="B21" s="37">
        <v>34</v>
      </c>
      <c r="C21" s="37">
        <v>29909.23</v>
      </c>
      <c r="D21" s="37">
        <v>172206.76611163301</v>
      </c>
      <c r="E21" s="37">
        <v>123410.824851381</v>
      </c>
      <c r="F21" s="37">
        <v>48795.941260252002</v>
      </c>
      <c r="G21" s="37">
        <v>123410.824851381</v>
      </c>
      <c r="H21" s="37">
        <v>0.28335670172576199</v>
      </c>
    </row>
    <row r="22" spans="1:8">
      <c r="A22" s="37">
        <v>21</v>
      </c>
      <c r="B22" s="37">
        <v>35</v>
      </c>
      <c r="C22" s="37">
        <v>21796.744999999999</v>
      </c>
      <c r="D22" s="37">
        <v>679069.61966106202</v>
      </c>
      <c r="E22" s="37">
        <v>642731.65112743399</v>
      </c>
      <c r="F22" s="37">
        <v>36337.9685336283</v>
      </c>
      <c r="G22" s="37">
        <v>642731.65112743399</v>
      </c>
      <c r="H22" s="37">
        <v>5.3511403663979801E-2</v>
      </c>
    </row>
    <row r="23" spans="1:8">
      <c r="A23" s="37">
        <v>22</v>
      </c>
      <c r="B23" s="37">
        <v>36</v>
      </c>
      <c r="C23" s="37">
        <v>118712.973</v>
      </c>
      <c r="D23" s="37">
        <v>729410.14606548694</v>
      </c>
      <c r="E23" s="37">
        <v>621668.03702789603</v>
      </c>
      <c r="F23" s="37">
        <v>107742.109037591</v>
      </c>
      <c r="G23" s="37">
        <v>621668.03702789603</v>
      </c>
      <c r="H23" s="37">
        <v>0.14771128372529899</v>
      </c>
    </row>
    <row r="24" spans="1:8">
      <c r="A24" s="37">
        <v>23</v>
      </c>
      <c r="B24" s="37">
        <v>37</v>
      </c>
      <c r="C24" s="37">
        <v>148211.31700000001</v>
      </c>
      <c r="D24" s="37">
        <v>1177119.5695849599</v>
      </c>
      <c r="E24" s="37">
        <v>1071406.1268042501</v>
      </c>
      <c r="F24" s="37">
        <v>105713.442780709</v>
      </c>
      <c r="G24" s="37">
        <v>1071406.1268042501</v>
      </c>
      <c r="H24" s="37">
        <v>8.9806885818730101E-2</v>
      </c>
    </row>
    <row r="25" spans="1:8">
      <c r="A25" s="37">
        <v>24</v>
      </c>
      <c r="B25" s="37">
        <v>38</v>
      </c>
      <c r="C25" s="37">
        <v>175585.6</v>
      </c>
      <c r="D25" s="37">
        <v>704557.44776991103</v>
      </c>
      <c r="E25" s="37">
        <v>695803.60336725705</v>
      </c>
      <c r="F25" s="37">
        <v>8753.8444026548696</v>
      </c>
      <c r="G25" s="37">
        <v>695803.60336725705</v>
      </c>
      <c r="H25" s="37">
        <v>1.24245999107139E-2</v>
      </c>
    </row>
    <row r="26" spans="1:8">
      <c r="A26" s="37">
        <v>25</v>
      </c>
      <c r="B26" s="37">
        <v>39</v>
      </c>
      <c r="C26" s="37">
        <v>53726.124000000003</v>
      </c>
      <c r="D26" s="37">
        <v>81627.565471038499</v>
      </c>
      <c r="E26" s="37">
        <v>58417.416775962403</v>
      </c>
      <c r="F26" s="37">
        <v>23210.148695076099</v>
      </c>
      <c r="G26" s="37">
        <v>58417.416775962403</v>
      </c>
      <c r="H26" s="37">
        <v>0.28434204255805101</v>
      </c>
    </row>
    <row r="27" spans="1:8">
      <c r="A27" s="37">
        <v>26</v>
      </c>
      <c r="B27" s="37">
        <v>42</v>
      </c>
      <c r="C27" s="37">
        <v>5283.268</v>
      </c>
      <c r="D27" s="37">
        <v>90840.180399999997</v>
      </c>
      <c r="E27" s="37">
        <v>76093.562999999995</v>
      </c>
      <c r="F27" s="37">
        <v>14746.617399999999</v>
      </c>
      <c r="G27" s="37">
        <v>76093.562999999995</v>
      </c>
      <c r="H27" s="37">
        <v>0.16233584450257199</v>
      </c>
    </row>
    <row r="28" spans="1:8">
      <c r="A28" s="37">
        <v>27</v>
      </c>
      <c r="B28" s="37">
        <v>75</v>
      </c>
      <c r="C28" s="37">
        <v>85</v>
      </c>
      <c r="D28" s="37">
        <v>40050.854700854703</v>
      </c>
      <c r="E28" s="37">
        <v>38084.305555555598</v>
      </c>
      <c r="F28" s="37">
        <v>1966.54914529915</v>
      </c>
      <c r="G28" s="37">
        <v>38084.305555555598</v>
      </c>
      <c r="H28" s="37">
        <v>4.9101302830802697E-2</v>
      </c>
    </row>
    <row r="29" spans="1:8">
      <c r="A29" s="37">
        <v>28</v>
      </c>
      <c r="B29" s="37">
        <v>76</v>
      </c>
      <c r="C29" s="37">
        <v>1124</v>
      </c>
      <c r="D29" s="37">
        <v>199876.549218803</v>
      </c>
      <c r="E29" s="37">
        <v>189645.08805128199</v>
      </c>
      <c r="F29" s="37">
        <v>10231.4611675214</v>
      </c>
      <c r="G29" s="37">
        <v>189645.08805128199</v>
      </c>
      <c r="H29" s="37">
        <v>5.1188902387548502E-2</v>
      </c>
    </row>
    <row r="30" spans="1:8">
      <c r="A30" s="37">
        <v>29</v>
      </c>
      <c r="B30" s="37">
        <v>99</v>
      </c>
      <c r="C30" s="37">
        <v>8</v>
      </c>
      <c r="D30" s="37">
        <v>16931.1965811966</v>
      </c>
      <c r="E30" s="37">
        <v>15215.6307692308</v>
      </c>
      <c r="F30" s="37">
        <v>1715.5658119658101</v>
      </c>
      <c r="G30" s="37">
        <v>15215.6307692308</v>
      </c>
      <c r="H30" s="37">
        <v>0.101325727554961</v>
      </c>
    </row>
    <row r="31" spans="1:8">
      <c r="A31" s="30">
        <v>30</v>
      </c>
      <c r="B31" s="39">
        <v>9101</v>
      </c>
      <c r="C31" s="40">
        <v>1</v>
      </c>
      <c r="D31" s="40">
        <v>16.666699999999999</v>
      </c>
      <c r="E31" s="40">
        <v>1E-4</v>
      </c>
      <c r="F31" s="40">
        <v>16.666599999999999</v>
      </c>
      <c r="G31" s="40">
        <v>1E-4</v>
      </c>
      <c r="H31" s="40">
        <v>0.99999400001200001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76</v>
      </c>
      <c r="D33" s="34">
        <v>157621.42000000001</v>
      </c>
      <c r="E33" s="34">
        <v>161686.76</v>
      </c>
      <c r="F33" s="30"/>
      <c r="G33" s="30"/>
      <c r="H33" s="30"/>
    </row>
    <row r="34" spans="1:8">
      <c r="A34" s="30"/>
      <c r="B34" s="33">
        <v>71</v>
      </c>
      <c r="C34" s="34">
        <v>36</v>
      </c>
      <c r="D34" s="34">
        <v>60912.87</v>
      </c>
      <c r="E34" s="34">
        <v>66176.149999999994</v>
      </c>
      <c r="F34" s="30"/>
      <c r="G34" s="30"/>
      <c r="H34" s="30"/>
    </row>
    <row r="35" spans="1:8">
      <c r="A35" s="30"/>
      <c r="B35" s="33">
        <v>72</v>
      </c>
      <c r="C35" s="34">
        <v>4</v>
      </c>
      <c r="D35" s="34">
        <v>6485.47</v>
      </c>
      <c r="E35" s="34">
        <v>6302.56</v>
      </c>
      <c r="F35" s="30"/>
      <c r="G35" s="30"/>
      <c r="H35" s="30"/>
    </row>
    <row r="36" spans="1:8">
      <c r="A36" s="30"/>
      <c r="B36" s="33">
        <v>73</v>
      </c>
      <c r="C36" s="34">
        <v>31</v>
      </c>
      <c r="D36" s="34">
        <v>38329.96</v>
      </c>
      <c r="E36" s="34">
        <v>44455.64</v>
      </c>
      <c r="F36" s="30"/>
      <c r="G36" s="30"/>
      <c r="H36" s="30"/>
    </row>
    <row r="37" spans="1:8">
      <c r="A37" s="30"/>
      <c r="B37" s="33">
        <v>77</v>
      </c>
      <c r="C37" s="34">
        <v>29</v>
      </c>
      <c r="D37" s="34">
        <v>42919.68</v>
      </c>
      <c r="E37" s="34">
        <v>50525.82</v>
      </c>
      <c r="F37" s="30"/>
      <c r="G37" s="30"/>
      <c r="H37" s="30"/>
    </row>
    <row r="38" spans="1:8">
      <c r="A38" s="30"/>
      <c r="B38" s="33">
        <v>78</v>
      </c>
      <c r="C38" s="34">
        <v>25</v>
      </c>
      <c r="D38" s="34">
        <v>26544.46</v>
      </c>
      <c r="E38" s="34">
        <v>22770.95</v>
      </c>
      <c r="F38" s="34"/>
      <c r="G38" s="30"/>
      <c r="H38" s="30"/>
    </row>
    <row r="39" spans="1:8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3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2016-04-25T02:07:03Z</dcterms:modified>
</cp:coreProperties>
</file>