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<sst xmlns="http://schemas.openxmlformats.org/spreadsheetml/2006/main" count="118" uniqueCount="77">
  <si>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</si>
  <si>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</si>
  <si>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</si>
  <si>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</si>
  <si>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</si>
  <si>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</si>
  <si>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</si>
  <si>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</si>
  <si>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</si>
  <si>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</si>
  <si>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</si>
  <si>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</si>
  <si>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</si>
  <si>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</si>
  <si>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</si>
  <si>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</si>
  <si>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</si>
  <si>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</si>
  <si>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</si>
  <si>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</si>
  <si>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</si>
  <si>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</si>
  <si>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</si>
  <si>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</si>
  <si>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</si>
  <si>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</si>
  <si>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</si>
  <si>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</si>
  <si>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</si>
  <si>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</si>
  <si>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</si>
  <si>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</si>
  <si>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</si>
  <si>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</si>
  <si>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</si>
  <si>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</si>
  <si>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</si>
  <si>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</si>
  <si>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</si>
  <si>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</si>
  <si>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3" type="noConversion"/>
  </si>
  <si>
    <t>COST</t>
    <phoneticPr fontId="33" type="noConversion"/>
  </si>
  <si>
    <t>成本</t>
    <phoneticPr fontId="33" type="noConversion"/>
  </si>
  <si>
    <t>销售金额差异</t>
    <phoneticPr fontId="33" type="noConversion"/>
  </si>
  <si>
    <t>销售成本差异</t>
    <phoneticPr fontId="3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</si>
  <si>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</si>
  <si>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</si>
  <si>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</si>
  <si>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</si>
  <si>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</si>
  <si>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</si>
  <si>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</si>
  <si>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</si>
  <si>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</si>
  <si>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</si>
  <si>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</si>
  <si>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</si>
  <si>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</si>
  <si>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</si>
  <si>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</si>
  <si>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</si>
  <si>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</si>
  <si>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</si>
  <si>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</si>
  <si>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</si>
  <si>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</si>
  <si>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</si>
  <si>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</si>
  <si>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</si>
  <si>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</si>
  <si>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</si>
  <si>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3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</si>
  <si>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</si>
  <si>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3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</si>
  <si>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</si>
  <si>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3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</si>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</sst>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1">
    <xf numFmtId="0" fontId="0" fillId="0" borderId="0"/>
    <xf numFmtId="0" fontId="48" fillId="0" borderId="0" applyNumberFormat="0" applyFill="0" applyBorder="0" applyAlignment="0" applyProtection="0"/>
    <xf numFmtId="0" fontId="49" fillId="0" borderId="1" applyNumberFormat="0" applyFill="0" applyAlignment="0" applyProtection="0"/>
    <xf numFmtId="0" fontId="50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52" fillId="3" borderId="0" applyNumberFormat="0" applyBorder="0" applyAlignment="0" applyProtection="0"/>
    <xf numFmtId="0" fontId="61" fillId="4" borderId="0" applyNumberFormat="0" applyBorder="0" applyAlignment="0" applyProtection="0"/>
    <xf numFmtId="0" fontId="63" fillId="5" borderId="4" applyNumberFormat="0" applyAlignment="0" applyProtection="0"/>
    <xf numFmtId="0" fontId="62" fillId="6" borderId="5" applyNumberFormat="0" applyAlignment="0" applyProtection="0"/>
    <xf numFmtId="0" fontId="56" fillId="6" borderId="4" applyNumberFormat="0" applyAlignment="0" applyProtection="0"/>
    <xf numFmtId="0" fontId="60" fillId="0" borderId="6" applyNumberFormat="0" applyFill="0" applyAlignment="0" applyProtection="0"/>
    <xf numFmtId="0" fontId="57" fillId="7" borderId="7" applyNumberFormat="0" applyAlignment="0" applyProtection="0"/>
    <xf numFmtId="0" fontId="59" fillId="0" borderId="0" applyNumberFormat="0" applyFill="0" applyBorder="0" applyAlignment="0" applyProtection="0"/>
    <xf numFmtId="0" fontId="29" fillId="8" borderId="8" applyNumberFormat="0" applyFont="0" applyAlignment="0" applyProtection="0">
      <alignment vertical="center"/>
    </xf>
    <xf numFmtId="0" fontId="58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46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6" fillId="3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4" fillId="0" borderId="0"/>
    <xf numFmtId="43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" applyNumberFormat="0" applyFill="0" applyAlignment="0" applyProtection="0"/>
    <xf numFmtId="0" fontId="50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52" fillId="3" borderId="0" applyNumberFormat="0" applyBorder="0" applyAlignment="0" applyProtection="0"/>
    <xf numFmtId="0" fontId="61" fillId="4" borderId="0" applyNumberFormat="0" applyBorder="0" applyAlignment="0" applyProtection="0"/>
    <xf numFmtId="0" fontId="63" fillId="5" borderId="4" applyNumberFormat="0" applyAlignment="0" applyProtection="0"/>
    <xf numFmtId="0" fontId="62" fillId="6" borderId="5" applyNumberFormat="0" applyAlignment="0" applyProtection="0"/>
    <xf numFmtId="0" fontId="56" fillId="6" borderId="4" applyNumberFormat="0" applyAlignment="0" applyProtection="0"/>
    <xf numFmtId="0" fontId="60" fillId="0" borderId="6" applyNumberFormat="0" applyFill="0" applyAlignment="0" applyProtection="0"/>
    <xf numFmtId="0" fontId="57" fillId="7" borderId="7" applyNumberFormat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46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6" fillId="3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47" fillId="38" borderId="21">
      <alignment vertical="center"/>
    </xf>
    <xf numFmtId="0" fontId="66" fillId="0" borderId="0"/>
    <xf numFmtId="180" fontId="68" fillId="0" borderId="0" applyFont="0" applyFill="0" applyBorder="0" applyAlignment="0" applyProtection="0"/>
    <xf numFmtId="181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9" fontId="68" fillId="0" borderId="0" applyFont="0" applyFill="0" applyBorder="0" applyAlignment="0" applyProtection="0"/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5" borderId="4" applyNumberFormat="0" applyAlignment="0" applyProtection="0">
      <alignment vertical="center"/>
    </xf>
    <xf numFmtId="0" fontId="78" fillId="6" borderId="5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1" fillId="7" borderId="7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9" applyNumberFormat="0" applyFill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0" fillId="0" borderId="0" xfId="0" applyFont="1"/>
    <xf numFmtId="177" fontId="30" fillId="0" borderId="0" xfId="0" applyNumberFormat="1" applyFont="1"/>
    <xf numFmtId="0" fontId="0" fillId="0" borderId="0" xfId="0" applyAlignment="1"/>
    <xf numFmtId="0" fontId="30" fillId="0" borderId="0" xfId="0" applyNumberFormat="1" applyFont="1"/>
    <xf numFmtId="0" fontId="31" fillId="0" borderId="18" xfId="0" applyFont="1" applyBorder="1" applyAlignment="1">
      <alignment wrapText="1"/>
    </xf>
    <xf numFmtId="0" fontId="31" fillId="0" borderId="18" xfId="0" applyNumberFormat="1" applyFont="1" applyBorder="1" applyAlignment="1">
      <alignment wrapText="1"/>
    </xf>
    <xf numFmtId="0" fontId="30" fillId="0" borderId="18" xfId="0" applyFont="1" applyBorder="1" applyAlignment="1">
      <alignment wrapText="1"/>
    </xf>
    <xf numFmtId="0" fontId="30" fillId="0" borderId="18" xfId="0" applyFont="1" applyBorder="1" applyAlignment="1">
      <alignment horizontal="right" vertical="center" wrapText="1"/>
    </xf>
    <xf numFmtId="49" fontId="31" fillId="36" borderId="18" xfId="0" applyNumberFormat="1" applyFont="1" applyFill="1" applyBorder="1" applyAlignment="1">
      <alignment vertical="center" wrapText="1"/>
    </xf>
    <xf numFmtId="49" fontId="34" fillId="37" borderId="18" xfId="0" applyNumberFormat="1" applyFont="1" applyFill="1" applyBorder="1" applyAlignment="1">
      <alignment horizontal="center" vertical="center" wrapText="1"/>
    </xf>
    <xf numFmtId="0" fontId="31" fillId="33" borderId="18" xfId="0" applyFont="1" applyFill="1" applyBorder="1" applyAlignment="1">
      <alignment vertical="center" wrapText="1"/>
    </xf>
    <xf numFmtId="0" fontId="31" fillId="33" borderId="18" xfId="0" applyNumberFormat="1" applyFont="1" applyFill="1" applyBorder="1" applyAlignment="1">
      <alignment vertical="center" wrapText="1"/>
    </xf>
    <xf numFmtId="0" fontId="31" fillId="36" borderId="18" xfId="0" applyFont="1" applyFill="1" applyBorder="1" applyAlignment="1">
      <alignment vertical="center" wrapText="1"/>
    </xf>
    <xf numFmtId="0" fontId="31" fillId="37" borderId="18" xfId="0" applyFont="1" applyFill="1" applyBorder="1" applyAlignment="1">
      <alignment vertical="center" wrapText="1"/>
    </xf>
    <xf numFmtId="4" fontId="31" fillId="36" borderId="18" xfId="0" applyNumberFormat="1" applyFont="1" applyFill="1" applyBorder="1" applyAlignment="1">
      <alignment horizontal="right" vertical="top" wrapText="1"/>
    </xf>
    <xf numFmtId="4" fontId="31" fillId="37" borderId="18" xfId="0" applyNumberFormat="1" applyFont="1" applyFill="1" applyBorder="1" applyAlignment="1">
      <alignment horizontal="right" vertical="top" wrapText="1"/>
    </xf>
    <xf numFmtId="177" fontId="30" fillId="36" borderId="18" xfId="0" applyNumberFormat="1" applyFont="1" applyFill="1" applyBorder="1" applyAlignment="1">
      <alignment horizontal="center" vertical="center"/>
    </xf>
    <xf numFmtId="177" fontId="30" fillId="37" borderId="18" xfId="0" applyNumberFormat="1" applyFont="1" applyFill="1" applyBorder="1" applyAlignment="1">
      <alignment horizontal="center" vertical="center"/>
    </xf>
    <xf numFmtId="177" fontId="35" fillId="0" borderId="18" xfId="0" applyNumberFormat="1" applyFont="1" applyBorder="1"/>
    <xf numFmtId="177" fontId="30" fillId="36" borderId="18" xfId="0" applyNumberFormat="1" applyFont="1" applyFill="1" applyBorder="1"/>
    <xf numFmtId="177" fontId="30" fillId="37" borderId="18" xfId="0" applyNumberFormat="1" applyFont="1" applyFill="1" applyBorder="1"/>
    <xf numFmtId="177" fontId="30" fillId="0" borderId="18" xfId="0" applyNumberFormat="1" applyFont="1" applyBorder="1"/>
    <xf numFmtId="49" fontId="31" fillId="0" borderId="18" xfId="0" applyNumberFormat="1" applyFont="1" applyFill="1" applyBorder="1" applyAlignment="1">
      <alignment vertical="center" wrapText="1"/>
    </xf>
    <xf numFmtId="0" fontId="31" fillId="0" borderId="18" xfId="0" applyFont="1" applyFill="1" applyBorder="1" applyAlignment="1">
      <alignment vertical="center" wrapText="1"/>
    </xf>
    <xf numFmtId="4" fontId="31" fillId="0" borderId="18" xfId="0" applyNumberFormat="1" applyFont="1" applyFill="1" applyBorder="1" applyAlignment="1">
      <alignment horizontal="right" vertical="top" wrapText="1"/>
    </xf>
    <xf numFmtId="0" fontId="30" fillId="0" borderId="0" xfId="0" applyFont="1" applyFill="1"/>
    <xf numFmtId="176" fontId="3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1" fillId="0" borderId="0" xfId="0" applyNumberFormat="1" applyFont="1" applyAlignment="1"/>
    <xf numFmtId="1" fontId="41" fillId="0" borderId="0" xfId="0" applyNumberFormat="1" applyFont="1" applyAlignment="1"/>
    <xf numFmtId="0" fontId="30" fillId="0" borderId="0" xfId="0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30" fillId="0" borderId="0" xfId="0" applyFont="1"/>
    <xf numFmtId="0" fontId="30" fillId="0" borderId="0" xfId="0" applyFont="1"/>
    <xf numFmtId="0" fontId="66" fillId="0" borderId="0" xfId="110"/>
    <xf numFmtId="0" fontId="67" fillId="0" borderId="0" xfId="110" applyNumberFormat="1" applyFont="1"/>
    <xf numFmtId="1" fontId="69" fillId="0" borderId="0" xfId="0" applyNumberFormat="1" applyFont="1" applyAlignment="1"/>
    <xf numFmtId="0" fontId="69" fillId="0" borderId="0" xfId="0" applyNumberFormat="1" applyFont="1" applyAlignment="1"/>
    <xf numFmtId="0" fontId="30" fillId="0" borderId="0" xfId="0" applyFont="1" applyAlignment="1">
      <alignment vertical="center"/>
    </xf>
    <xf numFmtId="0" fontId="31" fillId="33" borderId="18" xfId="0" applyFont="1" applyFill="1" applyBorder="1" applyAlignment="1">
      <alignment vertical="center" wrapText="1"/>
    </xf>
    <xf numFmtId="49" fontId="31" fillId="33" borderId="18" xfId="0" applyNumberFormat="1" applyFont="1" applyFill="1" applyBorder="1" applyAlignment="1">
      <alignment horizontal="left" vertical="top" wrapText="1"/>
    </xf>
    <xf numFmtId="49" fontId="32" fillId="33" borderId="18" xfId="0" applyNumberFormat="1" applyFont="1" applyFill="1" applyBorder="1" applyAlignment="1">
      <alignment horizontal="left" vertical="top" wrapText="1"/>
    </xf>
    <xf numFmtId="14" fontId="31" fillId="33" borderId="18" xfId="0" applyNumberFormat="1" applyFont="1" applyFill="1" applyBorder="1" applyAlignment="1">
      <alignment vertical="center" wrapText="1"/>
    </xf>
    <xf numFmtId="49" fontId="31" fillId="33" borderId="13" xfId="0" applyNumberFormat="1" applyFont="1" applyFill="1" applyBorder="1" applyAlignment="1">
      <alignment horizontal="left" vertical="top" wrapText="1"/>
    </xf>
    <xf numFmtId="49" fontId="31" fillId="33" borderId="15" xfId="0" applyNumberFormat="1" applyFont="1" applyFill="1" applyBorder="1" applyAlignment="1">
      <alignment horizontal="left" vertical="top" wrapText="1"/>
    </xf>
    <xf numFmtId="49" fontId="31" fillId="33" borderId="22" xfId="0" applyNumberFormat="1" applyFont="1" applyFill="1" applyBorder="1" applyAlignment="1">
      <alignment horizontal="left" vertical="top" wrapText="1"/>
    </xf>
    <xf numFmtId="49" fontId="31" fillId="33" borderId="23" xfId="0" applyNumberFormat="1" applyFont="1" applyFill="1" applyBorder="1" applyAlignment="1">
      <alignment horizontal="left" vertical="top" wrapText="1"/>
    </xf>
    <xf numFmtId="0" fontId="30" fillId="0" borderId="0" xfId="0" applyFont="1" applyAlignment="1">
      <alignment wrapText="1"/>
    </xf>
    <xf numFmtId="0" fontId="36" fillId="0" borderId="0" xfId="0" applyFont="1" applyAlignment="1">
      <alignment horizontal="left" wrapText="1"/>
    </xf>
    <xf numFmtId="0" fontId="30" fillId="0" borderId="0" xfId="0" applyFont="1" applyAlignment="1">
      <alignment horizontal="right" vertical="center" wrapText="1"/>
    </xf>
    <xf numFmtId="0" fontId="42" fillId="0" borderId="19" xfId="0" applyFont="1" applyBorder="1" applyAlignment="1">
      <alignment horizontal="left" vertical="center" wrapText="1"/>
    </xf>
    <xf numFmtId="0" fontId="30" fillId="0" borderId="19" xfId="0" applyFont="1" applyBorder="1" applyAlignment="1">
      <alignment wrapText="1"/>
    </xf>
    <xf numFmtId="0" fontId="31" fillId="0" borderId="10" xfId="0" applyFont="1" applyBorder="1" applyAlignment="1">
      <alignment wrapText="1"/>
    </xf>
    <xf numFmtId="0" fontId="30" fillId="0" borderId="11" xfId="0" applyFont="1" applyBorder="1" applyAlignment="1">
      <alignment wrapText="1"/>
    </xf>
    <xf numFmtId="0" fontId="30" fillId="0" borderId="11" xfId="0" applyFont="1" applyBorder="1" applyAlignment="1">
      <alignment horizontal="right" vertical="center" wrapText="1"/>
    </xf>
    <xf numFmtId="49" fontId="31" fillId="33" borderId="10" xfId="0" applyNumberFormat="1" applyFont="1" applyFill="1" applyBorder="1" applyAlignment="1">
      <alignment vertical="center" wrapText="1"/>
    </xf>
    <xf numFmtId="49" fontId="31" fillId="33" borderId="12" xfId="0" applyNumberFormat="1" applyFont="1" applyFill="1" applyBorder="1" applyAlignment="1">
      <alignment vertical="center" wrapText="1"/>
    </xf>
    <xf numFmtId="0" fontId="31" fillId="33" borderId="10" xfId="0" applyFont="1" applyFill="1" applyBorder="1" applyAlignment="1">
      <alignment vertical="center" wrapText="1"/>
    </xf>
    <xf numFmtId="0" fontId="31" fillId="33" borderId="13" xfId="0" applyFont="1" applyFill="1" applyBorder="1" applyAlignment="1">
      <alignment vertical="center" wrapText="1"/>
    </xf>
    <xf numFmtId="0" fontId="31" fillId="33" borderId="15" xfId="0" applyFont="1" applyFill="1" applyBorder="1" applyAlignment="1">
      <alignment vertical="center" wrapText="1"/>
    </xf>
    <xf numFmtId="0" fontId="31" fillId="33" borderId="12" xfId="0" applyFont="1" applyFill="1" applyBorder="1" applyAlignment="1">
      <alignment vertical="center" wrapText="1"/>
    </xf>
    <xf numFmtId="49" fontId="32" fillId="33" borderId="13" xfId="0" applyNumberFormat="1" applyFont="1" applyFill="1" applyBorder="1" applyAlignment="1">
      <alignment horizontal="left" vertical="top" wrapText="1"/>
    </xf>
    <xf numFmtId="49" fontId="32" fillId="33" borderId="14" xfId="0" applyNumberFormat="1" applyFont="1" applyFill="1" applyBorder="1" applyAlignment="1">
      <alignment horizontal="left" vertical="top" wrapText="1"/>
    </xf>
    <xf numFmtId="49" fontId="32" fillId="33" borderId="15" xfId="0" applyNumberFormat="1" applyFont="1" applyFill="1" applyBorder="1" applyAlignment="1">
      <alignment horizontal="left" vertical="top" wrapText="1"/>
    </xf>
    <xf numFmtId="4" fontId="32" fillId="34" borderId="10" xfId="0" applyNumberFormat="1" applyFont="1" applyFill="1" applyBorder="1" applyAlignment="1">
      <alignment horizontal="right" vertical="top" wrapText="1"/>
    </xf>
    <xf numFmtId="176" fontId="32" fillId="34" borderId="10" xfId="0" applyNumberFormat="1" applyFont="1" applyFill="1" applyBorder="1" applyAlignment="1">
      <alignment horizontal="right" vertical="top" wrapText="1"/>
    </xf>
    <xf numFmtId="176" fontId="32" fillId="34" borderId="12" xfId="0" applyNumberFormat="1" applyFont="1" applyFill="1" applyBorder="1" applyAlignment="1">
      <alignment horizontal="right" vertical="top" wrapText="1"/>
    </xf>
    <xf numFmtId="14" fontId="31" fillId="33" borderId="12" xfId="0" applyNumberFormat="1" applyFont="1" applyFill="1" applyBorder="1" applyAlignment="1">
      <alignment vertical="center" wrapText="1"/>
    </xf>
    <xf numFmtId="4" fontId="31" fillId="35" borderId="10" xfId="0" applyNumberFormat="1" applyFont="1" applyFill="1" applyBorder="1" applyAlignment="1">
      <alignment horizontal="right" vertical="top" wrapText="1"/>
    </xf>
    <xf numFmtId="176" fontId="31" fillId="35" borderId="10" xfId="0" applyNumberFormat="1" applyFont="1" applyFill="1" applyBorder="1" applyAlignment="1">
      <alignment horizontal="right" vertical="top" wrapText="1"/>
    </xf>
    <xf numFmtId="176" fontId="31" fillId="35" borderId="12" xfId="0" applyNumberFormat="1" applyFont="1" applyFill="1" applyBorder="1" applyAlignment="1">
      <alignment horizontal="right" vertical="top" wrapText="1"/>
    </xf>
    <xf numFmtId="14" fontId="31" fillId="33" borderId="16" xfId="0" applyNumberFormat="1" applyFont="1" applyFill="1" applyBorder="1" applyAlignment="1">
      <alignment vertical="center" wrapText="1"/>
    </xf>
    <xf numFmtId="0" fontId="31" fillId="35" borderId="10" xfId="0" applyFont="1" applyFill="1" applyBorder="1" applyAlignment="1">
      <alignment horizontal="right" vertical="top" wrapText="1"/>
    </xf>
    <xf numFmtId="0" fontId="31" fillId="35" borderId="12" xfId="0" applyFont="1" applyFill="1" applyBorder="1" applyAlignment="1">
      <alignment horizontal="right" vertical="top" wrapText="1"/>
    </xf>
    <xf numFmtId="14" fontId="31" fillId="33" borderId="17" xfId="0" applyNumberFormat="1" applyFont="1" applyFill="1" applyBorder="1" applyAlignment="1">
      <alignment vertical="center" wrapText="1"/>
    </xf>
    <xf numFmtId="4" fontId="31" fillId="35" borderId="13" xfId="0" applyNumberFormat="1" applyFont="1" applyFill="1" applyBorder="1" applyAlignment="1">
      <alignment horizontal="right" vertical="top" wrapText="1"/>
    </xf>
    <xf numFmtId="0" fontId="31" fillId="35" borderId="13" xfId="0" applyFont="1" applyFill="1" applyBorder="1" applyAlignment="1">
      <alignment horizontal="right" vertical="top" wrapText="1"/>
    </xf>
    <xf numFmtId="176" fontId="31" fillId="35" borderId="13" xfId="0" applyNumberFormat="1" applyFont="1" applyFill="1" applyBorder="1" applyAlignment="1">
      <alignment horizontal="right" vertical="top" wrapText="1"/>
    </xf>
    <xf numFmtId="176" fontId="31" fillId="35" borderId="20" xfId="0" applyNumberFormat="1" applyFont="1" applyFill="1" applyBorder="1" applyAlignment="1">
      <alignment horizontal="right" vertical="top" wrapText="1"/>
    </xf>
  </cellXfs>
  <cellStyles count="341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9" sqref="O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>
      <c r="A3" s="44" t="s">
        <v>5</v>
      </c>
      <c r="B3" s="44"/>
      <c r="C3" s="44"/>
      <c r="D3" s="44"/>
      <c r="E3" s="15">
        <f>SUM(E4:E41)</f>
        <v>24133755.183299992</v>
      </c>
      <c r="F3" s="25">
        <f>RA!I7</f>
        <v>768009.69499999995</v>
      </c>
      <c r="G3" s="16">
        <f>SUM(G4:G41)</f>
        <v>23365745.488299999</v>
      </c>
      <c r="H3" s="27">
        <f>RA!J7</f>
        <v>3.182304988042</v>
      </c>
      <c r="I3" s="20">
        <f>SUM(I4:I41)</f>
        <v>24133760.893016934</v>
      </c>
      <c r="J3" s="21">
        <f>SUM(J4:J41)</f>
        <v>23365745.388258249</v>
      </c>
      <c r="K3" s="22">
        <f>E3-I3</f>
        <v>-5.7097169421613216</v>
      </c>
      <c r="L3" s="22">
        <f>G3-J3</f>
        <v>0.10004175081849098</v>
      </c>
    </row>
    <row r="4" spans="1:13">
      <c r="A4" s="45">
        <f>RA!A8</f>
        <v>42484</v>
      </c>
      <c r="B4" s="12">
        <v>12</v>
      </c>
      <c r="C4" s="43" t="s">
        <v>6</v>
      </c>
      <c r="D4" s="43"/>
      <c r="E4" s="15">
        <f>VLOOKUP(C4,RA!B8:D35,3,0)</f>
        <v>994418.54669999995</v>
      </c>
      <c r="F4" s="25">
        <f>VLOOKUP(C4,RA!B8:I38,8,0)</f>
        <v>40767.937400000003</v>
      </c>
      <c r="G4" s="16">
        <f t="shared" ref="G4:G41" si="0">E4-F4</f>
        <v>953650.60929999989</v>
      </c>
      <c r="H4" s="27">
        <f>RA!J8</f>
        <v>4.0996758895225103</v>
      </c>
      <c r="I4" s="20">
        <f>VLOOKUP(B4,RMS!B:D,3,FALSE)</f>
        <v>994419.44021452998</v>
      </c>
      <c r="J4" s="21">
        <f>VLOOKUP(B4,RMS!B:E,4,FALSE)</f>
        <v>953650.62341111095</v>
      </c>
      <c r="K4" s="22">
        <f t="shared" ref="K4:K41" si="1">E4-I4</f>
        <v>-0.8935145300347358</v>
      </c>
      <c r="L4" s="22">
        <f t="shared" ref="L4:L41" si="2">G4-J4</f>
        <v>-1.4111111056990921E-2</v>
      </c>
    </row>
    <row r="5" spans="1:13">
      <c r="A5" s="45"/>
      <c r="B5" s="12">
        <v>13</v>
      </c>
      <c r="C5" s="43" t="s">
        <v>7</v>
      </c>
      <c r="D5" s="43"/>
      <c r="E5" s="15">
        <f>VLOOKUP(C5,RA!B8:D36,3,0)</f>
        <v>137790.1863</v>
      </c>
      <c r="F5" s="25">
        <f>VLOOKUP(C5,RA!B9:I39,8,0)</f>
        <v>25687.071599999999</v>
      </c>
      <c r="G5" s="16">
        <f t="shared" si="0"/>
        <v>112103.11470000001</v>
      </c>
      <c r="H5" s="27">
        <f>RA!J9</f>
        <v>18.642163342513701</v>
      </c>
      <c r="I5" s="20">
        <f>VLOOKUP(B5,RMS!B:D,3,FALSE)</f>
        <v>137790.226738461</v>
      </c>
      <c r="J5" s="21">
        <f>VLOOKUP(B5,RMS!B:E,4,FALSE)</f>
        <v>112103.11077863201</v>
      </c>
      <c r="K5" s="22">
        <f t="shared" si="1"/>
        <v>-4.0438461001031101E-2</v>
      </c>
      <c r="L5" s="22">
        <f t="shared" si="2"/>
        <v>3.9213679992826656E-3</v>
      </c>
      <c r="M5" s="32"/>
    </row>
    <row r="6" spans="1:13">
      <c r="A6" s="45"/>
      <c r="B6" s="12">
        <v>14</v>
      </c>
      <c r="C6" s="43" t="s">
        <v>8</v>
      </c>
      <c r="D6" s="43"/>
      <c r="E6" s="15">
        <f>VLOOKUP(C6,RA!B10:D37,3,0)</f>
        <v>206651.73009999999</v>
      </c>
      <c r="F6" s="25">
        <f>VLOOKUP(C6,RA!B10:I40,8,0)</f>
        <v>16702.769199999999</v>
      </c>
      <c r="G6" s="16">
        <f t="shared" si="0"/>
        <v>189948.96089999998</v>
      </c>
      <c r="H6" s="27">
        <f>RA!J10</f>
        <v>8.0825692540379102</v>
      </c>
      <c r="I6" s="20">
        <f>VLOOKUP(B6,RMS!B:D,3,FALSE)</f>
        <v>206654.40804628201</v>
      </c>
      <c r="J6" s="21">
        <f>VLOOKUP(B6,RMS!B:E,4,FALSE)</f>
        <v>189948.95950221401</v>
      </c>
      <c r="K6" s="22">
        <f>E6-I6</f>
        <v>-2.6779462820268236</v>
      </c>
      <c r="L6" s="22">
        <f t="shared" si="2"/>
        <v>1.3977859634906054E-3</v>
      </c>
      <c r="M6" s="32"/>
    </row>
    <row r="7" spans="1:13">
      <c r="A7" s="45"/>
      <c r="B7" s="12">
        <v>15</v>
      </c>
      <c r="C7" s="43" t="s">
        <v>9</v>
      </c>
      <c r="D7" s="43"/>
      <c r="E7" s="15">
        <f>VLOOKUP(C7,RA!B10:D38,3,0)</f>
        <v>50600.690999999999</v>
      </c>
      <c r="F7" s="25">
        <f>VLOOKUP(C7,RA!B11:I41,8,0)</f>
        <v>12122.9272</v>
      </c>
      <c r="G7" s="16">
        <f t="shared" si="0"/>
        <v>38477.763800000001</v>
      </c>
      <c r="H7" s="27">
        <f>RA!J11</f>
        <v>23.958026976351</v>
      </c>
      <c r="I7" s="20">
        <f>VLOOKUP(B7,RMS!B:D,3,FALSE)</f>
        <v>50600.731512313701</v>
      </c>
      <c r="J7" s="21">
        <f>VLOOKUP(B7,RMS!B:E,4,FALSE)</f>
        <v>38477.763245919399</v>
      </c>
      <c r="K7" s="22">
        <f t="shared" si="1"/>
        <v>-4.0512313702492975E-2</v>
      </c>
      <c r="L7" s="22">
        <f t="shared" si="2"/>
        <v>5.5408060143236071E-4</v>
      </c>
      <c r="M7" s="32"/>
    </row>
    <row r="8" spans="1:13">
      <c r="A8" s="45"/>
      <c r="B8" s="12">
        <v>16</v>
      </c>
      <c r="C8" s="43" t="s">
        <v>10</v>
      </c>
      <c r="D8" s="43"/>
      <c r="E8" s="15">
        <f>VLOOKUP(C8,RA!B12:D38,3,0)</f>
        <v>215480.0478</v>
      </c>
      <c r="F8" s="25">
        <f>VLOOKUP(C8,RA!B12:I42,8,0)</f>
        <v>22970.9879</v>
      </c>
      <c r="G8" s="16">
        <f t="shared" si="0"/>
        <v>192509.05989999999</v>
      </c>
      <c r="H8" s="27">
        <f>RA!J12</f>
        <v>10.660378134555099</v>
      </c>
      <c r="I8" s="20">
        <f>VLOOKUP(B8,RMS!B:D,3,FALSE)</f>
        <v>215480.05417863201</v>
      </c>
      <c r="J8" s="21">
        <f>VLOOKUP(B8,RMS!B:E,4,FALSE)</f>
        <v>192509.05695213701</v>
      </c>
      <c r="K8" s="22">
        <f t="shared" si="1"/>
        <v>-6.3786320097278804E-3</v>
      </c>
      <c r="L8" s="22">
        <f t="shared" si="2"/>
        <v>2.9478629876393825E-3</v>
      </c>
      <c r="M8" s="32"/>
    </row>
    <row r="9" spans="1:13">
      <c r="A9" s="45"/>
      <c r="B9" s="12">
        <v>17</v>
      </c>
      <c r="C9" s="43" t="s">
        <v>11</v>
      </c>
      <c r="D9" s="43"/>
      <c r="E9" s="15">
        <f>VLOOKUP(C9,RA!B12:D39,3,0)</f>
        <v>337109.33620000002</v>
      </c>
      <c r="F9" s="25">
        <f>VLOOKUP(C9,RA!B13:I43,8,0)</f>
        <v>28306.450400000002</v>
      </c>
      <c r="G9" s="16">
        <f t="shared" si="0"/>
        <v>308802.88580000005</v>
      </c>
      <c r="H9" s="27">
        <f>RA!J13</f>
        <v>8.3968159170787207</v>
      </c>
      <c r="I9" s="20">
        <f>VLOOKUP(B9,RMS!B:D,3,FALSE)</f>
        <v>337109.62650427403</v>
      </c>
      <c r="J9" s="21">
        <f>VLOOKUP(B9,RMS!B:E,4,FALSE)</f>
        <v>308802.88360854698</v>
      </c>
      <c r="K9" s="22">
        <f t="shared" si="1"/>
        <v>-0.29030427400721237</v>
      </c>
      <c r="L9" s="22">
        <f t="shared" si="2"/>
        <v>2.1914530661888421E-3</v>
      </c>
      <c r="M9" s="32"/>
    </row>
    <row r="10" spans="1:13">
      <c r="A10" s="45"/>
      <c r="B10" s="12">
        <v>18</v>
      </c>
      <c r="C10" s="43" t="s">
        <v>12</v>
      </c>
      <c r="D10" s="43"/>
      <c r="E10" s="15">
        <f>VLOOKUP(C10,RA!B14:D40,3,0)</f>
        <v>155167.98250000001</v>
      </c>
      <c r="F10" s="25">
        <f>VLOOKUP(C10,RA!B14:I43,8,0)</f>
        <v>2586.3164999999999</v>
      </c>
      <c r="G10" s="16">
        <f t="shared" si="0"/>
        <v>152581.66600000003</v>
      </c>
      <c r="H10" s="27">
        <f>RA!J14</f>
        <v>1.66678489874675</v>
      </c>
      <c r="I10" s="20">
        <f>VLOOKUP(B10,RMS!B:D,3,FALSE)</f>
        <v>155168.001697436</v>
      </c>
      <c r="J10" s="21">
        <f>VLOOKUP(B10,RMS!B:E,4,FALSE)</f>
        <v>152581.66993076901</v>
      </c>
      <c r="K10" s="22">
        <f t="shared" si="1"/>
        <v>-1.9197435991372913E-2</v>
      </c>
      <c r="L10" s="22">
        <f t="shared" si="2"/>
        <v>-3.9307689876295626E-3</v>
      </c>
      <c r="M10" s="32"/>
    </row>
    <row r="11" spans="1:13">
      <c r="A11" s="45"/>
      <c r="B11" s="12">
        <v>19</v>
      </c>
      <c r="C11" s="43" t="s">
        <v>13</v>
      </c>
      <c r="D11" s="43"/>
      <c r="E11" s="15">
        <f>VLOOKUP(C11,RA!B14:D41,3,0)</f>
        <v>159194.20879999999</v>
      </c>
      <c r="F11" s="25">
        <f>VLOOKUP(C11,RA!B15:I44,8,0)</f>
        <v>1665.992</v>
      </c>
      <c r="G11" s="16">
        <f t="shared" si="0"/>
        <v>157528.21679999999</v>
      </c>
      <c r="H11" s="27">
        <f>RA!J15</f>
        <v>1.04651545590646</v>
      </c>
      <c r="I11" s="20">
        <f>VLOOKUP(B11,RMS!B:D,3,FALSE)</f>
        <v>159194.597139316</v>
      </c>
      <c r="J11" s="21">
        <f>VLOOKUP(B11,RMS!B:E,4,FALSE)</f>
        <v>157528.21532906001</v>
      </c>
      <c r="K11" s="22">
        <f t="shared" si="1"/>
        <v>-0.38833931600674987</v>
      </c>
      <c r="L11" s="22">
        <f t="shared" si="2"/>
        <v>1.4709399838466197E-3</v>
      </c>
      <c r="M11" s="32"/>
    </row>
    <row r="12" spans="1:13">
      <c r="A12" s="45"/>
      <c r="B12" s="12">
        <v>21</v>
      </c>
      <c r="C12" s="43" t="s">
        <v>14</v>
      </c>
      <c r="D12" s="43"/>
      <c r="E12" s="15">
        <f>VLOOKUP(C12,RA!B16:D42,3,0)</f>
        <v>1117804.5778000001</v>
      </c>
      <c r="F12" s="25">
        <f>VLOOKUP(C12,RA!B16:I45,8,0)</f>
        <v>8954.8536000000004</v>
      </c>
      <c r="G12" s="16">
        <f t="shared" si="0"/>
        <v>1108849.7242000001</v>
      </c>
      <c r="H12" s="27">
        <f>RA!J16</f>
        <v>0.80111083617356804</v>
      </c>
      <c r="I12" s="20">
        <f>VLOOKUP(B12,RMS!B:D,3,FALSE)</f>
        <v>1117803.78977863</v>
      </c>
      <c r="J12" s="21">
        <f>VLOOKUP(B12,RMS!B:E,4,FALSE)</f>
        <v>1108849.7243333301</v>
      </c>
      <c r="K12" s="22">
        <f t="shared" si="1"/>
        <v>0.78802137007005513</v>
      </c>
      <c r="L12" s="22">
        <f t="shared" si="2"/>
        <v>-1.3333000242710114E-4</v>
      </c>
      <c r="M12" s="32"/>
    </row>
    <row r="13" spans="1:13">
      <c r="A13" s="45"/>
      <c r="B13" s="12">
        <v>22</v>
      </c>
      <c r="C13" s="43" t="s">
        <v>15</v>
      </c>
      <c r="D13" s="43"/>
      <c r="E13" s="15">
        <f>VLOOKUP(C13,RA!B16:D43,3,0)</f>
        <v>413888.95870000002</v>
      </c>
      <c r="F13" s="25">
        <f>VLOOKUP(C13,RA!B17:I46,8,0)</f>
        <v>52685.547700000003</v>
      </c>
      <c r="G13" s="16">
        <f t="shared" si="0"/>
        <v>361203.41100000002</v>
      </c>
      <c r="H13" s="27">
        <f>RA!J17</f>
        <v>12.729391928086701</v>
      </c>
      <c r="I13" s="20">
        <f>VLOOKUP(B13,RMS!B:D,3,FALSE)</f>
        <v>413888.94105726498</v>
      </c>
      <c r="J13" s="21">
        <f>VLOOKUP(B13,RMS!B:E,4,FALSE)</f>
        <v>361203.411217949</v>
      </c>
      <c r="K13" s="22">
        <f t="shared" si="1"/>
        <v>1.7642735037952662E-2</v>
      </c>
      <c r="L13" s="22">
        <f t="shared" si="2"/>
        <v>-2.1794898202642798E-4</v>
      </c>
      <c r="M13" s="32"/>
    </row>
    <row r="14" spans="1:13">
      <c r="A14" s="45"/>
      <c r="B14" s="12">
        <v>23</v>
      </c>
      <c r="C14" s="43" t="s">
        <v>16</v>
      </c>
      <c r="D14" s="43"/>
      <c r="E14" s="15">
        <f>VLOOKUP(C14,RA!B18:D43,3,0)</f>
        <v>2695977.7747999998</v>
      </c>
      <c r="F14" s="25">
        <f>VLOOKUP(C14,RA!B18:I47,8,0)</f>
        <v>279911.5099</v>
      </c>
      <c r="G14" s="16">
        <f t="shared" si="0"/>
        <v>2416066.2648999998</v>
      </c>
      <c r="H14" s="27">
        <f>RA!J18</f>
        <v>10.3825599942405</v>
      </c>
      <c r="I14" s="20">
        <f>VLOOKUP(B14,RMS!B:D,3,FALSE)</f>
        <v>2695978.2533837599</v>
      </c>
      <c r="J14" s="21">
        <f>VLOOKUP(B14,RMS!B:E,4,FALSE)</f>
        <v>2416066.1720914501</v>
      </c>
      <c r="K14" s="22">
        <f t="shared" si="1"/>
        <v>-0.47858376009389758</v>
      </c>
      <c r="L14" s="22">
        <f t="shared" si="2"/>
        <v>9.2808549758046865E-2</v>
      </c>
      <c r="M14" s="32"/>
    </row>
    <row r="15" spans="1:13">
      <c r="A15" s="45"/>
      <c r="B15" s="12">
        <v>24</v>
      </c>
      <c r="C15" s="43" t="s">
        <v>17</v>
      </c>
      <c r="D15" s="43"/>
      <c r="E15" s="15">
        <f>VLOOKUP(C15,RA!B18:D44,3,0)</f>
        <v>628928.72450000001</v>
      </c>
      <c r="F15" s="25">
        <f>VLOOKUP(C15,RA!B19:I48,8,0)</f>
        <v>45042.740700000002</v>
      </c>
      <c r="G15" s="16">
        <f t="shared" si="0"/>
        <v>583885.98380000005</v>
      </c>
      <c r="H15" s="27">
        <f>RA!J19</f>
        <v>7.1618196061579296</v>
      </c>
      <c r="I15" s="20">
        <f>VLOOKUP(B15,RMS!B:D,3,FALSE)</f>
        <v>628928.76874700899</v>
      </c>
      <c r="J15" s="21">
        <f>VLOOKUP(B15,RMS!B:E,4,FALSE)</f>
        <v>583885.98082222196</v>
      </c>
      <c r="K15" s="22">
        <f t="shared" si="1"/>
        <v>-4.4247008976526558E-2</v>
      </c>
      <c r="L15" s="22">
        <f t="shared" si="2"/>
        <v>2.9777780873700976E-3</v>
      </c>
      <c r="M15" s="32"/>
    </row>
    <row r="16" spans="1:13">
      <c r="A16" s="45"/>
      <c r="B16" s="12">
        <v>25</v>
      </c>
      <c r="C16" s="43" t="s">
        <v>18</v>
      </c>
      <c r="D16" s="43"/>
      <c r="E16" s="15">
        <f>VLOOKUP(C16,RA!B20:D45,3,0)</f>
        <v>1324097.1299999999</v>
      </c>
      <c r="F16" s="25">
        <f>VLOOKUP(C16,RA!B20:I49,8,0)</f>
        <v>68947.802500000005</v>
      </c>
      <c r="G16" s="16">
        <f t="shared" si="0"/>
        <v>1255149.3274999999</v>
      </c>
      <c r="H16" s="27">
        <f>RA!J20</f>
        <v>5.2071559508629104</v>
      </c>
      <c r="I16" s="20">
        <f>VLOOKUP(B16,RMS!B:D,3,FALSE)</f>
        <v>1324097.3247</v>
      </c>
      <c r="J16" s="21">
        <f>VLOOKUP(B16,RMS!B:E,4,FALSE)</f>
        <v>1255149.3274999999</v>
      </c>
      <c r="K16" s="22">
        <f t="shared" si="1"/>
        <v>-0.19470000010915101</v>
      </c>
      <c r="L16" s="22">
        <f t="shared" si="2"/>
        <v>0</v>
      </c>
      <c r="M16" s="32"/>
    </row>
    <row r="17" spans="1:13">
      <c r="A17" s="45"/>
      <c r="B17" s="12">
        <v>26</v>
      </c>
      <c r="C17" s="43" t="s">
        <v>19</v>
      </c>
      <c r="D17" s="43"/>
      <c r="E17" s="15">
        <f>VLOOKUP(C17,RA!B20:D46,3,0)</f>
        <v>443854.5858</v>
      </c>
      <c r="F17" s="25">
        <f>VLOOKUP(C17,RA!B21:I50,8,0)</f>
        <v>49134.022700000001</v>
      </c>
      <c r="G17" s="16">
        <f t="shared" si="0"/>
        <v>394720.56310000003</v>
      </c>
      <c r="H17" s="27">
        <f>RA!J21</f>
        <v>11.069846808373301</v>
      </c>
      <c r="I17" s="20">
        <f>VLOOKUP(B17,RMS!B:D,3,FALSE)</f>
        <v>443853.93194189499</v>
      </c>
      <c r="J17" s="21">
        <f>VLOOKUP(B17,RMS!B:E,4,FALSE)</f>
        <v>394720.56300642202</v>
      </c>
      <c r="K17" s="22">
        <f t="shared" si="1"/>
        <v>0.65385810501175001</v>
      </c>
      <c r="L17" s="22">
        <f t="shared" si="2"/>
        <v>9.3578011728823185E-5</v>
      </c>
      <c r="M17" s="32"/>
    </row>
    <row r="18" spans="1:13">
      <c r="A18" s="45"/>
      <c r="B18" s="12">
        <v>27</v>
      </c>
      <c r="C18" s="43" t="s">
        <v>20</v>
      </c>
      <c r="D18" s="43"/>
      <c r="E18" s="15">
        <f>VLOOKUP(C18,RA!B22:D47,3,0)</f>
        <v>1507132.9172</v>
      </c>
      <c r="F18" s="25">
        <f>VLOOKUP(C18,RA!B22:I51,8,0)</f>
        <v>48983.206200000001</v>
      </c>
      <c r="G18" s="16">
        <f t="shared" si="0"/>
        <v>1458149.7110000001</v>
      </c>
      <c r="H18" s="27">
        <f>RA!J22</f>
        <v>3.2500919886351198</v>
      </c>
      <c r="I18" s="20">
        <f>VLOOKUP(B18,RMS!B:D,3,FALSE)</f>
        <v>1507134.81373333</v>
      </c>
      <c r="J18" s="21">
        <f>VLOOKUP(B18,RMS!B:E,4,FALSE)</f>
        <v>1458149.7115</v>
      </c>
      <c r="K18" s="22">
        <f t="shared" si="1"/>
        <v>-1.8965333299711347</v>
      </c>
      <c r="L18" s="22">
        <f t="shared" si="2"/>
        <v>-4.9999984912574291E-4</v>
      </c>
      <c r="M18" s="32"/>
    </row>
    <row r="19" spans="1:13">
      <c r="A19" s="45"/>
      <c r="B19" s="12">
        <v>29</v>
      </c>
      <c r="C19" s="43" t="s">
        <v>21</v>
      </c>
      <c r="D19" s="43"/>
      <c r="E19" s="15">
        <f>VLOOKUP(C19,RA!B22:D48,3,0)</f>
        <v>5801854.7982000001</v>
      </c>
      <c r="F19" s="25">
        <f>VLOOKUP(C19,RA!B23:I52,8,0)</f>
        <v>-591824.1152</v>
      </c>
      <c r="G19" s="16">
        <f t="shared" si="0"/>
        <v>6393678.9134</v>
      </c>
      <c r="H19" s="27">
        <f>RA!J23</f>
        <v>-10.200601976175101</v>
      </c>
      <c r="I19" s="20">
        <f>VLOOKUP(B19,RMS!B:D,3,FALSE)</f>
        <v>5801855.7613196597</v>
      </c>
      <c r="J19" s="21">
        <f>VLOOKUP(B19,RMS!B:E,4,FALSE)</f>
        <v>6393678.8980888901</v>
      </c>
      <c r="K19" s="22">
        <f t="shared" si="1"/>
        <v>-0.96311965957283974</v>
      </c>
      <c r="L19" s="22">
        <f t="shared" si="2"/>
        <v>1.5311109833419323E-2</v>
      </c>
      <c r="M19" s="32"/>
    </row>
    <row r="20" spans="1:13">
      <c r="A20" s="45"/>
      <c r="B20" s="12">
        <v>31</v>
      </c>
      <c r="C20" s="43" t="s">
        <v>22</v>
      </c>
      <c r="D20" s="43"/>
      <c r="E20" s="15">
        <f>VLOOKUP(C20,RA!B24:D49,3,0)</f>
        <v>274161.09220000001</v>
      </c>
      <c r="F20" s="25">
        <f>VLOOKUP(C20,RA!B24:I53,8,0)</f>
        <v>41587.047700000003</v>
      </c>
      <c r="G20" s="16">
        <f t="shared" si="0"/>
        <v>232574.04450000002</v>
      </c>
      <c r="H20" s="27">
        <f>RA!J24</f>
        <v>15.168836455343</v>
      </c>
      <c r="I20" s="20">
        <f>VLOOKUP(B20,RMS!B:D,3,FALSE)</f>
        <v>274161.13561697298</v>
      </c>
      <c r="J20" s="21">
        <f>VLOOKUP(B20,RMS!B:E,4,FALSE)</f>
        <v>232574.02979505801</v>
      </c>
      <c r="K20" s="22">
        <f t="shared" si="1"/>
        <v>-4.3416972970589995E-2</v>
      </c>
      <c r="L20" s="22">
        <f t="shared" si="2"/>
        <v>1.4704942004755139E-2</v>
      </c>
      <c r="M20" s="32"/>
    </row>
    <row r="21" spans="1:13">
      <c r="A21" s="45"/>
      <c r="B21" s="12">
        <v>32</v>
      </c>
      <c r="C21" s="43" t="s">
        <v>23</v>
      </c>
      <c r="D21" s="43"/>
      <c r="E21" s="15">
        <f>VLOOKUP(C21,RA!B24:D50,3,0)</f>
        <v>286065.87939999998</v>
      </c>
      <c r="F21" s="25">
        <f>VLOOKUP(C21,RA!B25:I54,8,0)</f>
        <v>21471.804</v>
      </c>
      <c r="G21" s="16">
        <f t="shared" si="0"/>
        <v>264594.07539999997</v>
      </c>
      <c r="H21" s="27">
        <f>RA!J25</f>
        <v>7.5058948117249704</v>
      </c>
      <c r="I21" s="20">
        <f>VLOOKUP(B21,RMS!B:D,3,FALSE)</f>
        <v>286065.85473806801</v>
      </c>
      <c r="J21" s="21">
        <f>VLOOKUP(B21,RMS!B:E,4,FALSE)</f>
        <v>264594.072030654</v>
      </c>
      <c r="K21" s="22">
        <f t="shared" si="1"/>
        <v>2.4661931965965778E-2</v>
      </c>
      <c r="L21" s="22">
        <f t="shared" si="2"/>
        <v>3.3693459699861705E-3</v>
      </c>
      <c r="M21" s="32"/>
    </row>
    <row r="22" spans="1:13">
      <c r="A22" s="45"/>
      <c r="B22" s="12">
        <v>33</v>
      </c>
      <c r="C22" s="43" t="s">
        <v>24</v>
      </c>
      <c r="D22" s="43"/>
      <c r="E22" s="15">
        <f>VLOOKUP(C22,RA!B26:D51,3,0)</f>
        <v>735913.04460000002</v>
      </c>
      <c r="F22" s="25">
        <f>VLOOKUP(C22,RA!B26:I55,8,0)</f>
        <v>133354.41870000001</v>
      </c>
      <c r="G22" s="16">
        <f t="shared" si="0"/>
        <v>602558.62589999998</v>
      </c>
      <c r="H22" s="27">
        <f>RA!J26</f>
        <v>18.120947804707502</v>
      </c>
      <c r="I22" s="20">
        <f>VLOOKUP(B22,RMS!B:D,3,FALSE)</f>
        <v>735912.79249385803</v>
      </c>
      <c r="J22" s="21">
        <f>VLOOKUP(B22,RMS!B:E,4,FALSE)</f>
        <v>602558.612064115</v>
      </c>
      <c r="K22" s="22">
        <f t="shared" si="1"/>
        <v>0.25210614199750125</v>
      </c>
      <c r="L22" s="22">
        <f t="shared" si="2"/>
        <v>1.383588497992605E-2</v>
      </c>
      <c r="M22" s="32"/>
    </row>
    <row r="23" spans="1:13">
      <c r="A23" s="45"/>
      <c r="B23" s="12">
        <v>34</v>
      </c>
      <c r="C23" s="43" t="s">
        <v>25</v>
      </c>
      <c r="D23" s="43"/>
      <c r="E23" s="15">
        <f>VLOOKUP(C23,RA!B26:D52,3,0)</f>
        <v>288141.0441</v>
      </c>
      <c r="F23" s="25">
        <f>VLOOKUP(C23,RA!B27:I56,8,0)</f>
        <v>80600.176600000006</v>
      </c>
      <c r="G23" s="16">
        <f t="shared" si="0"/>
        <v>207540.86749999999</v>
      </c>
      <c r="H23" s="27">
        <f>RA!J27</f>
        <v>27.972473290555399</v>
      </c>
      <c r="I23" s="20">
        <f>VLOOKUP(B23,RMS!B:D,3,FALSE)</f>
        <v>288140.78043141199</v>
      </c>
      <c r="J23" s="21">
        <f>VLOOKUP(B23,RMS!B:E,4,FALSE)</f>
        <v>207540.890568039</v>
      </c>
      <c r="K23" s="22">
        <f t="shared" si="1"/>
        <v>0.26366858801338822</v>
      </c>
      <c r="L23" s="22">
        <f t="shared" si="2"/>
        <v>-2.3068039008649066E-2</v>
      </c>
      <c r="M23" s="32"/>
    </row>
    <row r="24" spans="1:13">
      <c r="A24" s="45"/>
      <c r="B24" s="12">
        <v>35</v>
      </c>
      <c r="C24" s="43" t="s">
        <v>26</v>
      </c>
      <c r="D24" s="43"/>
      <c r="E24" s="15">
        <f>VLOOKUP(C24,RA!B28:D53,3,0)</f>
        <v>980765.30180000002</v>
      </c>
      <c r="F24" s="25">
        <f>VLOOKUP(C24,RA!B28:I57,8,0)</f>
        <v>49409.3272</v>
      </c>
      <c r="G24" s="16">
        <f t="shared" si="0"/>
        <v>931355.97460000007</v>
      </c>
      <c r="H24" s="27">
        <f>RA!J28</f>
        <v>5.0378339353277504</v>
      </c>
      <c r="I24" s="20">
        <f>VLOOKUP(B24,RMS!B:D,3,FALSE)</f>
        <v>980765.30214070797</v>
      </c>
      <c r="J24" s="21">
        <f>VLOOKUP(B24,RMS!B:E,4,FALSE)</f>
        <v>931355.951948673</v>
      </c>
      <c r="K24" s="22">
        <f t="shared" si="1"/>
        <v>-3.4070794936269522E-4</v>
      </c>
      <c r="L24" s="22">
        <f t="shared" si="2"/>
        <v>2.2651327075436711E-2</v>
      </c>
      <c r="M24" s="32"/>
    </row>
    <row r="25" spans="1:13">
      <c r="A25" s="45"/>
      <c r="B25" s="12">
        <v>36</v>
      </c>
      <c r="C25" s="43" t="s">
        <v>27</v>
      </c>
      <c r="D25" s="43"/>
      <c r="E25" s="15">
        <f>VLOOKUP(C25,RA!B28:D54,3,0)</f>
        <v>999214.52390000003</v>
      </c>
      <c r="F25" s="25">
        <f>VLOOKUP(C25,RA!B29:I58,8,0)</f>
        <v>138217.2648</v>
      </c>
      <c r="G25" s="16">
        <f t="shared" si="0"/>
        <v>860997.25910000002</v>
      </c>
      <c r="H25" s="27">
        <f>RA!J29</f>
        <v>13.8325916501422</v>
      </c>
      <c r="I25" s="20">
        <f>VLOOKUP(B25,RMS!B:D,3,FALSE)</f>
        <v>999214.52219911502</v>
      </c>
      <c r="J25" s="21">
        <f>VLOOKUP(B25,RMS!B:E,4,FALSE)</f>
        <v>860997.28613553802</v>
      </c>
      <c r="K25" s="22">
        <f t="shared" si="1"/>
        <v>1.7008850118145347E-3</v>
      </c>
      <c r="L25" s="22">
        <f t="shared" si="2"/>
        <v>-2.7035537990741432E-2</v>
      </c>
      <c r="M25" s="32"/>
    </row>
    <row r="26" spans="1:13">
      <c r="A26" s="45"/>
      <c r="B26" s="12">
        <v>37</v>
      </c>
      <c r="C26" s="43" t="s">
        <v>71</v>
      </c>
      <c r="D26" s="43"/>
      <c r="E26" s="15">
        <f>VLOOKUP(C26,RA!B30:D55,3,0)</f>
        <v>1614977.1868</v>
      </c>
      <c r="F26" s="25">
        <f>VLOOKUP(C26,RA!B30:I59,8,0)</f>
        <v>149962.3327</v>
      </c>
      <c r="G26" s="16">
        <f t="shared" si="0"/>
        <v>1465014.8541000001</v>
      </c>
      <c r="H26" s="27">
        <f>RA!J30</f>
        <v>9.2857245245143805</v>
      </c>
      <c r="I26" s="20">
        <f>VLOOKUP(B26,RMS!B:D,3,FALSE)</f>
        <v>1614977.1884061899</v>
      </c>
      <c r="J26" s="21">
        <f>VLOOKUP(B26,RMS!B:E,4,FALSE)</f>
        <v>1465014.87642708</v>
      </c>
      <c r="K26" s="22">
        <f t="shared" si="1"/>
        <v>-1.6061898786574602E-3</v>
      </c>
      <c r="L26" s="22">
        <f t="shared" si="2"/>
        <v>-2.2327079903334379E-2</v>
      </c>
      <c r="M26" s="32"/>
    </row>
    <row r="27" spans="1:13">
      <c r="A27" s="45"/>
      <c r="B27" s="12">
        <v>38</v>
      </c>
      <c r="C27" s="43" t="s">
        <v>29</v>
      </c>
      <c r="D27" s="43"/>
      <c r="E27" s="15">
        <f>VLOOKUP(C27,RA!B30:D56,3,0)</f>
        <v>1145513.1109</v>
      </c>
      <c r="F27" s="25">
        <f>VLOOKUP(C27,RA!B31:I60,8,0)</f>
        <v>28303.4686</v>
      </c>
      <c r="G27" s="16">
        <f t="shared" si="0"/>
        <v>1117209.6422999999</v>
      </c>
      <c r="H27" s="27">
        <f>RA!J31</f>
        <v>2.4708114058827899</v>
      </c>
      <c r="I27" s="20">
        <f>VLOOKUP(B27,RMS!B:D,3,FALSE)</f>
        <v>1145512.9111584099</v>
      </c>
      <c r="J27" s="21">
        <f>VLOOKUP(B27,RMS!B:E,4,FALSE)</f>
        <v>1117209.65736372</v>
      </c>
      <c r="K27" s="22">
        <f t="shared" si="1"/>
        <v>0.1997415900696069</v>
      </c>
      <c r="L27" s="22">
        <f t="shared" si="2"/>
        <v>-1.5063720056787133E-2</v>
      </c>
      <c r="M27" s="32"/>
    </row>
    <row r="28" spans="1:13">
      <c r="A28" s="45"/>
      <c r="B28" s="12">
        <v>39</v>
      </c>
      <c r="C28" s="43" t="s">
        <v>30</v>
      </c>
      <c r="D28" s="43"/>
      <c r="E28" s="15">
        <f>VLOOKUP(C28,RA!B32:D57,3,0)</f>
        <v>135675.4399</v>
      </c>
      <c r="F28" s="25">
        <f>VLOOKUP(C28,RA!B32:I61,8,0)</f>
        <v>33819.294000000002</v>
      </c>
      <c r="G28" s="16">
        <f t="shared" si="0"/>
        <v>101856.1459</v>
      </c>
      <c r="H28" s="27">
        <f>RA!J32</f>
        <v>24.926614592093198</v>
      </c>
      <c r="I28" s="20">
        <f>VLOOKUP(B28,RMS!B:D,3,FALSE)</f>
        <v>135675.376351985</v>
      </c>
      <c r="J28" s="21">
        <f>VLOOKUP(B28,RMS!B:E,4,FALSE)</f>
        <v>101856.121907783</v>
      </c>
      <c r="K28" s="22">
        <f t="shared" si="1"/>
        <v>6.3548014994012192E-2</v>
      </c>
      <c r="L28" s="22">
        <f t="shared" si="2"/>
        <v>2.3992217000341043E-2</v>
      </c>
      <c r="M28" s="32"/>
    </row>
    <row r="29" spans="1:13">
      <c r="A29" s="45"/>
      <c r="B29" s="12">
        <v>40</v>
      </c>
      <c r="C29" s="43" t="s">
        <v>73</v>
      </c>
      <c r="D29" s="4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5"/>
      <c r="B30" s="12">
        <v>42</v>
      </c>
      <c r="C30" s="43" t="s">
        <v>31</v>
      </c>
      <c r="D30" s="43"/>
      <c r="E30" s="15">
        <f>VLOOKUP(C30,RA!B34:D60,3,0)</f>
        <v>166975.36559999999</v>
      </c>
      <c r="F30" s="25">
        <f>VLOOKUP(C30,RA!B34:I64,8,0)</f>
        <v>14249.7191</v>
      </c>
      <c r="G30" s="16">
        <f t="shared" si="0"/>
        <v>152725.6465</v>
      </c>
      <c r="H30" s="27">
        <f>RA!J34</f>
        <v>8.5340247938945097</v>
      </c>
      <c r="I30" s="20">
        <f>VLOOKUP(B30,RMS!B:D,3,FALSE)</f>
        <v>166975.36569999999</v>
      </c>
      <c r="J30" s="21">
        <f>VLOOKUP(B30,RMS!B:E,4,FALSE)</f>
        <v>152725.6525</v>
      </c>
      <c r="K30" s="22">
        <f t="shared" si="1"/>
        <v>-1.0000000474974513E-4</v>
      </c>
      <c r="L30" s="22">
        <f t="shared" si="2"/>
        <v>-5.9999999939464033E-3</v>
      </c>
      <c r="M30" s="32"/>
    </row>
    <row r="31" spans="1:13" s="35" customFormat="1" ht="12" thickBot="1">
      <c r="A31" s="45"/>
      <c r="B31" s="12">
        <v>70</v>
      </c>
      <c r="C31" s="46" t="s">
        <v>68</v>
      </c>
      <c r="D31" s="47"/>
      <c r="E31" s="15">
        <f>VLOOKUP(C31,RA!B34:D61,3,0)</f>
        <v>85846.15</v>
      </c>
      <c r="F31" s="25">
        <f>VLOOKUP(C31,RA!B34:I65,8,0)</f>
        <v>-752.04</v>
      </c>
      <c r="G31" s="16">
        <f t="shared" si="0"/>
        <v>86598.189999999988</v>
      </c>
      <c r="H31" s="27">
        <f>RA!J34</f>
        <v>8.5340247938945097</v>
      </c>
      <c r="I31" s="20">
        <f>VLOOKUP(B31,RMS!B:D,3,FALSE)</f>
        <v>85846.15</v>
      </c>
      <c r="J31" s="21">
        <f>VLOOKUP(B31,RMS!B:E,4,FALSE)</f>
        <v>86598.19</v>
      </c>
      <c r="K31" s="22">
        <f t="shared" si="1"/>
        <v>0</v>
      </c>
      <c r="L31" s="22">
        <f t="shared" si="2"/>
        <v>0</v>
      </c>
    </row>
    <row r="32" spans="1:13">
      <c r="A32" s="45"/>
      <c r="B32" s="12">
        <v>71</v>
      </c>
      <c r="C32" s="43" t="s">
        <v>35</v>
      </c>
      <c r="D32" s="43"/>
      <c r="E32" s="15">
        <f>VLOOKUP(C32,RA!B34:D61,3,0)</f>
        <v>222969.38</v>
      </c>
      <c r="F32" s="25">
        <f>VLOOKUP(C32,RA!B34:I65,8,0)</f>
        <v>-21055.15</v>
      </c>
      <c r="G32" s="16">
        <f t="shared" si="0"/>
        <v>244024.53</v>
      </c>
      <c r="H32" s="27">
        <f>RA!J34</f>
        <v>8.5340247938945097</v>
      </c>
      <c r="I32" s="20">
        <f>VLOOKUP(B32,RMS!B:D,3,FALSE)</f>
        <v>222969.38</v>
      </c>
      <c r="J32" s="21">
        <f>VLOOKUP(B32,RMS!B:E,4,FALSE)</f>
        <v>244024.53</v>
      </c>
      <c r="K32" s="22">
        <f t="shared" si="1"/>
        <v>0</v>
      </c>
      <c r="L32" s="22">
        <f t="shared" si="2"/>
        <v>0</v>
      </c>
      <c r="M32" s="32"/>
    </row>
    <row r="33" spans="1:13">
      <c r="A33" s="45"/>
      <c r="B33" s="12">
        <v>72</v>
      </c>
      <c r="C33" s="43" t="s">
        <v>36</v>
      </c>
      <c r="D33" s="43"/>
      <c r="E33" s="15">
        <f>VLOOKUP(C33,RA!B34:D62,3,0)</f>
        <v>89582.9</v>
      </c>
      <c r="F33" s="25">
        <f>VLOOKUP(C33,RA!B34:I66,8,0)</f>
        <v>-2995.39</v>
      </c>
      <c r="G33" s="16">
        <f t="shared" si="0"/>
        <v>92578.29</v>
      </c>
      <c r="H33" s="27">
        <f>RA!J35</f>
        <v>-0.87603229731327503</v>
      </c>
      <c r="I33" s="20">
        <f>VLOOKUP(B33,RMS!B:D,3,FALSE)</f>
        <v>89582.9</v>
      </c>
      <c r="J33" s="21">
        <f>VLOOKUP(B33,RMS!B:E,4,FALSE)</f>
        <v>92578.29</v>
      </c>
      <c r="K33" s="22">
        <f t="shared" si="1"/>
        <v>0</v>
      </c>
      <c r="L33" s="22">
        <f t="shared" si="2"/>
        <v>0</v>
      </c>
      <c r="M33" s="32"/>
    </row>
    <row r="34" spans="1:13">
      <c r="A34" s="45"/>
      <c r="B34" s="12">
        <v>73</v>
      </c>
      <c r="C34" s="43" t="s">
        <v>37</v>
      </c>
      <c r="D34" s="43"/>
      <c r="E34" s="15">
        <f>VLOOKUP(C34,RA!B34:D63,3,0)</f>
        <v>174181.38</v>
      </c>
      <c r="F34" s="25">
        <f>VLOOKUP(C34,RA!B34:I67,8,0)</f>
        <v>-27253.05</v>
      </c>
      <c r="G34" s="16">
        <f t="shared" si="0"/>
        <v>201434.43</v>
      </c>
      <c r="H34" s="27">
        <f>RA!J34</f>
        <v>8.5340247938945097</v>
      </c>
      <c r="I34" s="20">
        <f>VLOOKUP(B34,RMS!B:D,3,FALSE)</f>
        <v>174181.38</v>
      </c>
      <c r="J34" s="21">
        <f>VLOOKUP(B34,RMS!B:E,4,FALSE)</f>
        <v>201434.43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5"/>
      <c r="B35" s="12">
        <v>74</v>
      </c>
      <c r="C35" s="43" t="s">
        <v>69</v>
      </c>
      <c r="D35" s="4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-0.87603229731327503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5"/>
      <c r="B36" s="12">
        <v>75</v>
      </c>
      <c r="C36" s="43" t="s">
        <v>32</v>
      </c>
      <c r="D36" s="43"/>
      <c r="E36" s="15">
        <f>VLOOKUP(C36,RA!B8:D64,3,0)</f>
        <v>48537.607000000004</v>
      </c>
      <c r="F36" s="25">
        <f>VLOOKUP(C36,RA!B8:I68,8,0)</f>
        <v>3272.0219000000002</v>
      </c>
      <c r="G36" s="16">
        <f t="shared" si="0"/>
        <v>45265.585100000004</v>
      </c>
      <c r="H36" s="27">
        <f>RA!J35</f>
        <v>-0.87603229731327503</v>
      </c>
      <c r="I36" s="20">
        <f>VLOOKUP(B36,RMS!B:D,3,FALSE)</f>
        <v>48537.6068376068</v>
      </c>
      <c r="J36" s="21">
        <f>VLOOKUP(B36,RMS!B:E,4,FALSE)</f>
        <v>45265.585470085498</v>
      </c>
      <c r="K36" s="22">
        <f t="shared" si="1"/>
        <v>1.6239320393651724E-4</v>
      </c>
      <c r="L36" s="22">
        <f t="shared" si="2"/>
        <v>-3.7008549406891689E-4</v>
      </c>
      <c r="M36" s="32"/>
    </row>
    <row r="37" spans="1:13">
      <c r="A37" s="45"/>
      <c r="B37" s="12">
        <v>76</v>
      </c>
      <c r="C37" s="43" t="s">
        <v>33</v>
      </c>
      <c r="D37" s="43"/>
      <c r="E37" s="15">
        <f>VLOOKUP(C37,RA!B8:D65,3,0)</f>
        <v>469924.31349999999</v>
      </c>
      <c r="F37" s="25">
        <f>VLOOKUP(C37,RA!B8:I69,8,0)</f>
        <v>26622.341</v>
      </c>
      <c r="G37" s="16">
        <f t="shared" si="0"/>
        <v>443301.97249999997</v>
      </c>
      <c r="H37" s="27">
        <f>RA!J36</f>
        <v>-9.4430679225999601</v>
      </c>
      <c r="I37" s="20">
        <f>VLOOKUP(B37,RMS!B:D,3,FALSE)</f>
        <v>469924.30921025597</v>
      </c>
      <c r="J37" s="21">
        <f>VLOOKUP(B37,RMS!B:E,4,FALSE)</f>
        <v>443301.96204871801</v>
      </c>
      <c r="K37" s="22">
        <f t="shared" si="1"/>
        <v>4.2897440143860877E-3</v>
      </c>
      <c r="L37" s="22">
        <f t="shared" si="2"/>
        <v>1.0451281967107207E-2</v>
      </c>
      <c r="M37" s="32"/>
    </row>
    <row r="38" spans="1:13">
      <c r="A38" s="45"/>
      <c r="B38" s="12">
        <v>77</v>
      </c>
      <c r="C38" s="43" t="s">
        <v>38</v>
      </c>
      <c r="D38" s="43"/>
      <c r="E38" s="15">
        <f>VLOOKUP(C38,RA!B9:D66,3,0)</f>
        <v>125841.93</v>
      </c>
      <c r="F38" s="25">
        <f>VLOOKUP(C38,RA!B9:I70,8,0)</f>
        <v>-24457.53</v>
      </c>
      <c r="G38" s="16">
        <f t="shared" si="0"/>
        <v>150299.46</v>
      </c>
      <c r="H38" s="27">
        <f>RA!J37</f>
        <v>-3.3437073370029302</v>
      </c>
      <c r="I38" s="20">
        <f>VLOOKUP(B38,RMS!B:D,3,FALSE)</f>
        <v>125841.93</v>
      </c>
      <c r="J38" s="21">
        <f>VLOOKUP(B38,RMS!B:E,4,FALSE)</f>
        <v>150299.46</v>
      </c>
      <c r="K38" s="22">
        <f t="shared" si="1"/>
        <v>0</v>
      </c>
      <c r="L38" s="22">
        <f t="shared" si="2"/>
        <v>0</v>
      </c>
      <c r="M38" s="32"/>
    </row>
    <row r="39" spans="1:13">
      <c r="A39" s="45"/>
      <c r="B39" s="12">
        <v>78</v>
      </c>
      <c r="C39" s="43" t="s">
        <v>39</v>
      </c>
      <c r="D39" s="43"/>
      <c r="E39" s="15">
        <f>VLOOKUP(C39,RA!B10:D67,3,0)</f>
        <v>72653</v>
      </c>
      <c r="F39" s="25">
        <f>VLOOKUP(C39,RA!B10:I71,8,0)</f>
        <v>9079.6299999999992</v>
      </c>
      <c r="G39" s="16">
        <f t="shared" si="0"/>
        <v>63573.37</v>
      </c>
      <c r="H39" s="27">
        <f>RA!J38</f>
        <v>-15.6463624297844</v>
      </c>
      <c r="I39" s="20">
        <f>VLOOKUP(B39,RMS!B:D,3,FALSE)</f>
        <v>72653</v>
      </c>
      <c r="J39" s="21">
        <f>VLOOKUP(B39,RMS!B:E,4,FALSE)</f>
        <v>63573.37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5"/>
      <c r="B40" s="12">
        <v>9101</v>
      </c>
      <c r="C40" s="48" t="s">
        <v>75</v>
      </c>
      <c r="D40" s="49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0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5"/>
      <c r="B41" s="12">
        <v>99</v>
      </c>
      <c r="C41" s="43" t="s">
        <v>34</v>
      </c>
      <c r="D41" s="43"/>
      <c r="E41" s="15">
        <f>VLOOKUP(C41,RA!B8:D68,3,0)</f>
        <v>26864.337200000002</v>
      </c>
      <c r="F41" s="25">
        <f>VLOOKUP(C41,RA!B8:I72,8,0)</f>
        <v>1927.9884</v>
      </c>
      <c r="G41" s="16">
        <f t="shared" si="0"/>
        <v>24936.348800000003</v>
      </c>
      <c r="H41" s="27">
        <f>RA!J39</f>
        <v>0</v>
      </c>
      <c r="I41" s="20">
        <f>VLOOKUP(B41,RMS!B:D,3,FALSE)</f>
        <v>26864.337039558301</v>
      </c>
      <c r="J41" s="21">
        <f>VLOOKUP(B41,RMS!B:E,4,FALSE)</f>
        <v>24936.348680130101</v>
      </c>
      <c r="K41" s="22">
        <f t="shared" si="1"/>
        <v>1.6044170115492307E-4</v>
      </c>
      <c r="L41" s="22">
        <f t="shared" si="2"/>
        <v>1.1986990284640342E-4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58</v>
      </c>
      <c r="F5" s="58" t="s">
        <v>59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60</v>
      </c>
      <c r="Q5" s="58" t="s">
        <v>61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24133755.1833</v>
      </c>
      <c r="E7" s="67">
        <v>22891034.002500001</v>
      </c>
      <c r="F7" s="68">
        <v>105.42885559763</v>
      </c>
      <c r="G7" s="67">
        <v>18461586.248500001</v>
      </c>
      <c r="H7" s="68">
        <v>30.724168868538399</v>
      </c>
      <c r="I7" s="67">
        <v>768009.69499999995</v>
      </c>
      <c r="J7" s="68">
        <v>3.182304988042</v>
      </c>
      <c r="K7" s="67">
        <v>1304473.8348000001</v>
      </c>
      <c r="L7" s="68">
        <v>7.06588164874504</v>
      </c>
      <c r="M7" s="68">
        <v>-0.411249444403191</v>
      </c>
      <c r="N7" s="67">
        <v>409623719.76599997</v>
      </c>
      <c r="O7" s="67">
        <v>2742408981.8916998</v>
      </c>
      <c r="P7" s="67">
        <v>1153042</v>
      </c>
      <c r="Q7" s="67">
        <v>1141274</v>
      </c>
      <c r="R7" s="68">
        <v>1.03112837057533</v>
      </c>
      <c r="S7" s="67">
        <v>20.930508327797298</v>
      </c>
      <c r="T7" s="67">
        <v>20.705994833405502</v>
      </c>
      <c r="U7" s="69">
        <v>1.07266145129216</v>
      </c>
    </row>
    <row r="8" spans="1:23" ht="12" thickBot="1">
      <c r="A8" s="70">
        <v>42484</v>
      </c>
      <c r="B8" s="46" t="s">
        <v>6</v>
      </c>
      <c r="C8" s="47"/>
      <c r="D8" s="71">
        <v>994418.54669999995</v>
      </c>
      <c r="E8" s="71">
        <v>931156.16590000002</v>
      </c>
      <c r="F8" s="72">
        <v>106.793960359899</v>
      </c>
      <c r="G8" s="71">
        <v>537738.83459999994</v>
      </c>
      <c r="H8" s="72">
        <v>84.925931086919505</v>
      </c>
      <c r="I8" s="71">
        <v>40767.937400000003</v>
      </c>
      <c r="J8" s="72">
        <v>4.0996758895225103</v>
      </c>
      <c r="K8" s="71">
        <v>110911.2691</v>
      </c>
      <c r="L8" s="72">
        <v>20.625489915100101</v>
      </c>
      <c r="M8" s="72">
        <v>-0.63242745547124901</v>
      </c>
      <c r="N8" s="71">
        <v>14875275.0458</v>
      </c>
      <c r="O8" s="71">
        <v>104261270.8426</v>
      </c>
      <c r="P8" s="71">
        <v>32618</v>
      </c>
      <c r="Q8" s="71">
        <v>28772</v>
      </c>
      <c r="R8" s="72">
        <v>13.3671625191158</v>
      </c>
      <c r="S8" s="71">
        <v>30.486803197620901</v>
      </c>
      <c r="T8" s="71">
        <v>27.593662515640201</v>
      </c>
      <c r="U8" s="73">
        <v>9.4898132258304795</v>
      </c>
    </row>
    <row r="9" spans="1:23" ht="12" thickBot="1">
      <c r="A9" s="74"/>
      <c r="B9" s="46" t="s">
        <v>7</v>
      </c>
      <c r="C9" s="47"/>
      <c r="D9" s="71">
        <v>137790.1863</v>
      </c>
      <c r="E9" s="71">
        <v>140115.3664</v>
      </c>
      <c r="F9" s="72">
        <v>98.340524555056902</v>
      </c>
      <c r="G9" s="71">
        <v>91414.514599999995</v>
      </c>
      <c r="H9" s="72">
        <v>50.731190668051802</v>
      </c>
      <c r="I9" s="71">
        <v>25687.071599999999</v>
      </c>
      <c r="J9" s="72">
        <v>18.642163342513701</v>
      </c>
      <c r="K9" s="71">
        <v>18310.1397</v>
      </c>
      <c r="L9" s="72">
        <v>20.029794808974501</v>
      </c>
      <c r="M9" s="72">
        <v>0.40288779992213802</v>
      </c>
      <c r="N9" s="71">
        <v>2391042.7215999998</v>
      </c>
      <c r="O9" s="71">
        <v>14348633.6756</v>
      </c>
      <c r="P9" s="71">
        <v>6753</v>
      </c>
      <c r="Q9" s="71">
        <v>7007</v>
      </c>
      <c r="R9" s="72">
        <v>-3.62494648208934</v>
      </c>
      <c r="S9" s="71">
        <v>20.404292358951601</v>
      </c>
      <c r="T9" s="71">
        <v>17.610246738975299</v>
      </c>
      <c r="U9" s="73">
        <v>13.6934208294192</v>
      </c>
    </row>
    <row r="10" spans="1:23" ht="12" thickBot="1">
      <c r="A10" s="74"/>
      <c r="B10" s="46" t="s">
        <v>8</v>
      </c>
      <c r="C10" s="47"/>
      <c r="D10" s="71">
        <v>206651.73009999999</v>
      </c>
      <c r="E10" s="71">
        <v>217182.27129999999</v>
      </c>
      <c r="F10" s="72">
        <v>95.151288759912703</v>
      </c>
      <c r="G10" s="71">
        <v>142583.91380000001</v>
      </c>
      <c r="H10" s="72">
        <v>44.933411205044401</v>
      </c>
      <c r="I10" s="71">
        <v>16702.769199999999</v>
      </c>
      <c r="J10" s="72">
        <v>8.0825692540379102</v>
      </c>
      <c r="K10" s="71">
        <v>26201.100200000001</v>
      </c>
      <c r="L10" s="72">
        <v>18.375915979380299</v>
      </c>
      <c r="M10" s="72">
        <v>-0.36251649463177898</v>
      </c>
      <c r="N10" s="71">
        <v>3479370.0896000001</v>
      </c>
      <c r="O10" s="71">
        <v>24675475.683899999</v>
      </c>
      <c r="P10" s="71">
        <v>121887</v>
      </c>
      <c r="Q10" s="71">
        <v>120709</v>
      </c>
      <c r="R10" s="72">
        <v>0.97590071991318095</v>
      </c>
      <c r="S10" s="71">
        <v>1.6954370039462801</v>
      </c>
      <c r="T10" s="71">
        <v>1.70806550878559</v>
      </c>
      <c r="U10" s="73">
        <v>-0.74485249584144797</v>
      </c>
    </row>
    <row r="11" spans="1:23" ht="12" thickBot="1">
      <c r="A11" s="74"/>
      <c r="B11" s="46" t="s">
        <v>9</v>
      </c>
      <c r="C11" s="47"/>
      <c r="D11" s="71">
        <v>50600.690999999999</v>
      </c>
      <c r="E11" s="71">
        <v>119559.3279</v>
      </c>
      <c r="F11" s="72">
        <v>42.322662638520903</v>
      </c>
      <c r="G11" s="71">
        <v>49794.938300000002</v>
      </c>
      <c r="H11" s="72">
        <v>1.6181417780770899</v>
      </c>
      <c r="I11" s="71">
        <v>12122.9272</v>
      </c>
      <c r="J11" s="72">
        <v>23.958026976351</v>
      </c>
      <c r="K11" s="71">
        <v>9127.4478999999992</v>
      </c>
      <c r="L11" s="72">
        <v>18.330071713333201</v>
      </c>
      <c r="M11" s="72">
        <v>0.32818366457068499</v>
      </c>
      <c r="N11" s="71">
        <v>1215828.0189</v>
      </c>
      <c r="O11" s="71">
        <v>8257478.1897</v>
      </c>
      <c r="P11" s="71">
        <v>2648</v>
      </c>
      <c r="Q11" s="71">
        <v>2704</v>
      </c>
      <c r="R11" s="72">
        <v>-2.0710059171597601</v>
      </c>
      <c r="S11" s="71">
        <v>19.109022280966801</v>
      </c>
      <c r="T11" s="71">
        <v>19.828846634615399</v>
      </c>
      <c r="U11" s="73">
        <v>-3.76693450384214</v>
      </c>
    </row>
    <row r="12" spans="1:23" ht="12" thickBot="1">
      <c r="A12" s="74"/>
      <c r="B12" s="46" t="s">
        <v>10</v>
      </c>
      <c r="C12" s="47"/>
      <c r="D12" s="71">
        <v>215480.0478</v>
      </c>
      <c r="E12" s="71">
        <v>245989.54269999999</v>
      </c>
      <c r="F12" s="72">
        <v>87.597239067512604</v>
      </c>
      <c r="G12" s="71">
        <v>172476.6574</v>
      </c>
      <c r="H12" s="72">
        <v>24.932875583429499</v>
      </c>
      <c r="I12" s="71">
        <v>22970.9879</v>
      </c>
      <c r="J12" s="72">
        <v>10.660378134555099</v>
      </c>
      <c r="K12" s="71">
        <v>18635.027600000001</v>
      </c>
      <c r="L12" s="72">
        <v>10.8043765927018</v>
      </c>
      <c r="M12" s="72">
        <v>0.23267796501680499</v>
      </c>
      <c r="N12" s="71">
        <v>3187389.2004999998</v>
      </c>
      <c r="O12" s="71">
        <v>26861428.907099999</v>
      </c>
      <c r="P12" s="71">
        <v>2528</v>
      </c>
      <c r="Q12" s="71">
        <v>2295</v>
      </c>
      <c r="R12" s="72">
        <v>10.152505446623101</v>
      </c>
      <c r="S12" s="71">
        <v>85.237360680379794</v>
      </c>
      <c r="T12" s="71">
        <v>81.505262614379106</v>
      </c>
      <c r="U12" s="73">
        <v>4.3784768043149001</v>
      </c>
    </row>
    <row r="13" spans="1:23" ht="12" thickBot="1">
      <c r="A13" s="74"/>
      <c r="B13" s="46" t="s">
        <v>11</v>
      </c>
      <c r="C13" s="47"/>
      <c r="D13" s="71">
        <v>337109.33620000002</v>
      </c>
      <c r="E13" s="71">
        <v>359292.0282</v>
      </c>
      <c r="F13" s="72">
        <v>93.8259993935485</v>
      </c>
      <c r="G13" s="71">
        <v>224662.36379999999</v>
      </c>
      <c r="H13" s="72">
        <v>50.051539785321197</v>
      </c>
      <c r="I13" s="71">
        <v>28306.450400000002</v>
      </c>
      <c r="J13" s="72">
        <v>8.3968159170787207</v>
      </c>
      <c r="K13" s="71">
        <v>59364.090199999999</v>
      </c>
      <c r="L13" s="72">
        <v>26.4236916214624</v>
      </c>
      <c r="M13" s="72">
        <v>-0.52317216848376802</v>
      </c>
      <c r="N13" s="71">
        <v>5337996.5148999998</v>
      </c>
      <c r="O13" s="71">
        <v>44845512.223800004</v>
      </c>
      <c r="P13" s="71">
        <v>16024</v>
      </c>
      <c r="Q13" s="71">
        <v>15231</v>
      </c>
      <c r="R13" s="72">
        <v>5.2064867704024698</v>
      </c>
      <c r="S13" s="71">
        <v>21.0377768472292</v>
      </c>
      <c r="T13" s="71">
        <v>20.620064296500601</v>
      </c>
      <c r="U13" s="73">
        <v>1.9855356094035601</v>
      </c>
    </row>
    <row r="14" spans="1:23" ht="12" thickBot="1">
      <c r="A14" s="74"/>
      <c r="B14" s="46" t="s">
        <v>12</v>
      </c>
      <c r="C14" s="47"/>
      <c r="D14" s="71">
        <v>155167.98250000001</v>
      </c>
      <c r="E14" s="71">
        <v>170775.0484</v>
      </c>
      <c r="F14" s="72">
        <v>90.861038514570296</v>
      </c>
      <c r="G14" s="71">
        <v>126166.088</v>
      </c>
      <c r="H14" s="72">
        <v>22.9870759724277</v>
      </c>
      <c r="I14" s="71">
        <v>2586.3164999999999</v>
      </c>
      <c r="J14" s="72">
        <v>1.66678489874675</v>
      </c>
      <c r="K14" s="71">
        <v>22535.562600000001</v>
      </c>
      <c r="L14" s="72">
        <v>17.8618224256902</v>
      </c>
      <c r="M14" s="72">
        <v>-0.88523399455756202</v>
      </c>
      <c r="N14" s="71">
        <v>3148912.6105</v>
      </c>
      <c r="O14" s="71">
        <v>19683056.594000001</v>
      </c>
      <c r="P14" s="71">
        <v>3462</v>
      </c>
      <c r="Q14" s="71">
        <v>3996</v>
      </c>
      <c r="R14" s="72">
        <v>-13.363363363363399</v>
      </c>
      <c r="S14" s="71">
        <v>44.820330011553999</v>
      </c>
      <c r="T14" s="71">
        <v>42.213047047047098</v>
      </c>
      <c r="U14" s="73">
        <v>5.8171882354165003</v>
      </c>
    </row>
    <row r="15" spans="1:23" ht="12" thickBot="1">
      <c r="A15" s="74"/>
      <c r="B15" s="46" t="s">
        <v>13</v>
      </c>
      <c r="C15" s="47"/>
      <c r="D15" s="71">
        <v>159194.20879999999</v>
      </c>
      <c r="E15" s="71">
        <v>186028.27359999999</v>
      </c>
      <c r="F15" s="72">
        <v>85.575276122973193</v>
      </c>
      <c r="G15" s="71">
        <v>110598.9093</v>
      </c>
      <c r="H15" s="72">
        <v>43.938317120456396</v>
      </c>
      <c r="I15" s="71">
        <v>1665.992</v>
      </c>
      <c r="J15" s="72">
        <v>1.04651545590646</v>
      </c>
      <c r="K15" s="71">
        <v>18741.898399999998</v>
      </c>
      <c r="L15" s="72">
        <v>16.9458257035452</v>
      </c>
      <c r="M15" s="72">
        <v>-0.91110868469973105</v>
      </c>
      <c r="N15" s="71">
        <v>2673282.372</v>
      </c>
      <c r="O15" s="71">
        <v>15997147.2424</v>
      </c>
      <c r="P15" s="71">
        <v>7598</v>
      </c>
      <c r="Q15" s="71">
        <v>7188</v>
      </c>
      <c r="R15" s="72">
        <v>5.7039510294935898</v>
      </c>
      <c r="S15" s="71">
        <v>20.952120136878101</v>
      </c>
      <c r="T15" s="71">
        <v>21.383050445186399</v>
      </c>
      <c r="U15" s="73">
        <v>-2.05673843741384</v>
      </c>
    </row>
    <row r="16" spans="1:23" ht="12" thickBot="1">
      <c r="A16" s="74"/>
      <c r="B16" s="46" t="s">
        <v>14</v>
      </c>
      <c r="C16" s="47"/>
      <c r="D16" s="71">
        <v>1117804.5778000001</v>
      </c>
      <c r="E16" s="71">
        <v>1649904.6864</v>
      </c>
      <c r="F16" s="72">
        <v>67.749645601588497</v>
      </c>
      <c r="G16" s="71">
        <v>883803.11829999997</v>
      </c>
      <c r="H16" s="72">
        <v>26.476650133358099</v>
      </c>
      <c r="I16" s="71">
        <v>8954.8536000000004</v>
      </c>
      <c r="J16" s="72">
        <v>0.80111083617356804</v>
      </c>
      <c r="K16" s="71">
        <v>21172.100200000001</v>
      </c>
      <c r="L16" s="72">
        <v>2.3955674925343802</v>
      </c>
      <c r="M16" s="72">
        <v>-0.57704462403781798</v>
      </c>
      <c r="N16" s="71">
        <v>21618323.352200001</v>
      </c>
      <c r="O16" s="71">
        <v>133198075.38429999</v>
      </c>
      <c r="P16" s="71">
        <v>52341</v>
      </c>
      <c r="Q16" s="71">
        <v>53578</v>
      </c>
      <c r="R16" s="72">
        <v>-2.30878345589608</v>
      </c>
      <c r="S16" s="71">
        <v>21.356194528190098</v>
      </c>
      <c r="T16" s="71">
        <v>20.9836101963493</v>
      </c>
      <c r="U16" s="73">
        <v>1.74461948896879</v>
      </c>
    </row>
    <row r="17" spans="1:21" ht="12" thickBot="1">
      <c r="A17" s="74"/>
      <c r="B17" s="46" t="s">
        <v>15</v>
      </c>
      <c r="C17" s="47"/>
      <c r="D17" s="71">
        <v>413888.95870000002</v>
      </c>
      <c r="E17" s="71">
        <v>1191268.3237999999</v>
      </c>
      <c r="F17" s="72">
        <v>34.743554447896798</v>
      </c>
      <c r="G17" s="71">
        <v>999764.91469999996</v>
      </c>
      <c r="H17" s="72">
        <v>-58.601371921098497</v>
      </c>
      <c r="I17" s="71">
        <v>52685.547700000003</v>
      </c>
      <c r="J17" s="72">
        <v>12.729391928086701</v>
      </c>
      <c r="K17" s="71">
        <v>46403.828999999998</v>
      </c>
      <c r="L17" s="72">
        <v>4.6414740423176797</v>
      </c>
      <c r="M17" s="72">
        <v>0.13537069753446401</v>
      </c>
      <c r="N17" s="71">
        <v>20879342.039900001</v>
      </c>
      <c r="O17" s="71">
        <v>170453548.54820001</v>
      </c>
      <c r="P17" s="71">
        <v>12030</v>
      </c>
      <c r="Q17" s="71">
        <v>12393</v>
      </c>
      <c r="R17" s="72">
        <v>-2.9290728637133898</v>
      </c>
      <c r="S17" s="71">
        <v>34.404734721529501</v>
      </c>
      <c r="T17" s="71">
        <v>38.738690171871198</v>
      </c>
      <c r="U17" s="73">
        <v>-12.596973891589499</v>
      </c>
    </row>
    <row r="18" spans="1:21" ht="12" customHeight="1" thickBot="1">
      <c r="A18" s="74"/>
      <c r="B18" s="46" t="s">
        <v>16</v>
      </c>
      <c r="C18" s="47"/>
      <c r="D18" s="71">
        <v>2695977.7747999998</v>
      </c>
      <c r="E18" s="71">
        <v>2336535.3442000002</v>
      </c>
      <c r="F18" s="72">
        <v>115.38356487918099</v>
      </c>
      <c r="G18" s="71">
        <v>1650802.6443</v>
      </c>
      <c r="H18" s="72">
        <v>63.313148552847899</v>
      </c>
      <c r="I18" s="71">
        <v>279911.5099</v>
      </c>
      <c r="J18" s="72">
        <v>10.3825599942405</v>
      </c>
      <c r="K18" s="71">
        <v>196352.4486</v>
      </c>
      <c r="L18" s="72">
        <v>11.894362374447301</v>
      </c>
      <c r="M18" s="72">
        <v>0.42555650258389499</v>
      </c>
      <c r="N18" s="71">
        <v>40679328.575499997</v>
      </c>
      <c r="O18" s="71">
        <v>319959168.60540003</v>
      </c>
      <c r="P18" s="71">
        <v>104370</v>
      </c>
      <c r="Q18" s="71">
        <v>103912</v>
      </c>
      <c r="R18" s="72">
        <v>0.44075756409269801</v>
      </c>
      <c r="S18" s="71">
        <v>25.830964595190199</v>
      </c>
      <c r="T18" s="71">
        <v>23.796120586650201</v>
      </c>
      <c r="U18" s="73">
        <v>7.8775378327096801</v>
      </c>
    </row>
    <row r="19" spans="1:21" ht="12" customHeight="1" thickBot="1">
      <c r="A19" s="74"/>
      <c r="B19" s="46" t="s">
        <v>17</v>
      </c>
      <c r="C19" s="47"/>
      <c r="D19" s="71">
        <v>628928.72450000001</v>
      </c>
      <c r="E19" s="71">
        <v>654028.34649999999</v>
      </c>
      <c r="F19" s="72">
        <v>96.162303647185993</v>
      </c>
      <c r="G19" s="71">
        <v>582532.32429999998</v>
      </c>
      <c r="H19" s="72">
        <v>7.96460526988818</v>
      </c>
      <c r="I19" s="71">
        <v>45042.740700000002</v>
      </c>
      <c r="J19" s="72">
        <v>7.1618196061579296</v>
      </c>
      <c r="K19" s="71">
        <v>25202.104500000001</v>
      </c>
      <c r="L19" s="72">
        <v>4.3263014683836003</v>
      </c>
      <c r="M19" s="72">
        <v>0.78726108766035796</v>
      </c>
      <c r="N19" s="71">
        <v>12827596.6417</v>
      </c>
      <c r="O19" s="71">
        <v>90216177.972599998</v>
      </c>
      <c r="P19" s="71">
        <v>13361</v>
      </c>
      <c r="Q19" s="71">
        <v>12846</v>
      </c>
      <c r="R19" s="72">
        <v>4.0090300482640497</v>
      </c>
      <c r="S19" s="71">
        <v>47.071979979043498</v>
      </c>
      <c r="T19" s="71">
        <v>49.612921259536101</v>
      </c>
      <c r="U19" s="73">
        <v>-5.3979910800943598</v>
      </c>
    </row>
    <row r="20" spans="1:21" ht="12" thickBot="1">
      <c r="A20" s="74"/>
      <c r="B20" s="46" t="s">
        <v>18</v>
      </c>
      <c r="C20" s="47"/>
      <c r="D20" s="71">
        <v>1324097.1299999999</v>
      </c>
      <c r="E20" s="71">
        <v>1141086.8326999999</v>
      </c>
      <c r="F20" s="72">
        <v>116.03824459765001</v>
      </c>
      <c r="G20" s="71">
        <v>954584.94680000003</v>
      </c>
      <c r="H20" s="72">
        <v>38.709198635353999</v>
      </c>
      <c r="I20" s="71">
        <v>68947.802500000005</v>
      </c>
      <c r="J20" s="72">
        <v>5.2071559508629104</v>
      </c>
      <c r="K20" s="71">
        <v>49163.932399999998</v>
      </c>
      <c r="L20" s="72">
        <v>5.1502941215246896</v>
      </c>
      <c r="M20" s="72">
        <v>0.40240617733824702</v>
      </c>
      <c r="N20" s="71">
        <v>23091762.907099999</v>
      </c>
      <c r="O20" s="71">
        <v>149973104.03349999</v>
      </c>
      <c r="P20" s="71">
        <v>49635</v>
      </c>
      <c r="Q20" s="71">
        <v>48471</v>
      </c>
      <c r="R20" s="72">
        <v>2.4014359101318199</v>
      </c>
      <c r="S20" s="71">
        <v>26.676682381384101</v>
      </c>
      <c r="T20" s="71">
        <v>27.086156873181899</v>
      </c>
      <c r="U20" s="73">
        <v>-1.5349528323789901</v>
      </c>
    </row>
    <row r="21" spans="1:21" ht="12" customHeight="1" thickBot="1">
      <c r="A21" s="74"/>
      <c r="B21" s="46" t="s">
        <v>19</v>
      </c>
      <c r="C21" s="47"/>
      <c r="D21" s="71">
        <v>443854.5858</v>
      </c>
      <c r="E21" s="71">
        <v>498214.24300000002</v>
      </c>
      <c r="F21" s="72">
        <v>89.089100128355796</v>
      </c>
      <c r="G21" s="71">
        <v>349971.77710000001</v>
      </c>
      <c r="H21" s="72">
        <v>26.8258227786106</v>
      </c>
      <c r="I21" s="71">
        <v>49134.022700000001</v>
      </c>
      <c r="J21" s="72">
        <v>11.069846808373301</v>
      </c>
      <c r="K21" s="71">
        <v>28867.5779</v>
      </c>
      <c r="L21" s="72">
        <v>8.2485445367074401</v>
      </c>
      <c r="M21" s="72">
        <v>0.70204867447504105</v>
      </c>
      <c r="N21" s="71">
        <v>8045570.6957999999</v>
      </c>
      <c r="O21" s="71">
        <v>55411450.652999997</v>
      </c>
      <c r="P21" s="71">
        <v>36095</v>
      </c>
      <c r="Q21" s="71">
        <v>34776</v>
      </c>
      <c r="R21" s="72">
        <v>3.7928456406717301</v>
      </c>
      <c r="S21" s="71">
        <v>12.296844044881601</v>
      </c>
      <c r="T21" s="71">
        <v>12.395919999424899</v>
      </c>
      <c r="U21" s="73">
        <v>-0.80570229387081205</v>
      </c>
    </row>
    <row r="22" spans="1:21" ht="12" customHeight="1" thickBot="1">
      <c r="A22" s="74"/>
      <c r="B22" s="46" t="s">
        <v>20</v>
      </c>
      <c r="C22" s="47"/>
      <c r="D22" s="71">
        <v>1507132.9172</v>
      </c>
      <c r="E22" s="71">
        <v>1749558.7148</v>
      </c>
      <c r="F22" s="72">
        <v>86.143603209812099</v>
      </c>
      <c r="G22" s="71">
        <v>1279303.6658000001</v>
      </c>
      <c r="H22" s="72">
        <v>17.808848476763298</v>
      </c>
      <c r="I22" s="71">
        <v>48983.206200000001</v>
      </c>
      <c r="J22" s="72">
        <v>3.2500919886351198</v>
      </c>
      <c r="K22" s="71">
        <v>146911.75330000001</v>
      </c>
      <c r="L22" s="72">
        <v>11.4837280019932</v>
      </c>
      <c r="M22" s="72">
        <v>-0.66658075273273598</v>
      </c>
      <c r="N22" s="71">
        <v>28034950.203600001</v>
      </c>
      <c r="O22" s="71">
        <v>171931402.4413</v>
      </c>
      <c r="P22" s="71">
        <v>92716</v>
      </c>
      <c r="Q22" s="71">
        <v>94476</v>
      </c>
      <c r="R22" s="72">
        <v>-1.8629069816673001</v>
      </c>
      <c r="S22" s="71">
        <v>16.25537034816</v>
      </c>
      <c r="T22" s="71">
        <v>16.273424564968899</v>
      </c>
      <c r="U22" s="73">
        <v>-0.111066167194114</v>
      </c>
    </row>
    <row r="23" spans="1:21" ht="12" thickBot="1">
      <c r="A23" s="74"/>
      <c r="B23" s="46" t="s">
        <v>21</v>
      </c>
      <c r="C23" s="47"/>
      <c r="D23" s="71">
        <v>5801854.7982000001</v>
      </c>
      <c r="E23" s="71">
        <v>4156876.7466000002</v>
      </c>
      <c r="F23" s="72">
        <v>139.57245191225499</v>
      </c>
      <c r="G23" s="71">
        <v>2639918.2574999998</v>
      </c>
      <c r="H23" s="72">
        <v>119.774032082885</v>
      </c>
      <c r="I23" s="71">
        <v>-591824.1152</v>
      </c>
      <c r="J23" s="72">
        <v>-10.200601976175101</v>
      </c>
      <c r="K23" s="71">
        <v>158733.584</v>
      </c>
      <c r="L23" s="72">
        <v>6.0128219329912298</v>
      </c>
      <c r="M23" s="72">
        <v>-4.72841146962321</v>
      </c>
      <c r="N23" s="71">
        <v>65331227.123099998</v>
      </c>
      <c r="O23" s="71">
        <v>387141058.90499997</v>
      </c>
      <c r="P23" s="71">
        <v>124119</v>
      </c>
      <c r="Q23" s="71">
        <v>112689</v>
      </c>
      <c r="R23" s="72">
        <v>10.142959827489801</v>
      </c>
      <c r="S23" s="71">
        <v>46.744292156720597</v>
      </c>
      <c r="T23" s="71">
        <v>44.539753446210398</v>
      </c>
      <c r="U23" s="73">
        <v>4.7161666351027298</v>
      </c>
    </row>
    <row r="24" spans="1:21" ht="12" thickBot="1">
      <c r="A24" s="74"/>
      <c r="B24" s="46" t="s">
        <v>22</v>
      </c>
      <c r="C24" s="47"/>
      <c r="D24" s="71">
        <v>274161.09220000001</v>
      </c>
      <c r="E24" s="71">
        <v>264422.99400000001</v>
      </c>
      <c r="F24" s="72">
        <v>103.682772837827</v>
      </c>
      <c r="G24" s="71">
        <v>209159.2911</v>
      </c>
      <c r="H24" s="72">
        <v>31.077654144908301</v>
      </c>
      <c r="I24" s="71">
        <v>41587.047700000003</v>
      </c>
      <c r="J24" s="72">
        <v>15.168836455343</v>
      </c>
      <c r="K24" s="71">
        <v>29694.2565</v>
      </c>
      <c r="L24" s="72">
        <v>14.196957899328099</v>
      </c>
      <c r="M24" s="72">
        <v>0.40050813193453799</v>
      </c>
      <c r="N24" s="71">
        <v>5301173.7039999999</v>
      </c>
      <c r="O24" s="71">
        <v>38171711.408200003</v>
      </c>
      <c r="P24" s="71">
        <v>27322</v>
      </c>
      <c r="Q24" s="71">
        <v>27972</v>
      </c>
      <c r="R24" s="72">
        <v>-2.3237523237523301</v>
      </c>
      <c r="S24" s="71">
        <v>10.034444484298399</v>
      </c>
      <c r="T24" s="71">
        <v>10.1794101387101</v>
      </c>
      <c r="U24" s="73">
        <v>-1.4446804169240099</v>
      </c>
    </row>
    <row r="25" spans="1:21" ht="12" thickBot="1">
      <c r="A25" s="74"/>
      <c r="B25" s="46" t="s">
        <v>23</v>
      </c>
      <c r="C25" s="47"/>
      <c r="D25" s="71">
        <v>286065.87939999998</v>
      </c>
      <c r="E25" s="71">
        <v>302810.1839</v>
      </c>
      <c r="F25" s="72">
        <v>94.470362824544395</v>
      </c>
      <c r="G25" s="71">
        <v>213492.02369999999</v>
      </c>
      <c r="H25" s="72">
        <v>33.993708262366297</v>
      </c>
      <c r="I25" s="71">
        <v>21471.804</v>
      </c>
      <c r="J25" s="72">
        <v>7.5058948117249704</v>
      </c>
      <c r="K25" s="71">
        <v>15327.8395</v>
      </c>
      <c r="L25" s="72">
        <v>7.1795841523048001</v>
      </c>
      <c r="M25" s="72">
        <v>0.40083695422306598</v>
      </c>
      <c r="N25" s="71">
        <v>5972301.6123000002</v>
      </c>
      <c r="O25" s="71">
        <v>50708801.982600003</v>
      </c>
      <c r="P25" s="71">
        <v>19447</v>
      </c>
      <c r="Q25" s="71">
        <v>20565</v>
      </c>
      <c r="R25" s="72">
        <v>-5.4364211038171701</v>
      </c>
      <c r="S25" s="71">
        <v>14.710026194271601</v>
      </c>
      <c r="T25" s="71">
        <v>16.406896100170201</v>
      </c>
      <c r="U25" s="73">
        <v>-11.5354648828524</v>
      </c>
    </row>
    <row r="26" spans="1:21" ht="12" thickBot="1">
      <c r="A26" s="74"/>
      <c r="B26" s="46" t="s">
        <v>24</v>
      </c>
      <c r="C26" s="47"/>
      <c r="D26" s="71">
        <v>735913.04460000002</v>
      </c>
      <c r="E26" s="71">
        <v>704801.43859999999</v>
      </c>
      <c r="F26" s="72">
        <v>104.41423701713801</v>
      </c>
      <c r="G26" s="71">
        <v>589936.98809999996</v>
      </c>
      <c r="H26" s="72">
        <v>24.744347183610699</v>
      </c>
      <c r="I26" s="71">
        <v>133354.41870000001</v>
      </c>
      <c r="J26" s="72">
        <v>18.120947804707502</v>
      </c>
      <c r="K26" s="71">
        <v>106888.7436</v>
      </c>
      <c r="L26" s="72">
        <v>18.118671274411</v>
      </c>
      <c r="M26" s="72">
        <v>0.24760020754888901</v>
      </c>
      <c r="N26" s="71">
        <v>13453587.9211</v>
      </c>
      <c r="O26" s="71">
        <v>89639144.590499997</v>
      </c>
      <c r="P26" s="71">
        <v>51075</v>
      </c>
      <c r="Q26" s="71">
        <v>50282</v>
      </c>
      <c r="R26" s="72">
        <v>1.5771051270832399</v>
      </c>
      <c r="S26" s="71">
        <v>14.4084786020558</v>
      </c>
      <c r="T26" s="71">
        <v>14.528377377590401</v>
      </c>
      <c r="U26" s="73">
        <v>-0.83214042818845202</v>
      </c>
    </row>
    <row r="27" spans="1:21" ht="12" thickBot="1">
      <c r="A27" s="74"/>
      <c r="B27" s="46" t="s">
        <v>25</v>
      </c>
      <c r="C27" s="47"/>
      <c r="D27" s="71">
        <v>288141.0441</v>
      </c>
      <c r="E27" s="71">
        <v>343583.40220000001</v>
      </c>
      <c r="F27" s="72">
        <v>83.863493479313306</v>
      </c>
      <c r="G27" s="71">
        <v>241353.2934</v>
      </c>
      <c r="H27" s="72">
        <v>19.385586184008499</v>
      </c>
      <c r="I27" s="71">
        <v>80600.176600000006</v>
      </c>
      <c r="J27" s="72">
        <v>27.972473290555399</v>
      </c>
      <c r="K27" s="71">
        <v>67511.971999999994</v>
      </c>
      <c r="L27" s="72">
        <v>27.9722605185714</v>
      </c>
      <c r="M27" s="72">
        <v>0.193864942946712</v>
      </c>
      <c r="N27" s="71">
        <v>5401113.8881000001</v>
      </c>
      <c r="O27" s="71">
        <v>30503815.984200001</v>
      </c>
      <c r="P27" s="71">
        <v>37321</v>
      </c>
      <c r="Q27" s="71">
        <v>37070</v>
      </c>
      <c r="R27" s="72">
        <v>0.67709738332883995</v>
      </c>
      <c r="S27" s="71">
        <v>7.7206142413118597</v>
      </c>
      <c r="T27" s="71">
        <v>7.76989244402482</v>
      </c>
      <c r="U27" s="73">
        <v>-0.63826790424622504</v>
      </c>
    </row>
    <row r="28" spans="1:21" ht="12" thickBot="1">
      <c r="A28" s="74"/>
      <c r="B28" s="46" t="s">
        <v>26</v>
      </c>
      <c r="C28" s="47"/>
      <c r="D28" s="71">
        <v>980765.30180000002</v>
      </c>
      <c r="E28" s="71">
        <v>919181.35060000001</v>
      </c>
      <c r="F28" s="72">
        <v>106.699869526269</v>
      </c>
      <c r="G28" s="71">
        <v>772289.81460000004</v>
      </c>
      <c r="H28" s="72">
        <v>26.9944628633977</v>
      </c>
      <c r="I28" s="71">
        <v>49409.3272</v>
      </c>
      <c r="J28" s="72">
        <v>5.0378339353277504</v>
      </c>
      <c r="K28" s="71">
        <v>23739.258999999998</v>
      </c>
      <c r="L28" s="72">
        <v>3.07387959173015</v>
      </c>
      <c r="M28" s="72">
        <v>1.0813340129950999</v>
      </c>
      <c r="N28" s="71">
        <v>19299479.693100002</v>
      </c>
      <c r="O28" s="71">
        <v>128003163.3021</v>
      </c>
      <c r="P28" s="71">
        <v>43492</v>
      </c>
      <c r="Q28" s="71">
        <v>45371</v>
      </c>
      <c r="R28" s="72">
        <v>-4.14141191509996</v>
      </c>
      <c r="S28" s="71">
        <v>22.550475990986801</v>
      </c>
      <c r="T28" s="71">
        <v>23.555984496704902</v>
      </c>
      <c r="U28" s="73">
        <v>-4.4589236436516302</v>
      </c>
    </row>
    <row r="29" spans="1:21" ht="12" thickBot="1">
      <c r="A29" s="74"/>
      <c r="B29" s="46" t="s">
        <v>27</v>
      </c>
      <c r="C29" s="47"/>
      <c r="D29" s="71">
        <v>999214.52390000003</v>
      </c>
      <c r="E29" s="71">
        <v>804579.76699999999</v>
      </c>
      <c r="F29" s="72">
        <v>124.190858990368</v>
      </c>
      <c r="G29" s="71">
        <v>770141.81319999998</v>
      </c>
      <c r="H29" s="72">
        <v>29.744224605619699</v>
      </c>
      <c r="I29" s="71">
        <v>138217.2648</v>
      </c>
      <c r="J29" s="72">
        <v>13.8325916501422</v>
      </c>
      <c r="K29" s="71">
        <v>103142.3947</v>
      </c>
      <c r="L29" s="72">
        <v>13.392649630518701</v>
      </c>
      <c r="M29" s="72">
        <v>0.340062592128278</v>
      </c>
      <c r="N29" s="71">
        <v>19732270.623</v>
      </c>
      <c r="O29" s="71">
        <v>93619888.677200004</v>
      </c>
      <c r="P29" s="71">
        <v>120298</v>
      </c>
      <c r="Q29" s="71">
        <v>122669</v>
      </c>
      <c r="R29" s="72">
        <v>-1.93284366873456</v>
      </c>
      <c r="S29" s="71">
        <v>8.3061607333455303</v>
      </c>
      <c r="T29" s="71">
        <v>8.1105341805998297</v>
      </c>
      <c r="U29" s="73">
        <v>2.3551982561611799</v>
      </c>
    </row>
    <row r="30" spans="1:21" ht="12" thickBot="1">
      <c r="A30" s="74"/>
      <c r="B30" s="46" t="s">
        <v>28</v>
      </c>
      <c r="C30" s="47"/>
      <c r="D30" s="71">
        <v>1614977.1868</v>
      </c>
      <c r="E30" s="71">
        <v>1725495.1587</v>
      </c>
      <c r="F30" s="72">
        <v>93.594999595173306</v>
      </c>
      <c r="G30" s="71">
        <v>1219928.7117000001</v>
      </c>
      <c r="H30" s="72">
        <v>32.382914781101498</v>
      </c>
      <c r="I30" s="71">
        <v>149962.3327</v>
      </c>
      <c r="J30" s="72">
        <v>9.2857245245143805</v>
      </c>
      <c r="K30" s="71">
        <v>151753.67420000001</v>
      </c>
      <c r="L30" s="72">
        <v>12.439552634885301</v>
      </c>
      <c r="M30" s="72">
        <v>-1.1804271029636999E-2</v>
      </c>
      <c r="N30" s="71">
        <v>29972159.176600002</v>
      </c>
      <c r="O30" s="71">
        <v>134202853.4904</v>
      </c>
      <c r="P30" s="71">
        <v>93487</v>
      </c>
      <c r="Q30" s="71">
        <v>95762</v>
      </c>
      <c r="R30" s="72">
        <v>-2.3756813767465199</v>
      </c>
      <c r="S30" s="71">
        <v>17.274885136970902</v>
      </c>
      <c r="T30" s="71">
        <v>17.899077758400999</v>
      </c>
      <c r="U30" s="73">
        <v>-3.61329535033639</v>
      </c>
    </row>
    <row r="31" spans="1:21" ht="12" thickBot="1">
      <c r="A31" s="74"/>
      <c r="B31" s="46" t="s">
        <v>29</v>
      </c>
      <c r="C31" s="47"/>
      <c r="D31" s="71">
        <v>1145513.1109</v>
      </c>
      <c r="E31" s="71">
        <v>1054656.8585000001</v>
      </c>
      <c r="F31" s="72">
        <v>108.61476902821499</v>
      </c>
      <c r="G31" s="71">
        <v>588021.7145</v>
      </c>
      <c r="H31" s="72">
        <v>94.807960769618802</v>
      </c>
      <c r="I31" s="71">
        <v>28303.4686</v>
      </c>
      <c r="J31" s="72">
        <v>2.4708114058827899</v>
      </c>
      <c r="K31" s="71">
        <v>33015.5383</v>
      </c>
      <c r="L31" s="72">
        <v>5.6146801190961799</v>
      </c>
      <c r="M31" s="72">
        <v>-0.14272278880274999</v>
      </c>
      <c r="N31" s="71">
        <v>21796082.8596</v>
      </c>
      <c r="O31" s="71">
        <v>155794046.21079999</v>
      </c>
      <c r="P31" s="71">
        <v>40790</v>
      </c>
      <c r="Q31" s="71">
        <v>38485</v>
      </c>
      <c r="R31" s="72">
        <v>5.9893464986358298</v>
      </c>
      <c r="S31" s="71">
        <v>28.083184871292001</v>
      </c>
      <c r="T31" s="71">
        <v>27.0506065038327</v>
      </c>
      <c r="U31" s="73">
        <v>3.6768563544047099</v>
      </c>
    </row>
    <row r="32" spans="1:21" ht="12" thickBot="1">
      <c r="A32" s="74"/>
      <c r="B32" s="46" t="s">
        <v>30</v>
      </c>
      <c r="C32" s="47"/>
      <c r="D32" s="71">
        <v>135675.4399</v>
      </c>
      <c r="E32" s="71">
        <v>135623.3988</v>
      </c>
      <c r="F32" s="72">
        <v>100.038371770993</v>
      </c>
      <c r="G32" s="71">
        <v>105889.38129999999</v>
      </c>
      <c r="H32" s="72">
        <v>28.1294103660987</v>
      </c>
      <c r="I32" s="71">
        <v>33819.294000000002</v>
      </c>
      <c r="J32" s="72">
        <v>24.926614592093198</v>
      </c>
      <c r="K32" s="71">
        <v>31579.949700000001</v>
      </c>
      <c r="L32" s="72">
        <v>29.823528395665502</v>
      </c>
      <c r="M32" s="72">
        <v>7.0910318771027006E-2</v>
      </c>
      <c r="N32" s="71">
        <v>2467815.0633999999</v>
      </c>
      <c r="O32" s="71">
        <v>14784168.8895</v>
      </c>
      <c r="P32" s="71">
        <v>27306</v>
      </c>
      <c r="Q32" s="71">
        <v>26589</v>
      </c>
      <c r="R32" s="72">
        <v>2.6966038587385799</v>
      </c>
      <c r="S32" s="71">
        <v>4.9687043104079702</v>
      </c>
      <c r="T32" s="71">
        <v>4.9501163827146604</v>
      </c>
      <c r="U32" s="73">
        <v>0.37410009797476401</v>
      </c>
    </row>
    <row r="33" spans="1:21" ht="12" thickBot="1">
      <c r="A33" s="74"/>
      <c r="B33" s="46" t="s">
        <v>74</v>
      </c>
      <c r="C33" s="47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1">
        <v>9.8230000000000004</v>
      </c>
      <c r="O33" s="71">
        <v>301.12830000000002</v>
      </c>
      <c r="P33" s="75"/>
      <c r="Q33" s="75"/>
      <c r="R33" s="75"/>
      <c r="S33" s="75"/>
      <c r="T33" s="75"/>
      <c r="U33" s="76"/>
    </row>
    <row r="34" spans="1:21" ht="12" thickBot="1">
      <c r="A34" s="74"/>
      <c r="B34" s="46" t="s">
        <v>31</v>
      </c>
      <c r="C34" s="47"/>
      <c r="D34" s="71">
        <v>166975.36559999999</v>
      </c>
      <c r="E34" s="71">
        <v>147282.5895</v>
      </c>
      <c r="F34" s="72">
        <v>113.370742710903</v>
      </c>
      <c r="G34" s="71">
        <v>130578.5436</v>
      </c>
      <c r="H34" s="72">
        <v>27.873508921568298</v>
      </c>
      <c r="I34" s="71">
        <v>14249.7191</v>
      </c>
      <c r="J34" s="72">
        <v>8.5340247938945097</v>
      </c>
      <c r="K34" s="71">
        <v>15244.5849</v>
      </c>
      <c r="L34" s="72">
        <v>11.674647671595</v>
      </c>
      <c r="M34" s="72">
        <v>-6.5260274814041994E-2</v>
      </c>
      <c r="N34" s="71">
        <v>2945241.2744</v>
      </c>
      <c r="O34" s="71">
        <v>25840883.941500001</v>
      </c>
      <c r="P34" s="71">
        <v>11794</v>
      </c>
      <c r="Q34" s="71">
        <v>12280</v>
      </c>
      <c r="R34" s="72">
        <v>-3.9576547231270398</v>
      </c>
      <c r="S34" s="71">
        <v>14.1576535187383</v>
      </c>
      <c r="T34" s="71">
        <v>14.746704120521199</v>
      </c>
      <c r="U34" s="73">
        <v>-4.1606513466599004</v>
      </c>
    </row>
    <row r="35" spans="1:21" ht="12" customHeight="1" thickBot="1">
      <c r="A35" s="74"/>
      <c r="B35" s="46" t="s">
        <v>68</v>
      </c>
      <c r="C35" s="47"/>
      <c r="D35" s="71">
        <v>85846.15</v>
      </c>
      <c r="E35" s="75"/>
      <c r="F35" s="75"/>
      <c r="G35" s="71">
        <v>527049.31000000006</v>
      </c>
      <c r="H35" s="72">
        <v>-83.711932001201205</v>
      </c>
      <c r="I35" s="71">
        <v>-752.04</v>
      </c>
      <c r="J35" s="72">
        <v>-0.87603229731327503</v>
      </c>
      <c r="K35" s="71">
        <v>-19447.97</v>
      </c>
      <c r="L35" s="72">
        <v>-3.6899716271329499</v>
      </c>
      <c r="M35" s="72">
        <v>-0.96133066844508697</v>
      </c>
      <c r="N35" s="71">
        <v>2329574.79</v>
      </c>
      <c r="O35" s="71">
        <v>17530415.02</v>
      </c>
      <c r="P35" s="71">
        <v>53</v>
      </c>
      <c r="Q35" s="71">
        <v>56</v>
      </c>
      <c r="R35" s="72">
        <v>-5.3571428571428603</v>
      </c>
      <c r="S35" s="71">
        <v>1619.7386792452801</v>
      </c>
      <c r="T35" s="71">
        <v>1822.0846428571399</v>
      </c>
      <c r="U35" s="73">
        <v>-12.4925067360954</v>
      </c>
    </row>
    <row r="36" spans="1:21" ht="12" thickBot="1">
      <c r="A36" s="74"/>
      <c r="B36" s="46" t="s">
        <v>35</v>
      </c>
      <c r="C36" s="47"/>
      <c r="D36" s="71">
        <v>222969.38</v>
      </c>
      <c r="E36" s="75"/>
      <c r="F36" s="75"/>
      <c r="G36" s="71">
        <v>502496.41</v>
      </c>
      <c r="H36" s="72">
        <v>-55.627667071293097</v>
      </c>
      <c r="I36" s="71">
        <v>-21055.15</v>
      </c>
      <c r="J36" s="72">
        <v>-9.4430679225999601</v>
      </c>
      <c r="K36" s="71">
        <v>-80993.990000000005</v>
      </c>
      <c r="L36" s="72">
        <v>-16.118322118958002</v>
      </c>
      <c r="M36" s="72">
        <v>-0.74004058819672902</v>
      </c>
      <c r="N36" s="71">
        <v>4784002.7699999996</v>
      </c>
      <c r="O36" s="71">
        <v>55054144.219999999</v>
      </c>
      <c r="P36" s="71">
        <v>112</v>
      </c>
      <c r="Q36" s="71">
        <v>127</v>
      </c>
      <c r="R36" s="72">
        <v>-11.8110236220472</v>
      </c>
      <c r="S36" s="71">
        <v>1990.7980357142901</v>
      </c>
      <c r="T36" s="71">
        <v>2189.5896850393701</v>
      </c>
      <c r="U36" s="73">
        <v>-9.9855256916485295</v>
      </c>
    </row>
    <row r="37" spans="1:21" ht="12" thickBot="1">
      <c r="A37" s="74"/>
      <c r="B37" s="46" t="s">
        <v>36</v>
      </c>
      <c r="C37" s="47"/>
      <c r="D37" s="71">
        <v>89582.9</v>
      </c>
      <c r="E37" s="75"/>
      <c r="F37" s="75"/>
      <c r="G37" s="71">
        <v>520254.85</v>
      </c>
      <c r="H37" s="72">
        <v>-82.780958216919998</v>
      </c>
      <c r="I37" s="71">
        <v>-2995.39</v>
      </c>
      <c r="J37" s="72">
        <v>-3.3437073370029302</v>
      </c>
      <c r="K37" s="71">
        <v>-45933.42</v>
      </c>
      <c r="L37" s="72">
        <v>-8.8290229298198799</v>
      </c>
      <c r="M37" s="72">
        <v>-0.934788439441261</v>
      </c>
      <c r="N37" s="71">
        <v>2141611.46</v>
      </c>
      <c r="O37" s="71">
        <v>26506908.66</v>
      </c>
      <c r="P37" s="71">
        <v>39</v>
      </c>
      <c r="Q37" s="71">
        <v>44</v>
      </c>
      <c r="R37" s="72">
        <v>-11.363636363636401</v>
      </c>
      <c r="S37" s="71">
        <v>2296.99743589744</v>
      </c>
      <c r="T37" s="71">
        <v>3154.1963636363598</v>
      </c>
      <c r="U37" s="73">
        <v>-37.318236160939399</v>
      </c>
    </row>
    <row r="38" spans="1:21" ht="12" thickBot="1">
      <c r="A38" s="74"/>
      <c r="B38" s="46" t="s">
        <v>37</v>
      </c>
      <c r="C38" s="47"/>
      <c r="D38" s="71">
        <v>174181.38</v>
      </c>
      <c r="E38" s="75"/>
      <c r="F38" s="75"/>
      <c r="G38" s="71">
        <v>454413.32</v>
      </c>
      <c r="H38" s="72">
        <v>-61.668953718170101</v>
      </c>
      <c r="I38" s="71">
        <v>-27253.05</v>
      </c>
      <c r="J38" s="72">
        <v>-15.6463624297844</v>
      </c>
      <c r="K38" s="71">
        <v>-79170.259999999995</v>
      </c>
      <c r="L38" s="72">
        <v>-17.422521857413901</v>
      </c>
      <c r="M38" s="72">
        <v>-0.65576657194254495</v>
      </c>
      <c r="N38" s="71">
        <v>3465617.73</v>
      </c>
      <c r="O38" s="71">
        <v>31328290.539999999</v>
      </c>
      <c r="P38" s="71">
        <v>106</v>
      </c>
      <c r="Q38" s="71">
        <v>106</v>
      </c>
      <c r="R38" s="72">
        <v>0</v>
      </c>
      <c r="S38" s="71">
        <v>1643.2205660377399</v>
      </c>
      <c r="T38" s="71">
        <v>1775.53</v>
      </c>
      <c r="U38" s="73">
        <v>-8.0518365395887894</v>
      </c>
    </row>
    <row r="39" spans="1:21" ht="12" thickBot="1">
      <c r="A39" s="74"/>
      <c r="B39" s="46" t="s">
        <v>70</v>
      </c>
      <c r="C39" s="47"/>
      <c r="D39" s="75"/>
      <c r="E39" s="75"/>
      <c r="F39" s="75"/>
      <c r="G39" s="71">
        <v>3.24</v>
      </c>
      <c r="H39" s="75"/>
      <c r="I39" s="75"/>
      <c r="J39" s="75"/>
      <c r="K39" s="71">
        <v>3.24</v>
      </c>
      <c r="L39" s="72">
        <v>100</v>
      </c>
      <c r="M39" s="75"/>
      <c r="N39" s="71">
        <v>17.11</v>
      </c>
      <c r="O39" s="71">
        <v>1244.42</v>
      </c>
      <c r="P39" s="75"/>
      <c r="Q39" s="75"/>
      <c r="R39" s="75"/>
      <c r="S39" s="75"/>
      <c r="T39" s="75"/>
      <c r="U39" s="76"/>
    </row>
    <row r="40" spans="1:21" ht="12" customHeight="1" thickBot="1">
      <c r="A40" s="74"/>
      <c r="B40" s="46" t="s">
        <v>32</v>
      </c>
      <c r="C40" s="47"/>
      <c r="D40" s="71">
        <v>48537.607000000004</v>
      </c>
      <c r="E40" s="75"/>
      <c r="F40" s="75"/>
      <c r="G40" s="71">
        <v>104774.35799999999</v>
      </c>
      <c r="H40" s="72">
        <v>-53.674154701095901</v>
      </c>
      <c r="I40" s="71">
        <v>3272.0219000000002</v>
      </c>
      <c r="J40" s="72">
        <v>6.7412097592697604</v>
      </c>
      <c r="K40" s="71">
        <v>5882.9114</v>
      </c>
      <c r="L40" s="72">
        <v>5.6148388902559496</v>
      </c>
      <c r="M40" s="72">
        <v>-0.443809080653501</v>
      </c>
      <c r="N40" s="71">
        <v>1229481.2005</v>
      </c>
      <c r="O40" s="71">
        <v>11106323.3301</v>
      </c>
      <c r="P40" s="71">
        <v>103</v>
      </c>
      <c r="Q40" s="71">
        <v>117</v>
      </c>
      <c r="R40" s="72">
        <v>-11.965811965812</v>
      </c>
      <c r="S40" s="71">
        <v>471.23890291262097</v>
      </c>
      <c r="T40" s="71">
        <v>596.05522307692297</v>
      </c>
      <c r="U40" s="73">
        <v>-26.4868455029583</v>
      </c>
    </row>
    <row r="41" spans="1:21" ht="12" thickBot="1">
      <c r="A41" s="74"/>
      <c r="B41" s="46" t="s">
        <v>33</v>
      </c>
      <c r="C41" s="47"/>
      <c r="D41" s="71">
        <v>469924.31349999999</v>
      </c>
      <c r="E41" s="71">
        <v>741025.59829999995</v>
      </c>
      <c r="F41" s="72">
        <v>63.415395443566602</v>
      </c>
      <c r="G41" s="71">
        <v>333247.95750000002</v>
      </c>
      <c r="H41" s="72">
        <v>41.013411462544298</v>
      </c>
      <c r="I41" s="71">
        <v>26622.341</v>
      </c>
      <c r="J41" s="72">
        <v>5.6652401748946799</v>
      </c>
      <c r="K41" s="71">
        <v>15725.436900000001</v>
      </c>
      <c r="L41" s="72">
        <v>4.7188396946138802</v>
      </c>
      <c r="M41" s="72">
        <v>0.69294762169692103</v>
      </c>
      <c r="N41" s="71">
        <v>7918941.4878000002</v>
      </c>
      <c r="O41" s="71">
        <v>62526099.592799999</v>
      </c>
      <c r="P41" s="71">
        <v>1924</v>
      </c>
      <c r="Q41" s="71">
        <v>2528</v>
      </c>
      <c r="R41" s="72">
        <v>-23.8924050632911</v>
      </c>
      <c r="S41" s="71">
        <v>244.24340618503101</v>
      </c>
      <c r="T41" s="71">
        <v>266.14649442246798</v>
      </c>
      <c r="U41" s="73">
        <v>-8.9677296020200998</v>
      </c>
    </row>
    <row r="42" spans="1:21" ht="12" thickBot="1">
      <c r="A42" s="74"/>
      <c r="B42" s="46" t="s">
        <v>38</v>
      </c>
      <c r="C42" s="47"/>
      <c r="D42" s="71">
        <v>125841.93</v>
      </c>
      <c r="E42" s="75"/>
      <c r="F42" s="75"/>
      <c r="G42" s="71">
        <v>274454.11</v>
      </c>
      <c r="H42" s="72">
        <v>-54.1482800166483</v>
      </c>
      <c r="I42" s="71">
        <v>-24457.53</v>
      </c>
      <c r="J42" s="72">
        <v>-19.435119915913599</v>
      </c>
      <c r="K42" s="71">
        <v>-40206.81</v>
      </c>
      <c r="L42" s="72">
        <v>-14.6497387122386</v>
      </c>
      <c r="M42" s="72">
        <v>-0.39170677803088599</v>
      </c>
      <c r="N42" s="71">
        <v>2824639.62</v>
      </c>
      <c r="O42" s="71">
        <v>26054086.199999999</v>
      </c>
      <c r="P42" s="71">
        <v>90</v>
      </c>
      <c r="Q42" s="71">
        <v>102</v>
      </c>
      <c r="R42" s="72">
        <v>-11.764705882352899</v>
      </c>
      <c r="S42" s="71">
        <v>1398.2436666666699</v>
      </c>
      <c r="T42" s="71">
        <v>1477.4428431372501</v>
      </c>
      <c r="U42" s="73">
        <v>-5.66418989469802</v>
      </c>
    </row>
    <row r="43" spans="1:21" ht="12" thickBot="1">
      <c r="A43" s="74"/>
      <c r="B43" s="46" t="s">
        <v>39</v>
      </c>
      <c r="C43" s="47"/>
      <c r="D43" s="71">
        <v>72653</v>
      </c>
      <c r="E43" s="75"/>
      <c r="F43" s="75"/>
      <c r="G43" s="71">
        <v>88330.84</v>
      </c>
      <c r="H43" s="72">
        <v>-17.748999103823799</v>
      </c>
      <c r="I43" s="71">
        <v>9079.6299999999992</v>
      </c>
      <c r="J43" s="72">
        <v>12.4972540707197</v>
      </c>
      <c r="K43" s="71">
        <v>10586.39</v>
      </c>
      <c r="L43" s="72">
        <v>11.9849307444603</v>
      </c>
      <c r="M43" s="72">
        <v>-0.14232991605259199</v>
      </c>
      <c r="N43" s="71">
        <v>1358997.19</v>
      </c>
      <c r="O43" s="71">
        <v>9907224.7200000007</v>
      </c>
      <c r="P43" s="71">
        <v>71</v>
      </c>
      <c r="Q43" s="71">
        <v>76</v>
      </c>
      <c r="R43" s="72">
        <v>-6.5789473684210504</v>
      </c>
      <c r="S43" s="71">
        <v>1023.2816901408499</v>
      </c>
      <c r="T43" s="71">
        <v>1668.5790789473699</v>
      </c>
      <c r="U43" s="73">
        <v>-63.061559199569402</v>
      </c>
    </row>
    <row r="44" spans="1:21" ht="12" thickBot="1">
      <c r="A44" s="74"/>
      <c r="B44" s="46" t="s">
        <v>76</v>
      </c>
      <c r="C44" s="47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1">
        <v>-1523.9315999999999</v>
      </c>
      <c r="P44" s="75"/>
      <c r="Q44" s="75"/>
      <c r="R44" s="75"/>
      <c r="S44" s="75"/>
      <c r="T44" s="75"/>
      <c r="U44" s="76"/>
    </row>
    <row r="45" spans="1:21" ht="12" thickBot="1">
      <c r="A45" s="77"/>
      <c r="B45" s="46" t="s">
        <v>34</v>
      </c>
      <c r="C45" s="47"/>
      <c r="D45" s="78">
        <v>26864.337200000002</v>
      </c>
      <c r="E45" s="79"/>
      <c r="F45" s="79"/>
      <c r="G45" s="78">
        <v>19652.409199999998</v>
      </c>
      <c r="H45" s="80">
        <v>36.697424354465397</v>
      </c>
      <c r="I45" s="78">
        <v>1927.9884</v>
      </c>
      <c r="J45" s="80">
        <v>7.1767577426030797</v>
      </c>
      <c r="K45" s="78">
        <v>3496.2285000000002</v>
      </c>
      <c r="L45" s="80">
        <v>17.7903302563026</v>
      </c>
      <c r="M45" s="80">
        <v>-0.448551946762061</v>
      </c>
      <c r="N45" s="78">
        <v>412402.65639999998</v>
      </c>
      <c r="O45" s="78">
        <v>3912999.6126999999</v>
      </c>
      <c r="P45" s="78">
        <v>27</v>
      </c>
      <c r="Q45" s="78">
        <v>30</v>
      </c>
      <c r="R45" s="80">
        <v>-10</v>
      </c>
      <c r="S45" s="78">
        <v>994.97545185185197</v>
      </c>
      <c r="T45" s="78">
        <v>3877.2073133333301</v>
      </c>
      <c r="U45" s="81">
        <v>-289.67869067694699</v>
      </c>
    </row>
  </sheetData>
  <mergeCells count="43">
    <mergeCell ref="B24:C24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3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G33" sqref="G33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84888</v>
      </c>
      <c r="D2" s="37">
        <v>994419.44021452998</v>
      </c>
      <c r="E2" s="37">
        <v>953650.62341111095</v>
      </c>
      <c r="F2" s="37">
        <v>40768.816803418798</v>
      </c>
      <c r="G2" s="37">
        <v>953650.62341111095</v>
      </c>
      <c r="H2" s="37">
        <v>4.0997606396978303E-2</v>
      </c>
    </row>
    <row r="3" spans="1:8">
      <c r="A3" s="37">
        <v>2</v>
      </c>
      <c r="B3" s="37">
        <v>13</v>
      </c>
      <c r="C3" s="37">
        <v>12386</v>
      </c>
      <c r="D3" s="37">
        <v>137790.226738461</v>
      </c>
      <c r="E3" s="37">
        <v>112103.11077863201</v>
      </c>
      <c r="F3" s="37">
        <v>25687.115959829101</v>
      </c>
      <c r="G3" s="37">
        <v>112103.11077863201</v>
      </c>
      <c r="H3" s="37">
        <v>0.18642190065181899</v>
      </c>
    </row>
    <row r="4" spans="1:8">
      <c r="A4" s="37">
        <v>3</v>
      </c>
      <c r="B4" s="37">
        <v>14</v>
      </c>
      <c r="C4" s="37">
        <v>143630</v>
      </c>
      <c r="D4" s="37">
        <v>206654.40804628201</v>
      </c>
      <c r="E4" s="37">
        <v>189948.95950221401</v>
      </c>
      <c r="F4" s="37">
        <v>16705.448544068098</v>
      </c>
      <c r="G4" s="37">
        <v>189948.95950221401</v>
      </c>
      <c r="H4" s="37">
        <v>8.0837610491844694E-2</v>
      </c>
    </row>
    <row r="5" spans="1:8">
      <c r="A5" s="37">
        <v>4</v>
      </c>
      <c r="B5" s="37">
        <v>15</v>
      </c>
      <c r="C5" s="37">
        <v>3368</v>
      </c>
      <c r="D5" s="37">
        <v>50600.731512313701</v>
      </c>
      <c r="E5" s="37">
        <v>38477.763245919399</v>
      </c>
      <c r="F5" s="37">
        <v>12122.9682663944</v>
      </c>
      <c r="G5" s="37">
        <v>38477.763245919399</v>
      </c>
      <c r="H5" s="37">
        <v>0.239580889526157</v>
      </c>
    </row>
    <row r="6" spans="1:8">
      <c r="A6" s="37">
        <v>5</v>
      </c>
      <c r="B6" s="37">
        <v>16</v>
      </c>
      <c r="C6" s="37">
        <v>29748</v>
      </c>
      <c r="D6" s="37">
        <v>215480.05417863201</v>
      </c>
      <c r="E6" s="37">
        <v>192509.05695213701</v>
      </c>
      <c r="F6" s="37">
        <v>22970.9972264957</v>
      </c>
      <c r="G6" s="37">
        <v>192509.05695213701</v>
      </c>
      <c r="H6" s="37">
        <v>0.106603821472278</v>
      </c>
    </row>
    <row r="7" spans="1:8">
      <c r="A7" s="37">
        <v>6</v>
      </c>
      <c r="B7" s="37">
        <v>17</v>
      </c>
      <c r="C7" s="37">
        <v>33060</v>
      </c>
      <c r="D7" s="37">
        <v>337109.62650427403</v>
      </c>
      <c r="E7" s="37">
        <v>308802.88360854698</v>
      </c>
      <c r="F7" s="37">
        <v>28306.7428957265</v>
      </c>
      <c r="G7" s="37">
        <v>308802.88360854698</v>
      </c>
      <c r="H7" s="37">
        <v>8.3968954518620506E-2</v>
      </c>
    </row>
    <row r="8" spans="1:8">
      <c r="A8" s="37">
        <v>7</v>
      </c>
      <c r="B8" s="37">
        <v>18</v>
      </c>
      <c r="C8" s="37">
        <v>48832</v>
      </c>
      <c r="D8" s="37">
        <v>155168.001697436</v>
      </c>
      <c r="E8" s="37">
        <v>152581.66993076901</v>
      </c>
      <c r="F8" s="37">
        <v>2586.3317666666699</v>
      </c>
      <c r="G8" s="37">
        <v>152581.66993076901</v>
      </c>
      <c r="H8" s="37">
        <v>1.6667945313298502E-2</v>
      </c>
    </row>
    <row r="9" spans="1:8">
      <c r="A9" s="37">
        <v>8</v>
      </c>
      <c r="B9" s="37">
        <v>19</v>
      </c>
      <c r="C9" s="37">
        <v>33174</v>
      </c>
      <c r="D9" s="37">
        <v>159194.597139316</v>
      </c>
      <c r="E9" s="37">
        <v>157528.21532906001</v>
      </c>
      <c r="F9" s="37">
        <v>1666.3818102564101</v>
      </c>
      <c r="G9" s="37">
        <v>157528.21532906001</v>
      </c>
      <c r="H9" s="37">
        <v>1.04675776703534E-2</v>
      </c>
    </row>
    <row r="10" spans="1:8">
      <c r="A10" s="37">
        <v>9</v>
      </c>
      <c r="B10" s="37">
        <v>21</v>
      </c>
      <c r="C10" s="37">
        <v>269137</v>
      </c>
      <c r="D10" s="37">
        <v>1117803.78977863</v>
      </c>
      <c r="E10" s="37">
        <v>1108849.7243333301</v>
      </c>
      <c r="F10" s="37">
        <v>8954.0654452991494</v>
      </c>
      <c r="G10" s="37">
        <v>1108849.7243333301</v>
      </c>
      <c r="H10" s="37">
        <v>8.0104089171789197E-3</v>
      </c>
    </row>
    <row r="11" spans="1:8">
      <c r="A11" s="37">
        <v>10</v>
      </c>
      <c r="B11" s="37">
        <v>22</v>
      </c>
      <c r="C11" s="37">
        <v>31117</v>
      </c>
      <c r="D11" s="37">
        <v>413888.94105726498</v>
      </c>
      <c r="E11" s="37">
        <v>361203.411217949</v>
      </c>
      <c r="F11" s="37">
        <v>52685.529839316201</v>
      </c>
      <c r="G11" s="37">
        <v>361203.411217949</v>
      </c>
      <c r="H11" s="37">
        <v>0.127293881553667</v>
      </c>
    </row>
    <row r="12" spans="1:8">
      <c r="A12" s="37">
        <v>11</v>
      </c>
      <c r="B12" s="37">
        <v>23</v>
      </c>
      <c r="C12" s="37">
        <v>254101.10800000001</v>
      </c>
      <c r="D12" s="37">
        <v>2695978.2533837599</v>
      </c>
      <c r="E12" s="37">
        <v>2416066.1720914501</v>
      </c>
      <c r="F12" s="37">
        <v>279912.08129230799</v>
      </c>
      <c r="G12" s="37">
        <v>2416066.1720914501</v>
      </c>
      <c r="H12" s="37">
        <v>0.103825793454004</v>
      </c>
    </row>
    <row r="13" spans="1:8">
      <c r="A13" s="37">
        <v>12</v>
      </c>
      <c r="B13" s="37">
        <v>24</v>
      </c>
      <c r="C13" s="37">
        <v>21433</v>
      </c>
      <c r="D13" s="37">
        <v>628928.76874700899</v>
      </c>
      <c r="E13" s="37">
        <v>583885.98082222196</v>
      </c>
      <c r="F13" s="37">
        <v>45042.787924786302</v>
      </c>
      <c r="G13" s="37">
        <v>583885.98082222196</v>
      </c>
      <c r="H13" s="37">
        <v>7.16182661106812E-2</v>
      </c>
    </row>
    <row r="14" spans="1:8">
      <c r="A14" s="37">
        <v>13</v>
      </c>
      <c r="B14" s="37">
        <v>25</v>
      </c>
      <c r="C14" s="37">
        <v>104563</v>
      </c>
      <c r="D14" s="37">
        <v>1324097.3247</v>
      </c>
      <c r="E14" s="37">
        <v>1255149.3274999999</v>
      </c>
      <c r="F14" s="37">
        <v>68947.997199999998</v>
      </c>
      <c r="G14" s="37">
        <v>1255149.3274999999</v>
      </c>
      <c r="H14" s="37">
        <v>5.2071698895412799E-2</v>
      </c>
    </row>
    <row r="15" spans="1:8">
      <c r="A15" s="37">
        <v>14</v>
      </c>
      <c r="B15" s="37">
        <v>26</v>
      </c>
      <c r="C15" s="37">
        <v>91524</v>
      </c>
      <c r="D15" s="37">
        <v>443853.93194189499</v>
      </c>
      <c r="E15" s="37">
        <v>394720.56300642202</v>
      </c>
      <c r="F15" s="37">
        <v>49133.368935473904</v>
      </c>
      <c r="G15" s="37">
        <v>394720.56300642202</v>
      </c>
      <c r="H15" s="37">
        <v>0.11069715823066301</v>
      </c>
    </row>
    <row r="16" spans="1:8">
      <c r="A16" s="37">
        <v>15</v>
      </c>
      <c r="B16" s="37">
        <v>27</v>
      </c>
      <c r="C16" s="37">
        <v>209318.91800000001</v>
      </c>
      <c r="D16" s="37">
        <v>1507134.81373333</v>
      </c>
      <c r="E16" s="37">
        <v>1458149.7115</v>
      </c>
      <c r="F16" s="37">
        <v>48985.102233333302</v>
      </c>
      <c r="G16" s="37">
        <v>1458149.7115</v>
      </c>
      <c r="H16" s="37">
        <v>3.2502137026476099E-2</v>
      </c>
    </row>
    <row r="17" spans="1:8">
      <c r="A17" s="37">
        <v>16</v>
      </c>
      <c r="B17" s="37">
        <v>29</v>
      </c>
      <c r="C17" s="37">
        <v>522796</v>
      </c>
      <c r="D17" s="37">
        <v>5801855.7613196597</v>
      </c>
      <c r="E17" s="37">
        <v>6393678.8980888901</v>
      </c>
      <c r="F17" s="37">
        <v>-591823.13676923094</v>
      </c>
      <c r="G17" s="37">
        <v>6393678.8980888901</v>
      </c>
      <c r="H17" s="37">
        <v>-0.102005834187546</v>
      </c>
    </row>
    <row r="18" spans="1:8">
      <c r="A18" s="37">
        <v>17</v>
      </c>
      <c r="B18" s="37">
        <v>31</v>
      </c>
      <c r="C18" s="37">
        <v>34703.415999999997</v>
      </c>
      <c r="D18" s="37">
        <v>274161.13561697298</v>
      </c>
      <c r="E18" s="37">
        <v>232574.02979505801</v>
      </c>
      <c r="F18" s="37">
        <v>41587.105821915102</v>
      </c>
      <c r="G18" s="37">
        <v>232574.02979505801</v>
      </c>
      <c r="H18" s="37">
        <v>0.15168855253071301</v>
      </c>
    </row>
    <row r="19" spans="1:8">
      <c r="A19" s="37">
        <v>18</v>
      </c>
      <c r="B19" s="37">
        <v>32</v>
      </c>
      <c r="C19" s="37">
        <v>16763.595000000001</v>
      </c>
      <c r="D19" s="37">
        <v>286065.85473806801</v>
      </c>
      <c r="E19" s="37">
        <v>264594.072030654</v>
      </c>
      <c r="F19" s="37">
        <v>21471.782707414299</v>
      </c>
      <c r="G19" s="37">
        <v>264594.072030654</v>
      </c>
      <c r="H19" s="37">
        <v>7.5058880155671096E-2</v>
      </c>
    </row>
    <row r="20" spans="1:8">
      <c r="A20" s="37">
        <v>19</v>
      </c>
      <c r="B20" s="37">
        <v>33</v>
      </c>
      <c r="C20" s="37">
        <v>57173.762999999999</v>
      </c>
      <c r="D20" s="37">
        <v>735912.79249385803</v>
      </c>
      <c r="E20" s="37">
        <v>602558.612064115</v>
      </c>
      <c r="F20" s="37">
        <v>133354.18042974299</v>
      </c>
      <c r="G20" s="37">
        <v>602558.612064115</v>
      </c>
      <c r="H20" s="37">
        <v>0.18120921634998799</v>
      </c>
    </row>
    <row r="21" spans="1:8">
      <c r="A21" s="37">
        <v>20</v>
      </c>
      <c r="B21" s="37">
        <v>34</v>
      </c>
      <c r="C21" s="37">
        <v>48916.597000000002</v>
      </c>
      <c r="D21" s="37">
        <v>288140.78043141199</v>
      </c>
      <c r="E21" s="37">
        <v>207540.890568039</v>
      </c>
      <c r="F21" s="37">
        <v>80599.889863372606</v>
      </c>
      <c r="G21" s="37">
        <v>207540.890568039</v>
      </c>
      <c r="H21" s="37">
        <v>0.27972399374603002</v>
      </c>
    </row>
    <row r="22" spans="1:8">
      <c r="A22" s="37">
        <v>21</v>
      </c>
      <c r="B22" s="37">
        <v>35</v>
      </c>
      <c r="C22" s="37">
        <v>31646.382000000001</v>
      </c>
      <c r="D22" s="37">
        <v>980765.30214070797</v>
      </c>
      <c r="E22" s="37">
        <v>931355.951948673</v>
      </c>
      <c r="F22" s="37">
        <v>49409.350192035403</v>
      </c>
      <c r="G22" s="37">
        <v>931355.951948673</v>
      </c>
      <c r="H22" s="37">
        <v>5.0378362778730097E-2</v>
      </c>
    </row>
    <row r="23" spans="1:8">
      <c r="A23" s="37">
        <v>22</v>
      </c>
      <c r="B23" s="37">
        <v>36</v>
      </c>
      <c r="C23" s="37">
        <v>169889.20300000001</v>
      </c>
      <c r="D23" s="37">
        <v>999214.52219911502</v>
      </c>
      <c r="E23" s="37">
        <v>860997.28613553802</v>
      </c>
      <c r="F23" s="37">
        <v>138217.236063577</v>
      </c>
      <c r="G23" s="37">
        <v>860997.28613553802</v>
      </c>
      <c r="H23" s="37">
        <v>0.13832588797787099</v>
      </c>
    </row>
    <row r="24" spans="1:8">
      <c r="A24" s="37">
        <v>23</v>
      </c>
      <c r="B24" s="37">
        <v>37</v>
      </c>
      <c r="C24" s="37">
        <v>200414.495</v>
      </c>
      <c r="D24" s="37">
        <v>1614977.1884061899</v>
      </c>
      <c r="E24" s="37">
        <v>1465014.87642708</v>
      </c>
      <c r="F24" s="37">
        <v>149962.31197911699</v>
      </c>
      <c r="G24" s="37">
        <v>1465014.87642708</v>
      </c>
      <c r="H24" s="37">
        <v>9.2857232322341998E-2</v>
      </c>
    </row>
    <row r="25" spans="1:8">
      <c r="A25" s="37">
        <v>24</v>
      </c>
      <c r="B25" s="37">
        <v>38</v>
      </c>
      <c r="C25" s="37">
        <v>284307.55099999998</v>
      </c>
      <c r="D25" s="37">
        <v>1145512.9111584099</v>
      </c>
      <c r="E25" s="37">
        <v>1117209.65736372</v>
      </c>
      <c r="F25" s="37">
        <v>28303.253794690299</v>
      </c>
      <c r="G25" s="37">
        <v>1117209.65736372</v>
      </c>
      <c r="H25" s="37">
        <v>2.47079308482594E-2</v>
      </c>
    </row>
    <row r="26" spans="1:8">
      <c r="A26" s="37">
        <v>25</v>
      </c>
      <c r="B26" s="37">
        <v>39</v>
      </c>
      <c r="C26" s="37">
        <v>252060.462</v>
      </c>
      <c r="D26" s="37">
        <v>135675.376351985</v>
      </c>
      <c r="E26" s="37">
        <v>101856.121907783</v>
      </c>
      <c r="F26" s="37">
        <v>33819.254444201899</v>
      </c>
      <c r="G26" s="37">
        <v>101856.121907783</v>
      </c>
      <c r="H26" s="37">
        <v>0.24926597112554799</v>
      </c>
    </row>
    <row r="27" spans="1:8">
      <c r="A27" s="37">
        <v>26</v>
      </c>
      <c r="B27" s="37">
        <v>42</v>
      </c>
      <c r="C27" s="37">
        <v>10699.606</v>
      </c>
      <c r="D27" s="37">
        <v>166975.36569999999</v>
      </c>
      <c r="E27" s="37">
        <v>152725.6525</v>
      </c>
      <c r="F27" s="37">
        <v>14249.7132</v>
      </c>
      <c r="G27" s="37">
        <v>152725.6525</v>
      </c>
      <c r="H27" s="37">
        <v>8.5340212553282002E-2</v>
      </c>
    </row>
    <row r="28" spans="1:8">
      <c r="A28" s="37">
        <v>27</v>
      </c>
      <c r="B28" s="37">
        <v>75</v>
      </c>
      <c r="C28" s="37">
        <v>212</v>
      </c>
      <c r="D28" s="37">
        <v>48537.6068376068</v>
      </c>
      <c r="E28" s="37">
        <v>45265.585470085498</v>
      </c>
      <c r="F28" s="37">
        <v>3272.0213675213699</v>
      </c>
      <c r="G28" s="37">
        <v>45265.585470085498</v>
      </c>
      <c r="H28" s="37">
        <v>6.7412086847805003E-2</v>
      </c>
    </row>
    <row r="29" spans="1:8">
      <c r="A29" s="37">
        <v>28</v>
      </c>
      <c r="B29" s="37">
        <v>76</v>
      </c>
      <c r="C29" s="37">
        <v>2222</v>
      </c>
      <c r="D29" s="37">
        <v>469924.30921025597</v>
      </c>
      <c r="E29" s="37">
        <v>443301.96204871801</v>
      </c>
      <c r="F29" s="37">
        <v>26622.347161538499</v>
      </c>
      <c r="G29" s="37">
        <v>443301.96204871801</v>
      </c>
      <c r="H29" s="37">
        <v>5.6652415377870802E-2</v>
      </c>
    </row>
    <row r="30" spans="1:8">
      <c r="A30" s="37">
        <v>29</v>
      </c>
      <c r="B30" s="37">
        <v>99</v>
      </c>
      <c r="C30" s="37">
        <v>25</v>
      </c>
      <c r="D30" s="37">
        <v>26864.337039558301</v>
      </c>
      <c r="E30" s="37">
        <v>24936.348680130101</v>
      </c>
      <c r="F30" s="37">
        <v>1927.98835942818</v>
      </c>
      <c r="G30" s="37">
        <v>24936.348680130101</v>
      </c>
      <c r="H30" s="37">
        <v>7.1767576344399703E-2</v>
      </c>
    </row>
    <row r="31" spans="1:8">
      <c r="A31" s="30">
        <v>30</v>
      </c>
      <c r="B31" s="39">
        <v>9101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53</v>
      </c>
      <c r="D33" s="34">
        <v>85846.15</v>
      </c>
      <c r="E33" s="34">
        <v>86598.19</v>
      </c>
      <c r="F33" s="30"/>
      <c r="G33" s="30"/>
      <c r="H33" s="30"/>
    </row>
    <row r="34" spans="1:8">
      <c r="A34" s="30"/>
      <c r="B34" s="33">
        <v>71</v>
      </c>
      <c r="C34" s="34">
        <v>104</v>
      </c>
      <c r="D34" s="34">
        <v>222969.38</v>
      </c>
      <c r="E34" s="34">
        <v>244024.53</v>
      </c>
      <c r="F34" s="30"/>
      <c r="G34" s="30"/>
      <c r="H34" s="30"/>
    </row>
    <row r="35" spans="1:8">
      <c r="A35" s="30"/>
      <c r="B35" s="33">
        <v>72</v>
      </c>
      <c r="C35" s="34">
        <v>33</v>
      </c>
      <c r="D35" s="34">
        <v>89582.9</v>
      </c>
      <c r="E35" s="34">
        <v>92578.29</v>
      </c>
      <c r="F35" s="30"/>
      <c r="G35" s="30"/>
      <c r="H35" s="30"/>
    </row>
    <row r="36" spans="1:8">
      <c r="A36" s="30"/>
      <c r="B36" s="33">
        <v>73</v>
      </c>
      <c r="C36" s="34">
        <v>98</v>
      </c>
      <c r="D36" s="34">
        <v>174181.38</v>
      </c>
      <c r="E36" s="34">
        <v>201434.43</v>
      </c>
      <c r="F36" s="30"/>
      <c r="G36" s="30"/>
      <c r="H36" s="30"/>
    </row>
    <row r="37" spans="1:8">
      <c r="A37" s="30"/>
      <c r="B37" s="33">
        <v>77</v>
      </c>
      <c r="C37" s="34">
        <v>82</v>
      </c>
      <c r="D37" s="34">
        <v>125841.93</v>
      </c>
      <c r="E37" s="34">
        <v>150299.46</v>
      </c>
      <c r="F37" s="30"/>
      <c r="G37" s="30"/>
      <c r="H37" s="30"/>
    </row>
    <row r="38" spans="1:8">
      <c r="A38" s="30"/>
      <c r="B38" s="33">
        <v>78</v>
      </c>
      <c r="C38" s="34">
        <v>57</v>
      </c>
      <c r="D38" s="34">
        <v>72653</v>
      </c>
      <c r="E38" s="34">
        <v>63573.37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2016-04-25T00:23:47Z</dcterms:modified>
</cp:coreProperties>
</file>