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<sst xmlns="http://schemas.openxmlformats.org/spreadsheetml/2006/main" count="118" uniqueCount="77">
  <si>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</si>
  <si>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</si>
  <si>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</si>
  <si>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</si>
  <si>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</si>
  <si>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</si>
  <si>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</si>
  <si>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</si>
  <si>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</si>
  <si>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</si>
  <si>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</si>
  <si>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</si>
  <si>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</si>
  <si>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</si>
  <si>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</si>
  <si>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</si>
  <si>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</si>
  <si>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</si>
  <si>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</si>
  <si>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</si>
  <si>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</si>
  <si>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</si>
  <si>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</si>
  <si>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</si>
  <si>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</si>
  <si>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</si>
  <si>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</si>
  <si>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</si>
  <si>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</si>
  <si>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</si>
  <si>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</si>
  <si>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</si>
  <si>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</si>
  <si>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</si>
  <si>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</si>
  <si>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</si>
  <si>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</si>
  <si>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</si>
  <si>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</si>
  <si>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</si>
  <si>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7" type="noConversion"/>
  </si>
  <si>
    <t>COST</t>
    <phoneticPr fontId="27" type="noConversion"/>
  </si>
  <si>
    <t>成本</t>
    <phoneticPr fontId="27" type="noConversion"/>
  </si>
  <si>
    <t>销售金额差异</t>
    <phoneticPr fontId="27" type="noConversion"/>
  </si>
  <si>
    <t>销售成本差异</t>
    <phoneticPr fontId="27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</si>
  <si>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</si>
  <si>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</si>
  <si>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</si>
  <si>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</si>
  <si>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</si>
  <si>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</si>
  <si>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</si>
  <si>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</si>
  <si>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</si>
  <si>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</si>
  <si>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</si>
  <si>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</si>
  <si>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</si>
  <si>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</si>
  <si>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</si>
  <si>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</si>
  <si>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</si>
  <si>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</si>
  <si>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</si>
  <si>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</si>
  <si>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</si>
  <si>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</si>
  <si>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</si>
  <si>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</si>
  <si>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7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</si>
  <si>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</si>
  <si>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7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</si>
  <si>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</si>
  <si>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7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</si>
  <si>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</si>
  <si>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7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</si>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</sst>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2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7">
    <xf numFmtId="0" fontId="0" fillId="0" borderId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23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31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7" fillId="0" borderId="0" applyNumberFormat="0" applyFill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1" applyNumberFormat="0" applyFill="0" applyAlignment="0" applyProtection="0"/>
    <xf numFmtId="0" fontId="44" fillId="0" borderId="2" applyNumberFormat="0" applyFill="0" applyAlignment="0" applyProtection="0"/>
    <xf numFmtId="0" fontId="45" fillId="0" borderId="3" applyNumberFormat="0" applyFill="0" applyAlignment="0" applyProtection="0"/>
    <xf numFmtId="0" fontId="45" fillId="0" borderId="0" applyNumberFormat="0" applyFill="0" applyBorder="0" applyAlignment="0" applyProtection="0"/>
    <xf numFmtId="0" fontId="48" fillId="2" borderId="0" applyNumberFormat="0" applyBorder="0" applyAlignment="0" applyProtection="0"/>
    <xf numFmtId="0" fontId="46" fillId="3" borderId="0" applyNumberFormat="0" applyBorder="0" applyAlignment="0" applyProtection="0"/>
    <xf numFmtId="0" fontId="55" fillId="4" borderId="0" applyNumberFormat="0" applyBorder="0" applyAlignment="0" applyProtection="0"/>
    <xf numFmtId="0" fontId="57" fillId="5" borderId="4" applyNumberFormat="0" applyAlignment="0" applyProtection="0"/>
    <xf numFmtId="0" fontId="56" fillId="6" borderId="5" applyNumberFormat="0" applyAlignment="0" applyProtection="0"/>
    <xf numFmtId="0" fontId="50" fillId="6" borderId="4" applyNumberFormat="0" applyAlignment="0" applyProtection="0"/>
    <xf numFmtId="0" fontId="54" fillId="0" borderId="6" applyNumberFormat="0" applyFill="0" applyAlignment="0" applyProtection="0"/>
    <xf numFmtId="0" fontId="51" fillId="7" borderId="7" applyNumberFormat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49" fillId="0" borderId="9" applyNumberFormat="0" applyFill="0" applyAlignment="0" applyProtection="0"/>
    <xf numFmtId="0" fontId="40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40" fillId="32" borderId="0" applyNumberFormat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41" fillId="38" borderId="21">
      <alignment vertical="center"/>
    </xf>
    <xf numFmtId="0" fontId="60" fillId="0" borderId="0"/>
    <xf numFmtId="180" fontId="62" fillId="0" borderId="0" applyFont="0" applyFill="0" applyBorder="0" applyAlignment="0" applyProtection="0"/>
    <xf numFmtId="181" fontId="62" fillId="0" borderId="0" applyFont="0" applyFill="0" applyBorder="0" applyAlignment="0" applyProtection="0"/>
    <xf numFmtId="178" fontId="62" fillId="0" borderId="0" applyFont="0" applyFill="0" applyBorder="0" applyAlignment="0" applyProtection="0"/>
    <xf numFmtId="179" fontId="62" fillId="0" borderId="0" applyFon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3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5" borderId="4" applyNumberFormat="0" applyAlignment="0" applyProtection="0">
      <alignment vertical="center"/>
    </xf>
    <xf numFmtId="0" fontId="72" fillId="6" borderId="5" applyNumberFormat="0" applyAlignment="0" applyProtection="0">
      <alignment vertical="center"/>
    </xf>
    <xf numFmtId="0" fontId="73" fillId="6" borderId="4" applyNumberFormat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5" fillId="7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9" applyNumberFormat="0" applyFill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9" fillId="12" borderId="0" applyNumberFormat="0" applyBorder="0" applyAlignment="0" applyProtection="0">
      <alignment vertical="center"/>
    </xf>
    <xf numFmtId="0" fontId="79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0" fontId="79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4" fillId="0" borderId="0" xfId="0" applyFont="1"/>
    <xf numFmtId="177" fontId="24" fillId="0" borderId="0" xfId="0" applyNumberFormat="1" applyFont="1"/>
    <xf numFmtId="0" fontId="0" fillId="0" borderId="0" xfId="0" applyAlignment="1"/>
    <xf numFmtId="0" fontId="24" fillId="0" borderId="0" xfId="0" applyNumberFormat="1" applyFont="1"/>
    <xf numFmtId="0" fontId="25" fillId="0" borderId="18" xfId="0" applyFont="1" applyBorder="1" applyAlignment="1">
      <alignment wrapText="1"/>
    </xf>
    <xf numFmtId="0" fontId="25" fillId="0" borderId="18" xfId="0" applyNumberFormat="1" applyFont="1" applyBorder="1" applyAlignment="1">
      <alignment wrapText="1"/>
    </xf>
    <xf numFmtId="0" fontId="24" fillId="0" borderId="18" xfId="0" applyFont="1" applyBorder="1" applyAlignment="1">
      <alignment wrapText="1"/>
    </xf>
    <xf numFmtId="0" fontId="24" fillId="0" borderId="18" xfId="0" applyFont="1" applyBorder="1" applyAlignment="1">
      <alignment horizontal="right" vertical="center" wrapText="1"/>
    </xf>
    <xf numFmtId="49" fontId="25" fillId="36" borderId="18" xfId="0" applyNumberFormat="1" applyFont="1" applyFill="1" applyBorder="1" applyAlignment="1">
      <alignment vertical="center" wrapText="1"/>
    </xf>
    <xf numFmtId="49" fontId="28" fillId="37" borderId="18" xfId="0" applyNumberFormat="1" applyFont="1" applyFill="1" applyBorder="1" applyAlignment="1">
      <alignment horizontal="center" vertical="center" wrapText="1"/>
    </xf>
    <xf numFmtId="0" fontId="25" fillId="33" borderId="18" xfId="0" applyFont="1" applyFill="1" applyBorder="1" applyAlignment="1">
      <alignment vertical="center" wrapText="1"/>
    </xf>
    <xf numFmtId="0" fontId="25" fillId="33" borderId="18" xfId="0" applyNumberFormat="1" applyFont="1" applyFill="1" applyBorder="1" applyAlignment="1">
      <alignment vertical="center" wrapText="1"/>
    </xf>
    <xf numFmtId="0" fontId="25" fillId="36" borderId="18" xfId="0" applyFont="1" applyFill="1" applyBorder="1" applyAlignment="1">
      <alignment vertical="center" wrapText="1"/>
    </xf>
    <xf numFmtId="0" fontId="25" fillId="37" borderId="18" xfId="0" applyFont="1" applyFill="1" applyBorder="1" applyAlignment="1">
      <alignment vertical="center" wrapText="1"/>
    </xf>
    <xf numFmtId="4" fontId="25" fillId="36" borderId="18" xfId="0" applyNumberFormat="1" applyFont="1" applyFill="1" applyBorder="1" applyAlignment="1">
      <alignment horizontal="right" vertical="top" wrapText="1"/>
    </xf>
    <xf numFmtId="4" fontId="25" fillId="37" borderId="18" xfId="0" applyNumberFormat="1" applyFont="1" applyFill="1" applyBorder="1" applyAlignment="1">
      <alignment horizontal="right" vertical="top" wrapText="1"/>
    </xf>
    <xf numFmtId="177" fontId="24" fillId="36" borderId="18" xfId="0" applyNumberFormat="1" applyFont="1" applyFill="1" applyBorder="1" applyAlignment="1">
      <alignment horizontal="center" vertical="center"/>
    </xf>
    <xf numFmtId="177" fontId="24" fillId="37" borderId="18" xfId="0" applyNumberFormat="1" applyFont="1" applyFill="1" applyBorder="1" applyAlignment="1">
      <alignment horizontal="center" vertical="center"/>
    </xf>
    <xf numFmtId="177" fontId="29" fillId="0" borderId="18" xfId="0" applyNumberFormat="1" applyFont="1" applyBorder="1"/>
    <xf numFmtId="177" fontId="24" fillId="36" borderId="18" xfId="0" applyNumberFormat="1" applyFont="1" applyFill="1" applyBorder="1"/>
    <xf numFmtId="177" fontId="24" fillId="37" borderId="18" xfId="0" applyNumberFormat="1" applyFont="1" applyFill="1" applyBorder="1"/>
    <xf numFmtId="177" fontId="24" fillId="0" borderId="18" xfId="0" applyNumberFormat="1" applyFont="1" applyBorder="1"/>
    <xf numFmtId="49" fontId="25" fillId="0" borderId="18" xfId="0" applyNumberFormat="1" applyFont="1" applyFill="1" applyBorder="1" applyAlignment="1">
      <alignment vertical="center" wrapText="1"/>
    </xf>
    <xf numFmtId="0" fontId="25" fillId="0" borderId="18" xfId="0" applyFont="1" applyFill="1" applyBorder="1" applyAlignment="1">
      <alignment vertical="center" wrapText="1"/>
    </xf>
    <xf numFmtId="4" fontId="25" fillId="0" borderId="18" xfId="0" applyNumberFormat="1" applyFont="1" applyFill="1" applyBorder="1" applyAlignment="1">
      <alignment horizontal="right" vertical="top" wrapText="1"/>
    </xf>
    <xf numFmtId="0" fontId="24" fillId="0" borderId="0" xfId="0" applyFont="1" applyFill="1"/>
    <xf numFmtId="176" fontId="25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5" fillId="0" borderId="0" xfId="0" applyNumberFormat="1" applyFont="1" applyAlignment="1"/>
    <xf numFmtId="1" fontId="35" fillId="0" borderId="0" xfId="0" applyNumberFormat="1" applyFont="1" applyAlignment="1"/>
    <xf numFmtId="0" fontId="24" fillId="0" borderId="0" xfId="0" applyFont="1"/>
    <xf numFmtId="1" fontId="59" fillId="0" borderId="0" xfId="0" applyNumberFormat="1" applyFont="1" applyAlignment="1"/>
    <xf numFmtId="0" fontId="59" fillId="0" borderId="0" xfId="0" applyNumberFormat="1" applyFont="1" applyAlignment="1"/>
    <xf numFmtId="0" fontId="24" fillId="0" borderId="0" xfId="0" applyFont="1"/>
    <xf numFmtId="0" fontId="24" fillId="0" borderId="0" xfId="0" applyFont="1"/>
    <xf numFmtId="0" fontId="60" fillId="0" borderId="0" xfId="110"/>
    <xf numFmtId="0" fontId="61" fillId="0" borderId="0" xfId="110" applyNumberFormat="1" applyFont="1"/>
    <xf numFmtId="1" fontId="63" fillId="0" borderId="0" xfId="0" applyNumberFormat="1" applyFont="1" applyAlignment="1"/>
    <xf numFmtId="0" fontId="63" fillId="0" borderId="0" xfId="0" applyNumberFormat="1" applyFont="1" applyAlignment="1"/>
    <xf numFmtId="0" fontId="24" fillId="0" borderId="0" xfId="0" applyFont="1" applyAlignment="1">
      <alignment vertical="center"/>
    </xf>
    <xf numFmtId="49" fontId="25" fillId="33" borderId="18" xfId="0" applyNumberFormat="1" applyFont="1" applyFill="1" applyBorder="1" applyAlignment="1">
      <alignment horizontal="left" vertical="top" wrapText="1"/>
    </xf>
    <xf numFmtId="49" fontId="25" fillId="33" borderId="22" xfId="0" applyNumberFormat="1" applyFont="1" applyFill="1" applyBorder="1" applyAlignment="1">
      <alignment horizontal="left" vertical="top" wrapText="1"/>
    </xf>
    <xf numFmtId="49" fontId="25" fillId="33" borderId="23" xfId="0" applyNumberFormat="1" applyFont="1" applyFill="1" applyBorder="1" applyAlignment="1">
      <alignment horizontal="left" vertical="top" wrapText="1"/>
    </xf>
    <xf numFmtId="0" fontId="25" fillId="33" borderId="18" xfId="0" applyFont="1" applyFill="1" applyBorder="1" applyAlignment="1">
      <alignment vertical="center" wrapText="1"/>
    </xf>
    <xf numFmtId="49" fontId="26" fillId="33" borderId="18" xfId="0" applyNumberFormat="1" applyFont="1" applyFill="1" applyBorder="1" applyAlignment="1">
      <alignment horizontal="left" vertical="top" wrapText="1"/>
    </xf>
    <xf numFmtId="14" fontId="25" fillId="33" borderId="18" xfId="0" applyNumberFormat="1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0" fontId="24" fillId="0" borderId="19" xfId="243" applyFont="1" applyBorder="1" applyAlignment="1">
      <alignment wrapText="1"/>
    </xf>
    <xf numFmtId="49" fontId="25" fillId="33" borderId="15" xfId="243" applyNumberFormat="1" applyFont="1" applyFill="1" applyBorder="1" applyAlignment="1">
      <alignment horizontal="left" vertical="top" wrapText="1"/>
    </xf>
    <xf numFmtId="0" fontId="24" fillId="0" borderId="0" xfId="243" applyFont="1" applyAlignment="1">
      <alignment wrapText="1"/>
    </xf>
    <xf numFmtId="14" fontId="25" fillId="33" borderId="12" xfId="243" applyNumberFormat="1" applyFont="1" applyFill="1" applyBorder="1" applyAlignment="1">
      <alignment vertical="center" wrapText="1"/>
    </xf>
    <xf numFmtId="14" fontId="25" fillId="33" borderId="16" xfId="243" applyNumberFormat="1" applyFont="1" applyFill="1" applyBorder="1" applyAlignment="1">
      <alignment vertical="center" wrapText="1"/>
    </xf>
    <xf numFmtId="14" fontId="25" fillId="33" borderId="17" xfId="243" applyNumberFormat="1" applyFont="1" applyFill="1" applyBorder="1" applyAlignment="1">
      <alignment vertical="center" wrapText="1"/>
    </xf>
    <xf numFmtId="49" fontId="26" fillId="33" borderId="15" xfId="243" applyNumberFormat="1" applyFont="1" applyFill="1" applyBorder="1" applyAlignment="1">
      <alignment horizontal="left" vertical="top" wrapText="1"/>
    </xf>
    <xf numFmtId="49" fontId="26" fillId="33" borderId="14" xfId="243" applyNumberFormat="1" applyFont="1" applyFill="1" applyBorder="1" applyAlignment="1">
      <alignment horizontal="left" vertical="top" wrapText="1"/>
    </xf>
    <xf numFmtId="49" fontId="26" fillId="33" borderId="13" xfId="243" applyNumberFormat="1" applyFont="1" applyFill="1" applyBorder="1" applyAlignment="1">
      <alignment horizontal="left" vertical="top" wrapText="1"/>
    </xf>
    <xf numFmtId="0" fontId="25" fillId="33" borderId="15" xfId="243" applyFont="1" applyFill="1" applyBorder="1" applyAlignment="1">
      <alignment vertical="center" wrapText="1"/>
    </xf>
    <xf numFmtId="0" fontId="25" fillId="33" borderId="13" xfId="243" applyFont="1" applyFill="1" applyBorder="1" applyAlignment="1">
      <alignment vertical="center" wrapText="1"/>
    </xf>
    <xf numFmtId="0" fontId="24" fillId="0" borderId="0" xfId="243" applyFont="1" applyAlignment="1">
      <alignment horizontal="right" vertical="center" wrapText="1"/>
    </xf>
    <xf numFmtId="49" fontId="25" fillId="33" borderId="13" xfId="243" applyNumberFormat="1" applyFont="1" applyFill="1" applyBorder="1" applyAlignment="1">
      <alignment horizontal="left" vertical="top" wrapText="1"/>
    </xf>
    <xf numFmtId="0" fontId="1" fillId="0" borderId="0" xfId="243">
      <alignment vertical="center"/>
    </xf>
    <xf numFmtId="0" fontId="30" fillId="0" borderId="0" xfId="243" applyFont="1" applyAlignment="1">
      <alignment horizontal="left" wrapText="1"/>
    </xf>
    <xf numFmtId="0" fontId="36" fillId="0" borderId="19" xfId="243" applyFont="1" applyBorder="1" applyAlignment="1">
      <alignment horizontal="left" vertical="center" wrapText="1"/>
    </xf>
    <xf numFmtId="0" fontId="25" fillId="0" borderId="10" xfId="243" applyFont="1" applyBorder="1" applyAlignment="1">
      <alignment wrapText="1"/>
    </xf>
    <xf numFmtId="0" fontId="24" fillId="0" borderId="11" xfId="243" applyFont="1" applyBorder="1" applyAlignment="1">
      <alignment wrapText="1"/>
    </xf>
    <xf numFmtId="0" fontId="24" fillId="0" borderId="11" xfId="243" applyFont="1" applyBorder="1" applyAlignment="1">
      <alignment horizontal="right" vertical="center" wrapText="1"/>
    </xf>
    <xf numFmtId="49" fontId="25" fillId="33" borderId="10" xfId="243" applyNumberFormat="1" applyFont="1" applyFill="1" applyBorder="1" applyAlignment="1">
      <alignment vertical="center" wrapText="1"/>
    </xf>
    <xf numFmtId="49" fontId="25" fillId="33" borderId="12" xfId="243" applyNumberFormat="1" applyFont="1" applyFill="1" applyBorder="1" applyAlignment="1">
      <alignment vertical="center" wrapText="1"/>
    </xf>
    <xf numFmtId="0" fontId="25" fillId="33" borderId="10" xfId="243" applyFont="1" applyFill="1" applyBorder="1" applyAlignment="1">
      <alignment vertical="center" wrapText="1"/>
    </xf>
    <xf numFmtId="0" fontId="25" fillId="33" borderId="12" xfId="243" applyFont="1" applyFill="1" applyBorder="1" applyAlignment="1">
      <alignment vertical="center" wrapText="1"/>
    </xf>
    <xf numFmtId="4" fontId="26" fillId="34" borderId="10" xfId="243" applyNumberFormat="1" applyFont="1" applyFill="1" applyBorder="1" applyAlignment="1">
      <alignment horizontal="right" vertical="top" wrapText="1"/>
    </xf>
    <xf numFmtId="176" fontId="26" fillId="34" borderId="10" xfId="243" applyNumberFormat="1" applyFont="1" applyFill="1" applyBorder="1" applyAlignment="1">
      <alignment horizontal="right" vertical="top" wrapText="1"/>
    </xf>
    <xf numFmtId="176" fontId="26" fillId="34" borderId="12" xfId="243" applyNumberFormat="1" applyFont="1" applyFill="1" applyBorder="1" applyAlignment="1">
      <alignment horizontal="right" vertical="top" wrapText="1"/>
    </xf>
    <xf numFmtId="4" fontId="25" fillId="35" borderId="10" xfId="243" applyNumberFormat="1" applyFont="1" applyFill="1" applyBorder="1" applyAlignment="1">
      <alignment horizontal="right" vertical="top" wrapText="1"/>
    </xf>
    <xf numFmtId="176" fontId="25" fillId="35" borderId="10" xfId="243" applyNumberFormat="1" applyFont="1" applyFill="1" applyBorder="1" applyAlignment="1">
      <alignment horizontal="right" vertical="top" wrapText="1"/>
    </xf>
    <xf numFmtId="176" fontId="25" fillId="35" borderId="12" xfId="243" applyNumberFormat="1" applyFont="1" applyFill="1" applyBorder="1" applyAlignment="1">
      <alignment horizontal="right" vertical="top" wrapText="1"/>
    </xf>
    <xf numFmtId="0" fontId="25" fillId="35" borderId="10" xfId="243" applyFont="1" applyFill="1" applyBorder="1" applyAlignment="1">
      <alignment horizontal="right" vertical="top" wrapText="1"/>
    </xf>
    <xf numFmtId="0" fontId="25" fillId="35" borderId="12" xfId="243" applyFont="1" applyFill="1" applyBorder="1" applyAlignment="1">
      <alignment horizontal="right" vertical="top" wrapText="1"/>
    </xf>
    <xf numFmtId="4" fontId="25" fillId="35" borderId="13" xfId="243" applyNumberFormat="1" applyFont="1" applyFill="1" applyBorder="1" applyAlignment="1">
      <alignment horizontal="right" vertical="top" wrapText="1"/>
    </xf>
    <xf numFmtId="0" fontId="25" fillId="35" borderId="13" xfId="243" applyFont="1" applyFill="1" applyBorder="1" applyAlignment="1">
      <alignment horizontal="right" vertical="top" wrapText="1"/>
    </xf>
    <xf numFmtId="176" fontId="25" fillId="35" borderId="13" xfId="243" applyNumberFormat="1" applyFont="1" applyFill="1" applyBorder="1" applyAlignment="1">
      <alignment horizontal="right" vertical="top" wrapText="1"/>
    </xf>
    <xf numFmtId="176" fontId="25" fillId="35" borderId="20" xfId="243" applyNumberFormat="1" applyFont="1" applyFill="1" applyBorder="1" applyAlignment="1">
      <alignment horizontal="right" vertical="top" wrapText="1"/>
    </xf>
  </cellXfs>
  <cellStyles count="257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2" xfId="23" builtinId="34" customBuiltin="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3" xfId="27" builtinId="38" customBuiltin="1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4" xfId="31" builtinId="42" customBuiltin="1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5" xfId="35" builtinId="46" customBuiltin="1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6" xfId="39" builtinId="50" customBuiltin="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2" xfId="24" builtinId="35" customBuiltin="1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3" xfId="28" builtinId="39" customBuiltin="1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4" xfId="32" builtinId="43" customBuiltin="1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5" xfId="36" builtinId="47" customBuiltin="1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6" xfId="40" builtinId="51" customBuiltin="1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18222717.450000003</v>
      </c>
      <c r="F3" s="25">
        <f>RA!I7</f>
        <v>1330105.2978000001</v>
      </c>
      <c r="G3" s="16">
        <f>SUM(G4:G41)</f>
        <v>16892612.152200002</v>
      </c>
      <c r="H3" s="27">
        <f>RA!J7</f>
        <v>7.2991599713356701</v>
      </c>
      <c r="I3" s="20">
        <f>SUM(I4:I41)</f>
        <v>18222721.832126293</v>
      </c>
      <c r="J3" s="21">
        <f>SUM(J4:J41)</f>
        <v>16892612.026325826</v>
      </c>
      <c r="K3" s="22">
        <f>E3-I3</f>
        <v>-4.3821262903511524</v>
      </c>
      <c r="L3" s="22">
        <f>G3-J3</f>
        <v>0.12587417662143707</v>
      </c>
    </row>
    <row r="4" spans="1:13" x14ac:dyDescent="0.2">
      <c r="A4" s="47">
        <f>RA!A8</f>
        <v>42454</v>
      </c>
      <c r="B4" s="12">
        <v>12</v>
      </c>
      <c r="C4" s="42" t="s">
        <v>6</v>
      </c>
      <c r="D4" s="42"/>
      <c r="E4" s="15">
        <f>VLOOKUP(C4,RA!B8:D36,3,0)</f>
        <v>528939.20030000003</v>
      </c>
      <c r="F4" s="25">
        <f>VLOOKUP(C4,RA!B8:I39,8,0)</f>
        <v>134161.9057</v>
      </c>
      <c r="G4" s="16">
        <f t="shared" ref="G4:G41" si="0">E4-F4</f>
        <v>394777.29460000002</v>
      </c>
      <c r="H4" s="27">
        <f>RA!J8</f>
        <v>25.3643340527431</v>
      </c>
      <c r="I4" s="20">
        <f>VLOOKUP(B4,RMS!B:D,3,FALSE)</f>
        <v>528939.89506923105</v>
      </c>
      <c r="J4" s="21">
        <f>VLOOKUP(B4,RMS!B:E,4,FALSE)</f>
        <v>394777.30715811998</v>
      </c>
      <c r="K4" s="22">
        <f t="shared" ref="K4:K41" si="1">E4-I4</f>
        <v>-0.69476923102047294</v>
      </c>
      <c r="L4" s="22">
        <f t="shared" ref="L4:L41" si="2">G4-J4</f>
        <v>-1.2558119953610003E-2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VLOOKUP(C5,RA!B8:D37,3,0)</f>
        <v>74596.306800000006</v>
      </c>
      <c r="F5" s="25">
        <f>VLOOKUP(C5,RA!B9:I40,8,0)</f>
        <v>16069.1613</v>
      </c>
      <c r="G5" s="16">
        <f t="shared" si="0"/>
        <v>58527.145500000006</v>
      </c>
      <c r="H5" s="27">
        <f>RA!J9</f>
        <v>21.541497145539701</v>
      </c>
      <c r="I5" s="20">
        <f>VLOOKUP(B5,RMS!B:D,3,FALSE)</f>
        <v>74596.344052136803</v>
      </c>
      <c r="J5" s="21">
        <f>VLOOKUP(B5,RMS!B:E,4,FALSE)</f>
        <v>58527.112269230798</v>
      </c>
      <c r="K5" s="22">
        <f t="shared" si="1"/>
        <v>-3.7252136797178537E-2</v>
      </c>
      <c r="L5" s="22">
        <f t="shared" si="2"/>
        <v>3.323076920787571E-2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VLOOKUP(C6,RA!B10:D38,3,0)</f>
        <v>113691.2439</v>
      </c>
      <c r="F6" s="25">
        <f>VLOOKUP(C6,RA!B10:I41,8,0)</f>
        <v>32647.023799999999</v>
      </c>
      <c r="G6" s="16">
        <f t="shared" si="0"/>
        <v>81044.220100000006</v>
      </c>
      <c r="H6" s="27">
        <f>RA!J10</f>
        <v>28.715512892721598</v>
      </c>
      <c r="I6" s="20">
        <f>VLOOKUP(B6,RMS!B:D,3,FALSE)</f>
        <v>113693.278171311</v>
      </c>
      <c r="J6" s="21">
        <f>VLOOKUP(B6,RMS!B:E,4,FALSE)</f>
        <v>81044.219701645707</v>
      </c>
      <c r="K6" s="22">
        <f>E6-I6</f>
        <v>-2.0342713110003388</v>
      </c>
      <c r="L6" s="22">
        <f t="shared" si="2"/>
        <v>3.9835429925005883E-4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VLOOKUP(C7,RA!B10:D39,3,0)</f>
        <v>40835.133399999999</v>
      </c>
      <c r="F7" s="25">
        <f>VLOOKUP(C7,RA!B11:I42,8,0)</f>
        <v>8624.3768999999993</v>
      </c>
      <c r="G7" s="16">
        <f t="shared" si="0"/>
        <v>32210.7565</v>
      </c>
      <c r="H7" s="27">
        <f>RA!J11</f>
        <v>21.1199919821983</v>
      </c>
      <c r="I7" s="20">
        <f>VLOOKUP(B7,RMS!B:D,3,FALSE)</f>
        <v>40835.165950798</v>
      </c>
      <c r="J7" s="21">
        <f>VLOOKUP(B7,RMS!B:E,4,FALSE)</f>
        <v>32210.756212775101</v>
      </c>
      <c r="K7" s="22">
        <f t="shared" si="1"/>
        <v>-3.2550798001466319E-2</v>
      </c>
      <c r="L7" s="22">
        <f t="shared" si="2"/>
        <v>2.8722489878418855E-4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VLOOKUP(C8,RA!B12:D39,3,0)</f>
        <v>122791.8968</v>
      </c>
      <c r="F8" s="25">
        <f>VLOOKUP(C8,RA!B12:I43,8,0)</f>
        <v>19389.3063</v>
      </c>
      <c r="G8" s="16">
        <f t="shared" si="0"/>
        <v>103402.59050000001</v>
      </c>
      <c r="H8" s="27">
        <f>RA!J12</f>
        <v>15.7903793371486</v>
      </c>
      <c r="I8" s="20">
        <f>VLOOKUP(B8,RMS!B:D,3,FALSE)</f>
        <v>122791.89334017099</v>
      </c>
      <c r="J8" s="21">
        <f>VLOOKUP(B8,RMS!B:E,4,FALSE)</f>
        <v>103402.593063248</v>
      </c>
      <c r="K8" s="22">
        <f t="shared" si="1"/>
        <v>3.4598290076246485E-3</v>
      </c>
      <c r="L8" s="22">
        <f t="shared" si="2"/>
        <v>-2.563247995567508E-3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VLOOKUP(C9,RA!B12:D40,3,0)</f>
        <v>183361.8927</v>
      </c>
      <c r="F9" s="25">
        <f>VLOOKUP(C9,RA!B13:I44,8,0)</f>
        <v>48415.501700000001</v>
      </c>
      <c r="G9" s="16">
        <f t="shared" si="0"/>
        <v>134946.391</v>
      </c>
      <c r="H9" s="27">
        <f>RA!J13</f>
        <v>26.404342247499098</v>
      </c>
      <c r="I9" s="20">
        <f>VLOOKUP(B9,RMS!B:D,3,FALSE)</f>
        <v>183362.02690256399</v>
      </c>
      <c r="J9" s="21">
        <f>VLOOKUP(B9,RMS!B:E,4,FALSE)</f>
        <v>134946.38977777801</v>
      </c>
      <c r="K9" s="22">
        <f t="shared" si="1"/>
        <v>-0.13420256398967467</v>
      </c>
      <c r="L9" s="22">
        <f t="shared" si="2"/>
        <v>1.222221995703876E-3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VLOOKUP(C10,RA!B14:D41,3,0)</f>
        <v>130859.1632</v>
      </c>
      <c r="F10" s="25">
        <f>VLOOKUP(C10,RA!B14:I44,8,0)</f>
        <v>20798.7382</v>
      </c>
      <c r="G10" s="16">
        <f t="shared" si="0"/>
        <v>110060.42499999999</v>
      </c>
      <c r="H10" s="27">
        <f>RA!J14</f>
        <v>15.8939868568562</v>
      </c>
      <c r="I10" s="20">
        <f>VLOOKUP(B10,RMS!B:D,3,FALSE)</f>
        <v>130859.16671709401</v>
      </c>
      <c r="J10" s="21">
        <f>VLOOKUP(B10,RMS!B:E,4,FALSE)</f>
        <v>110060.42455811999</v>
      </c>
      <c r="K10" s="22">
        <f t="shared" si="1"/>
        <v>-3.5170940100215375E-3</v>
      </c>
      <c r="L10" s="22">
        <f t="shared" si="2"/>
        <v>4.4187999446876347E-4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VLOOKUP(C11,RA!B14:D42,3,0)</f>
        <v>70428.44</v>
      </c>
      <c r="F11" s="25">
        <f>VLOOKUP(C11,RA!B15:I45,8,0)</f>
        <v>11975.884700000001</v>
      </c>
      <c r="G11" s="16">
        <f t="shared" si="0"/>
        <v>58452.5553</v>
      </c>
      <c r="H11" s="27">
        <f>RA!J15</f>
        <v>17.004330494896699</v>
      </c>
      <c r="I11" s="20">
        <f>VLOOKUP(B11,RMS!B:D,3,FALSE)</f>
        <v>70428.516554700895</v>
      </c>
      <c r="J11" s="21">
        <f>VLOOKUP(B11,RMS!B:E,4,FALSE)</f>
        <v>58452.556776068399</v>
      </c>
      <c r="K11" s="22">
        <f t="shared" si="1"/>
        <v>-7.6554700892302208E-2</v>
      </c>
      <c r="L11" s="22">
        <f t="shared" si="2"/>
        <v>-1.4760683989152312E-3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VLOOKUP(C12,RA!B16:D43,3,0)</f>
        <v>699063.23100000003</v>
      </c>
      <c r="F12" s="25">
        <f>VLOOKUP(C12,RA!B16:I46,8,0)</f>
        <v>32880.840400000001</v>
      </c>
      <c r="G12" s="16">
        <f t="shared" si="0"/>
        <v>666182.39060000004</v>
      </c>
      <c r="H12" s="27">
        <f>RA!J16</f>
        <v>4.7035574096730004</v>
      </c>
      <c r="I12" s="20">
        <f>VLOOKUP(B12,RMS!B:D,3,FALSE)</f>
        <v>699062.49800000002</v>
      </c>
      <c r="J12" s="21">
        <f>VLOOKUP(B12,RMS!B:E,4,FALSE)</f>
        <v>666182.39060000004</v>
      </c>
      <c r="K12" s="22">
        <f t="shared" si="1"/>
        <v>0.73300000000745058</v>
      </c>
      <c r="L12" s="22">
        <f t="shared" si="2"/>
        <v>0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VLOOKUP(C13,RA!B16:D44,3,0)</f>
        <v>1151809.9118999999</v>
      </c>
      <c r="F13" s="25">
        <f>VLOOKUP(C13,RA!B17:I47,8,0)</f>
        <v>11970.8092</v>
      </c>
      <c r="G13" s="16">
        <f t="shared" si="0"/>
        <v>1139839.1026999999</v>
      </c>
      <c r="H13" s="27">
        <f>RA!J17</f>
        <v>1.0393042355620301</v>
      </c>
      <c r="I13" s="20">
        <f>VLOOKUP(B13,RMS!B:D,3,FALSE)</f>
        <v>1151809.8959205099</v>
      </c>
      <c r="J13" s="21">
        <f>VLOOKUP(B13,RMS!B:E,4,FALSE)</f>
        <v>1139839.1052230799</v>
      </c>
      <c r="K13" s="22">
        <f t="shared" si="1"/>
        <v>1.5979490010067821E-2</v>
      </c>
      <c r="L13" s="22">
        <f t="shared" si="2"/>
        <v>-2.5230799801647663E-3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VLOOKUP(C14,RA!B18:D44,3,0)</f>
        <v>1609766.0482000001</v>
      </c>
      <c r="F14" s="25">
        <f>VLOOKUP(C14,RA!B18:I48,8,0)</f>
        <v>210718.63939999999</v>
      </c>
      <c r="G14" s="16">
        <f t="shared" si="0"/>
        <v>1399047.4088000001</v>
      </c>
      <c r="H14" s="27">
        <f>RA!J18</f>
        <v>13.0900163806797</v>
      </c>
      <c r="I14" s="20">
        <f>VLOOKUP(B14,RMS!B:D,3,FALSE)</f>
        <v>1609766.1484752099</v>
      </c>
      <c r="J14" s="21">
        <f>VLOOKUP(B14,RMS!B:E,4,FALSE)</f>
        <v>1399047.3938863201</v>
      </c>
      <c r="K14" s="22">
        <f t="shared" si="1"/>
        <v>-0.10027520987205207</v>
      </c>
      <c r="L14" s="22">
        <f t="shared" si="2"/>
        <v>1.4913680031895638E-2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VLOOKUP(C15,RA!B18:D45,3,0)</f>
        <v>545303.86990000005</v>
      </c>
      <c r="F15" s="25">
        <f>VLOOKUP(C15,RA!B19:I49,8,0)</f>
        <v>52367.967700000001</v>
      </c>
      <c r="G15" s="16">
        <f t="shared" si="0"/>
        <v>492935.90220000007</v>
      </c>
      <c r="H15" s="27">
        <f>RA!J19</f>
        <v>9.6034469202654709</v>
      </c>
      <c r="I15" s="20">
        <f>VLOOKUP(B15,RMS!B:D,3,FALSE)</f>
        <v>545303.84834188002</v>
      </c>
      <c r="J15" s="21">
        <f>VLOOKUP(B15,RMS!B:E,4,FALSE)</f>
        <v>492935.90230341902</v>
      </c>
      <c r="K15" s="22">
        <f t="shared" si="1"/>
        <v>2.1558120031841099E-2</v>
      </c>
      <c r="L15" s="22">
        <f t="shared" si="2"/>
        <v>-1.0341894812881947E-4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VLOOKUP(C16,RA!B20:D46,3,0)</f>
        <v>896543.92749999999</v>
      </c>
      <c r="F16" s="25">
        <f>VLOOKUP(C16,RA!B20:I50,8,0)</f>
        <v>87572.911600000007</v>
      </c>
      <c r="G16" s="16">
        <f t="shared" si="0"/>
        <v>808971.0159</v>
      </c>
      <c r="H16" s="27">
        <f>RA!J20</f>
        <v>9.7678327758234698</v>
      </c>
      <c r="I16" s="20">
        <f>VLOOKUP(B16,RMS!B:D,3,FALSE)</f>
        <v>896543.97019999998</v>
      </c>
      <c r="J16" s="21">
        <f>VLOOKUP(B16,RMS!B:E,4,FALSE)</f>
        <v>808971.0159</v>
      </c>
      <c r="K16" s="22">
        <f t="shared" si="1"/>
        <v>-4.2699999990873039E-2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VLOOKUP(C17,RA!B20:D47,3,0)</f>
        <v>329513.60230000003</v>
      </c>
      <c r="F17" s="25">
        <f>VLOOKUP(C17,RA!B21:I51,8,0)</f>
        <v>44593.423900000002</v>
      </c>
      <c r="G17" s="16">
        <f t="shared" si="0"/>
        <v>284920.17840000003</v>
      </c>
      <c r="H17" s="27">
        <f>RA!J21</f>
        <v>13.5331056407804</v>
      </c>
      <c r="I17" s="20">
        <f>VLOOKUP(B17,RMS!B:D,3,FALSE)</f>
        <v>329513.44540727598</v>
      </c>
      <c r="J17" s="21">
        <f>VLOOKUP(B17,RMS!B:E,4,FALSE)</f>
        <v>284920.17825545702</v>
      </c>
      <c r="K17" s="22">
        <f t="shared" si="1"/>
        <v>0.15689272404415533</v>
      </c>
      <c r="L17" s="22">
        <f t="shared" si="2"/>
        <v>1.4454300981014967E-4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VLOOKUP(C18,RA!B22:D48,3,0)</f>
        <v>1120411.9350999999</v>
      </c>
      <c r="F18" s="25">
        <f>VLOOKUP(C18,RA!B22:I52,8,0)</f>
        <v>58144.750399999997</v>
      </c>
      <c r="G18" s="16">
        <f t="shared" si="0"/>
        <v>1062267.1846999999</v>
      </c>
      <c r="H18" s="27">
        <f>RA!J22</f>
        <v>5.1895868455569802</v>
      </c>
      <c r="I18" s="20">
        <f>VLOOKUP(B18,RMS!B:D,3,FALSE)</f>
        <v>1120412.9457</v>
      </c>
      <c r="J18" s="21">
        <f>VLOOKUP(B18,RMS!B:E,4,FALSE)</f>
        <v>1062267.186</v>
      </c>
      <c r="K18" s="22">
        <f t="shared" si="1"/>
        <v>-1.010600000154227</v>
      </c>
      <c r="L18" s="22">
        <f t="shared" si="2"/>
        <v>-1.3000001199543476E-3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VLOOKUP(C19,RA!B22:D49,3,0)</f>
        <v>2420897.8347999998</v>
      </c>
      <c r="F19" s="25">
        <f>VLOOKUP(C19,RA!B23:I53,8,0)</f>
        <v>232798.31839999999</v>
      </c>
      <c r="G19" s="16">
        <f t="shared" si="0"/>
        <v>2188099.5164000001</v>
      </c>
      <c r="H19" s="27">
        <f>RA!J23</f>
        <v>9.6161975550377701</v>
      </c>
      <c r="I19" s="20">
        <f>VLOOKUP(B19,RMS!B:D,3,FALSE)</f>
        <v>2420898.9902034202</v>
      </c>
      <c r="J19" s="21">
        <f>VLOOKUP(B19,RMS!B:E,4,FALSE)</f>
        <v>2188099.5414093998</v>
      </c>
      <c r="K19" s="22">
        <f t="shared" si="1"/>
        <v>-1.1554034203290939</v>
      </c>
      <c r="L19" s="22">
        <f t="shared" si="2"/>
        <v>-2.5009399745613337E-2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VLOOKUP(C20,RA!B24:D50,3,0)</f>
        <v>229474.56830000001</v>
      </c>
      <c r="F20" s="25">
        <f>VLOOKUP(C20,RA!B24:I54,8,0)</f>
        <v>34802.491000000002</v>
      </c>
      <c r="G20" s="16">
        <f t="shared" si="0"/>
        <v>194672.0773</v>
      </c>
      <c r="H20" s="27">
        <f>RA!J24</f>
        <v>15.1661647117695</v>
      </c>
      <c r="I20" s="20">
        <f>VLOOKUP(B20,RMS!B:D,3,FALSE)</f>
        <v>229474.66146857999</v>
      </c>
      <c r="J20" s="21">
        <f>VLOOKUP(B20,RMS!B:E,4,FALSE)</f>
        <v>194672.07868503299</v>
      </c>
      <c r="K20" s="22">
        <f t="shared" si="1"/>
        <v>-9.316857997328043E-2</v>
      </c>
      <c r="L20" s="22">
        <f t="shared" si="2"/>
        <v>-1.3850329851265997E-3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VLOOKUP(C21,RA!B24:D51,3,0)</f>
        <v>261777.56950000001</v>
      </c>
      <c r="F21" s="25">
        <f>VLOOKUP(C21,RA!B25:I55,8,0)</f>
        <v>19963.566200000001</v>
      </c>
      <c r="G21" s="16">
        <f t="shared" si="0"/>
        <v>241814.00330000001</v>
      </c>
      <c r="H21" s="27">
        <f>RA!J25</f>
        <v>7.6261561439854404</v>
      </c>
      <c r="I21" s="20">
        <f>VLOOKUP(B21,RMS!B:D,3,FALSE)</f>
        <v>261777.54154008799</v>
      </c>
      <c r="J21" s="21">
        <f>VLOOKUP(B21,RMS!B:E,4,FALSE)</f>
        <v>241813.993537117</v>
      </c>
      <c r="K21" s="22">
        <f t="shared" si="1"/>
        <v>2.7959912025835365E-2</v>
      </c>
      <c r="L21" s="22">
        <f t="shared" si="2"/>
        <v>9.7628830117173493E-3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VLOOKUP(C22,RA!B26:D52,3,0)</f>
        <v>613245.2929</v>
      </c>
      <c r="F22" s="25">
        <f>VLOOKUP(C22,RA!B26:I56,8,0)</f>
        <v>127338.81269999999</v>
      </c>
      <c r="G22" s="16">
        <f t="shared" si="0"/>
        <v>485906.48019999999</v>
      </c>
      <c r="H22" s="27">
        <f>RA!J26</f>
        <v>20.7647435984094</v>
      </c>
      <c r="I22" s="20">
        <f>VLOOKUP(B22,RMS!B:D,3,FALSE)</f>
        <v>613245.27000107395</v>
      </c>
      <c r="J22" s="21">
        <f>VLOOKUP(B22,RMS!B:E,4,FALSE)</f>
        <v>485906.475029647</v>
      </c>
      <c r="K22" s="22">
        <f t="shared" si="1"/>
        <v>2.2898926050402224E-2</v>
      </c>
      <c r="L22" s="22">
        <f t="shared" si="2"/>
        <v>5.170352989807725E-3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VLOOKUP(C23,RA!B26:D53,3,0)</f>
        <v>244090.78969999999</v>
      </c>
      <c r="F23" s="25">
        <f>VLOOKUP(C23,RA!B27:I57,8,0)</f>
        <v>66628.147599999997</v>
      </c>
      <c r="G23" s="16">
        <f t="shared" si="0"/>
        <v>177462.6421</v>
      </c>
      <c r="H23" s="27">
        <f>RA!J27</f>
        <v>27.296461157706698</v>
      </c>
      <c r="I23" s="20">
        <f>VLOOKUP(B23,RMS!B:D,3,FALSE)</f>
        <v>244090.61474551799</v>
      </c>
      <c r="J23" s="21">
        <f>VLOOKUP(B23,RMS!B:E,4,FALSE)</f>
        <v>177462.67826366401</v>
      </c>
      <c r="K23" s="22">
        <f t="shared" si="1"/>
        <v>0.17495448200497776</v>
      </c>
      <c r="L23" s="22">
        <f t="shared" si="2"/>
        <v>-3.6163664015475661E-2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VLOOKUP(C24,RA!B28:D54,3,0)</f>
        <v>811971.55790000001</v>
      </c>
      <c r="F24" s="25">
        <f>VLOOKUP(C24,RA!B28:I58,8,0)</f>
        <v>30067.2592</v>
      </c>
      <c r="G24" s="16">
        <f t="shared" si="0"/>
        <v>781904.29870000004</v>
      </c>
      <c r="H24" s="27">
        <f>RA!J28</f>
        <v>3.7029941390758698</v>
      </c>
      <c r="I24" s="20">
        <f>VLOOKUP(B24,RMS!B:D,3,FALSE)</f>
        <v>811971.557836283</v>
      </c>
      <c r="J24" s="21">
        <f>VLOOKUP(B24,RMS!B:E,4,FALSE)</f>
        <v>781904.32619115</v>
      </c>
      <c r="K24" s="22">
        <f t="shared" si="1"/>
        <v>6.3717016018927097E-5</v>
      </c>
      <c r="L24" s="22">
        <f t="shared" si="2"/>
        <v>-2.7491149958223104E-2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VLOOKUP(C25,RA!B28:D55,3,0)</f>
        <v>763939.44149999996</v>
      </c>
      <c r="F25" s="25">
        <f>VLOOKUP(C25,RA!B29:I59,8,0)</f>
        <v>101835.2893</v>
      </c>
      <c r="G25" s="16">
        <f t="shared" si="0"/>
        <v>662104.15219999989</v>
      </c>
      <c r="H25" s="27">
        <f>RA!J29</f>
        <v>13.330282973745399</v>
      </c>
      <c r="I25" s="20">
        <f>VLOOKUP(B25,RMS!B:D,3,FALSE)</f>
        <v>763939.65077168099</v>
      </c>
      <c r="J25" s="21">
        <f>VLOOKUP(B25,RMS!B:E,4,FALSE)</f>
        <v>662104.056384722</v>
      </c>
      <c r="K25" s="22">
        <f t="shared" si="1"/>
        <v>-0.20927168102934957</v>
      </c>
      <c r="L25" s="22">
        <f t="shared" si="2"/>
        <v>9.5815277891233563E-2</v>
      </c>
      <c r="M25" s="32"/>
    </row>
    <row r="26" spans="1:13" x14ac:dyDescent="0.2">
      <c r="A26" s="47"/>
      <c r="B26" s="12">
        <v>37</v>
      </c>
      <c r="C26" s="42" t="s">
        <v>71</v>
      </c>
      <c r="D26" s="42"/>
      <c r="E26" s="15">
        <f>VLOOKUP(C26,RA!B30:D56,3,0)</f>
        <v>1294266.6899000001</v>
      </c>
      <c r="F26" s="25">
        <f>VLOOKUP(C26,RA!B30:I60,8,0)</f>
        <v>103460.3079</v>
      </c>
      <c r="G26" s="16">
        <f t="shared" si="0"/>
        <v>1190806.3820000002</v>
      </c>
      <c r="H26" s="27">
        <f>RA!J30</f>
        <v>7.9937395211796503</v>
      </c>
      <c r="I26" s="20">
        <f>VLOOKUP(B26,RMS!B:D,3,FALSE)</f>
        <v>1294266.68766372</v>
      </c>
      <c r="J26" s="21">
        <f>VLOOKUP(B26,RMS!B:E,4,FALSE)</f>
        <v>1190806.32873242</v>
      </c>
      <c r="K26" s="22">
        <f t="shared" si="1"/>
        <v>2.2362801246345043E-3</v>
      </c>
      <c r="L26" s="22">
        <f t="shared" si="2"/>
        <v>5.3267580224201083E-2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VLOOKUP(C27,RA!B30:D57,3,0)</f>
        <v>713968.49219999998</v>
      </c>
      <c r="F27" s="25">
        <f>VLOOKUP(C27,RA!B31:I61,8,0)</f>
        <v>40007.742400000003</v>
      </c>
      <c r="G27" s="16">
        <f t="shared" si="0"/>
        <v>673960.74979999999</v>
      </c>
      <c r="H27" s="27">
        <f>RA!J31</f>
        <v>5.6035725437577</v>
      </c>
      <c r="I27" s="20">
        <f>VLOOKUP(B27,RMS!B:D,3,FALSE)</f>
        <v>713968.39639203495</v>
      </c>
      <c r="J27" s="21">
        <f>VLOOKUP(B27,RMS!B:E,4,FALSE)</f>
        <v>673960.72338230105</v>
      </c>
      <c r="K27" s="22">
        <f t="shared" si="1"/>
        <v>9.5807965029962361E-2</v>
      </c>
      <c r="L27" s="22">
        <f t="shared" si="2"/>
        <v>2.6417698943987489E-2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VLOOKUP(C28,RA!B32:D58,3,0)</f>
        <v>109995.83</v>
      </c>
      <c r="F28" s="25">
        <f>VLOOKUP(C28,RA!B32:I62,8,0)</f>
        <v>28482.612099999998</v>
      </c>
      <c r="G28" s="16">
        <f t="shared" si="0"/>
        <v>81513.217900000003</v>
      </c>
      <c r="H28" s="27">
        <f>RA!J32</f>
        <v>25.894265355332099</v>
      </c>
      <c r="I28" s="20">
        <f>VLOOKUP(B28,RMS!B:D,3,FALSE)</f>
        <v>109995.72323980799</v>
      </c>
      <c r="J28" s="21">
        <f>VLOOKUP(B28,RMS!B:E,4,FALSE)</f>
        <v>81513.211002059805</v>
      </c>
      <c r="K28" s="22">
        <f t="shared" si="1"/>
        <v>0.10676019200764131</v>
      </c>
      <c r="L28" s="22">
        <f t="shared" si="2"/>
        <v>6.8979401985416189E-3</v>
      </c>
      <c r="M28" s="32"/>
    </row>
    <row r="29" spans="1:13" x14ac:dyDescent="0.2">
      <c r="A29" s="47"/>
      <c r="B29" s="12">
        <v>40</v>
      </c>
      <c r="C29" s="42" t="s">
        <v>73</v>
      </c>
      <c r="D29" s="4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VLOOKUP(C30,RA!B34:D61,3,0)</f>
        <v>129463.4344</v>
      </c>
      <c r="F30" s="25">
        <f>VLOOKUP(C30,RA!B34:I65,8,0)</f>
        <v>18667.523099999999</v>
      </c>
      <c r="G30" s="16">
        <f t="shared" si="0"/>
        <v>110795.91130000001</v>
      </c>
      <c r="H30" s="27">
        <f>RA!J34</f>
        <v>14.4191471410556</v>
      </c>
      <c r="I30" s="20">
        <f>VLOOKUP(B30,RMS!B:D,3,FALSE)</f>
        <v>129463.5638</v>
      </c>
      <c r="J30" s="21">
        <f>VLOOKUP(B30,RMS!B:E,4,FALSE)</f>
        <v>110795.9133</v>
      </c>
      <c r="K30" s="22">
        <f t="shared" si="1"/>
        <v>-0.12940000000526197</v>
      </c>
      <c r="L30" s="22">
        <f t="shared" si="2"/>
        <v>-1.999999993131496E-3</v>
      </c>
      <c r="M30" s="32"/>
    </row>
    <row r="31" spans="1:13" s="35" customFormat="1" ht="12" thickBot="1" x14ac:dyDescent="0.25">
      <c r="A31" s="47"/>
      <c r="B31" s="12">
        <v>70</v>
      </c>
      <c r="C31" s="48" t="s">
        <v>68</v>
      </c>
      <c r="D31" s="49"/>
      <c r="E31" s="15">
        <f>VLOOKUP(C31,RA!B35:D62,3,0)</f>
        <v>102228.25</v>
      </c>
      <c r="F31" s="25">
        <f>VLOOKUP(C31,RA!B35:I66,8,0)</f>
        <v>1928.21</v>
      </c>
      <c r="G31" s="16">
        <f t="shared" si="0"/>
        <v>100300.04</v>
      </c>
      <c r="H31" s="27">
        <f>RA!J35</f>
        <v>1.8861811681213401</v>
      </c>
      <c r="I31" s="20">
        <f>VLOOKUP(B31,RMS!B:D,3,FALSE)</f>
        <v>102228.25</v>
      </c>
      <c r="J31" s="21">
        <f>VLOOKUP(B31,RMS!B:E,4,FALSE)</f>
        <v>100300.04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VLOOKUP(C32,RA!B34:D62,3,0)</f>
        <v>1130266.48</v>
      </c>
      <c r="F32" s="25">
        <f>VLOOKUP(C32,RA!B34:I66,8,0)</f>
        <v>-149288.31</v>
      </c>
      <c r="G32" s="16">
        <f t="shared" si="0"/>
        <v>1279554.79</v>
      </c>
      <c r="H32" s="27">
        <f>RA!J35</f>
        <v>1.8861811681213401</v>
      </c>
      <c r="I32" s="20">
        <f>VLOOKUP(B32,RMS!B:D,3,FALSE)</f>
        <v>1130266.48</v>
      </c>
      <c r="J32" s="21">
        <f>VLOOKUP(B32,RMS!B:E,4,FALSE)</f>
        <v>1279554.79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VLOOKUP(C33,RA!B34:D63,3,0)</f>
        <v>327834.34000000003</v>
      </c>
      <c r="F33" s="25">
        <f>VLOOKUP(C33,RA!B34:I67,8,0)</f>
        <v>-7165.7</v>
      </c>
      <c r="G33" s="16">
        <f t="shared" si="0"/>
        <v>335000.04000000004</v>
      </c>
      <c r="H33" s="27">
        <f>RA!J34</f>
        <v>14.4191471410556</v>
      </c>
      <c r="I33" s="20">
        <f>VLOOKUP(B33,RMS!B:D,3,FALSE)</f>
        <v>327834.34000000003</v>
      </c>
      <c r="J33" s="21">
        <f>VLOOKUP(B33,RMS!B:E,4,FALSE)</f>
        <v>335000.03999999998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VLOOKUP(C34,RA!B35:D64,3,0)</f>
        <v>397849.85</v>
      </c>
      <c r="F34" s="25">
        <f>VLOOKUP(C34,RA!B35:I68,8,0)</f>
        <v>-76652.210000000006</v>
      </c>
      <c r="G34" s="16">
        <f t="shared" si="0"/>
        <v>474502.06</v>
      </c>
      <c r="H34" s="27">
        <f>RA!J35</f>
        <v>1.8861811681213401</v>
      </c>
      <c r="I34" s="20">
        <f>VLOOKUP(B34,RMS!B:D,3,FALSE)</f>
        <v>397849.85</v>
      </c>
      <c r="J34" s="21">
        <f>VLOOKUP(B34,RMS!B:E,4,FALSE)</f>
        <v>474502.06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69</v>
      </c>
      <c r="D35" s="42"/>
      <c r="E35" s="15">
        <f>VLOOKUP(C35,RA!B36:D65,3,0)</f>
        <v>58.69</v>
      </c>
      <c r="F35" s="25">
        <f>VLOOKUP(C35,RA!B36:I69,8,0)</f>
        <v>-69.489999999999995</v>
      </c>
      <c r="G35" s="16">
        <f t="shared" si="0"/>
        <v>128.18</v>
      </c>
      <c r="H35" s="27">
        <f>RA!J36</f>
        <v>-13.208240060344</v>
      </c>
      <c r="I35" s="20">
        <f>VLOOKUP(B35,RMS!B:D,3,FALSE)</f>
        <v>58.69</v>
      </c>
      <c r="J35" s="21">
        <f>VLOOKUP(B35,RMS!B:E,4,FALSE)</f>
        <v>128.18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VLOOKUP(C36,RA!B8:D65,3,0)</f>
        <v>53478.631999999998</v>
      </c>
      <c r="F36" s="25">
        <f>VLOOKUP(C36,RA!B8:I69,8,0)</f>
        <v>4020.1208999999999</v>
      </c>
      <c r="G36" s="16">
        <f t="shared" si="0"/>
        <v>49458.511099999996</v>
      </c>
      <c r="H36" s="27">
        <f>RA!J36</f>
        <v>-13.208240060344</v>
      </c>
      <c r="I36" s="20">
        <f>VLOOKUP(B36,RMS!B:D,3,FALSE)</f>
        <v>53478.632478632499</v>
      </c>
      <c r="J36" s="21">
        <f>VLOOKUP(B36,RMS!B:E,4,FALSE)</f>
        <v>49458.512820512798</v>
      </c>
      <c r="K36" s="22">
        <f t="shared" si="1"/>
        <v>-4.7863250074442476E-4</v>
      </c>
      <c r="L36" s="22">
        <f t="shared" si="2"/>
        <v>-1.720512802421581E-3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VLOOKUP(C37,RA!B8:D66,3,0)</f>
        <v>489009.33230000001</v>
      </c>
      <c r="F37" s="25">
        <f>VLOOKUP(C37,RA!B8:I70,8,0)</f>
        <v>25186.5465</v>
      </c>
      <c r="G37" s="16">
        <f t="shared" si="0"/>
        <v>463822.78580000001</v>
      </c>
      <c r="H37" s="27">
        <f>RA!J37</f>
        <v>-2.1857685805581002</v>
      </c>
      <c r="I37" s="20">
        <f>VLOOKUP(B37,RMS!B:D,3,FALSE)</f>
        <v>489009.321588889</v>
      </c>
      <c r="J37" s="21">
        <f>VLOOKUP(B37,RMS!B:E,4,FALSE)</f>
        <v>463822.793311966</v>
      </c>
      <c r="K37" s="22">
        <f t="shared" si="1"/>
        <v>1.0711111011914909E-2</v>
      </c>
      <c r="L37" s="22">
        <f t="shared" si="2"/>
        <v>-7.5119659886695445E-3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VLOOKUP(C38,RA!B9:D67,3,0)</f>
        <v>399885.48</v>
      </c>
      <c r="F38" s="25">
        <f>VLOOKUP(C38,RA!B9:I71,8,0)</f>
        <v>-75085.490000000005</v>
      </c>
      <c r="G38" s="16">
        <f t="shared" si="0"/>
        <v>474970.97</v>
      </c>
      <c r="H38" s="27">
        <f>RA!J38</f>
        <v>-19.266617795633199</v>
      </c>
      <c r="I38" s="20">
        <f>VLOOKUP(B38,RMS!B:D,3,FALSE)</f>
        <v>399885.48</v>
      </c>
      <c r="J38" s="21">
        <f>VLOOKUP(B38,RMS!B:E,4,FALSE)</f>
        <v>474970.97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VLOOKUP(C39,RA!B10:D68,3,0)</f>
        <v>89842.76</v>
      </c>
      <c r="F39" s="25">
        <f>VLOOKUP(C39,RA!B10:I72,8,0)</f>
        <v>11054.93</v>
      </c>
      <c r="G39" s="16">
        <f t="shared" si="0"/>
        <v>78787.829999999987</v>
      </c>
      <c r="H39" s="27">
        <f>RA!J39</f>
        <v>-118.401772022491</v>
      </c>
      <c r="I39" s="20">
        <f>VLOOKUP(B39,RMS!B:D,3,FALSE)</f>
        <v>89842.76</v>
      </c>
      <c r="J39" s="21">
        <f>VLOOKUP(B39,RMS!B:E,4,FALSE)</f>
        <v>78787.83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75</v>
      </c>
      <c r="D40" s="44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7.51724707543005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VLOOKUP(C41,RA!B8:D69,3,0)</f>
        <v>21256.331600000001</v>
      </c>
      <c r="F41" s="25">
        <f>VLOOKUP(C41,RA!B8:I73,8,0)</f>
        <v>1793.3793000000001</v>
      </c>
      <c r="G41" s="16">
        <f t="shared" si="0"/>
        <v>19462.952300000001</v>
      </c>
      <c r="H41" s="27">
        <f>RA!J40</f>
        <v>7.51724707543005</v>
      </c>
      <c r="I41" s="20">
        <f>VLOOKUP(B41,RMS!B:D,3,FALSE)</f>
        <v>21256.331593676699</v>
      </c>
      <c r="J41" s="21">
        <f>VLOOKUP(B41,RMS!B:E,4,FALSE)</f>
        <v>19462.952590575602</v>
      </c>
      <c r="K41" s="22">
        <f t="shared" si="1"/>
        <v>6.3233019318431616E-6</v>
      </c>
      <c r="L41" s="22">
        <f t="shared" si="2"/>
        <v>-2.9057560095679946E-4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7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18222717.449999999</v>
      </c>
      <c r="E7" s="73">
        <v>17899061.201499999</v>
      </c>
      <c r="F7" s="74">
        <v>101.808230302452</v>
      </c>
      <c r="G7" s="73">
        <v>14225863.688100001</v>
      </c>
      <c r="H7" s="74">
        <v>28.0956843783298</v>
      </c>
      <c r="I7" s="73">
        <v>1330105.2978000001</v>
      </c>
      <c r="J7" s="74">
        <v>7.2991599713356701</v>
      </c>
      <c r="K7" s="73">
        <v>1573962.7401999999</v>
      </c>
      <c r="L7" s="74">
        <v>11.0640926604451</v>
      </c>
      <c r="M7" s="74">
        <v>-0.15493215701473001</v>
      </c>
      <c r="N7" s="73">
        <v>488040791.33719999</v>
      </c>
      <c r="O7" s="73">
        <v>2227131889.7479</v>
      </c>
      <c r="P7" s="73">
        <v>836817</v>
      </c>
      <c r="Q7" s="73">
        <v>822650</v>
      </c>
      <c r="R7" s="74">
        <v>1.7221175469519301</v>
      </c>
      <c r="S7" s="73">
        <v>21.776227598148701</v>
      </c>
      <c r="T7" s="73">
        <v>18.362274893089399</v>
      </c>
      <c r="U7" s="75">
        <v>15.677429387951101</v>
      </c>
      <c r="V7" s="63"/>
      <c r="W7" s="63"/>
    </row>
    <row r="8" spans="1:23" ht="12" customHeight="1" thickBot="1" x14ac:dyDescent="0.25">
      <c r="A8" s="53">
        <v>42454</v>
      </c>
      <c r="B8" s="62" t="s">
        <v>6</v>
      </c>
      <c r="C8" s="51"/>
      <c r="D8" s="76">
        <v>528939.20030000003</v>
      </c>
      <c r="E8" s="76">
        <v>646237.93579999998</v>
      </c>
      <c r="F8" s="77">
        <v>81.848986417859905</v>
      </c>
      <c r="G8" s="76">
        <v>537953.30729999999</v>
      </c>
      <c r="H8" s="77">
        <v>-1.6756299994216901</v>
      </c>
      <c r="I8" s="76">
        <v>134161.9057</v>
      </c>
      <c r="J8" s="77">
        <v>25.3643340527431</v>
      </c>
      <c r="K8" s="76">
        <v>154992.71900000001</v>
      </c>
      <c r="L8" s="77">
        <v>28.811556114026299</v>
      </c>
      <c r="M8" s="77">
        <v>-0.134398657139501</v>
      </c>
      <c r="N8" s="76">
        <v>16668898.8046</v>
      </c>
      <c r="O8" s="76">
        <v>85956097.446500003</v>
      </c>
      <c r="P8" s="76">
        <v>21510</v>
      </c>
      <c r="Q8" s="76">
        <v>21630</v>
      </c>
      <c r="R8" s="77">
        <v>-0.55478502080443803</v>
      </c>
      <c r="S8" s="76">
        <v>24.5903858809856</v>
      </c>
      <c r="T8" s="76">
        <v>23.771282621359202</v>
      </c>
      <c r="U8" s="78">
        <v>3.33098985754319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74596.306800000006</v>
      </c>
      <c r="E9" s="76">
        <v>114699.2672</v>
      </c>
      <c r="F9" s="77">
        <v>65.036428410590602</v>
      </c>
      <c r="G9" s="76">
        <v>82865.000499999995</v>
      </c>
      <c r="H9" s="77">
        <v>-9.9785116154075304</v>
      </c>
      <c r="I9" s="76">
        <v>16069.1613</v>
      </c>
      <c r="J9" s="77">
        <v>21.541497145539701</v>
      </c>
      <c r="K9" s="76">
        <v>18021.3331</v>
      </c>
      <c r="L9" s="77">
        <v>21.747822351126398</v>
      </c>
      <c r="M9" s="77">
        <v>-0.108325604391609</v>
      </c>
      <c r="N9" s="76">
        <v>2246657.4942000001</v>
      </c>
      <c r="O9" s="76">
        <v>11498846.1502</v>
      </c>
      <c r="P9" s="76">
        <v>4372</v>
      </c>
      <c r="Q9" s="76">
        <v>3745</v>
      </c>
      <c r="R9" s="77">
        <v>16.742323097463299</v>
      </c>
      <c r="S9" s="76">
        <v>17.062284263494998</v>
      </c>
      <c r="T9" s="76">
        <v>16.892728277703601</v>
      </c>
      <c r="U9" s="78">
        <v>0.99374728009969004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113691.2439</v>
      </c>
      <c r="E10" s="76">
        <v>193630.783</v>
      </c>
      <c r="F10" s="77">
        <v>58.715480120740899</v>
      </c>
      <c r="G10" s="76">
        <v>104157.2222</v>
      </c>
      <c r="H10" s="77">
        <v>9.1534907504474496</v>
      </c>
      <c r="I10" s="76">
        <v>32647.023799999999</v>
      </c>
      <c r="J10" s="77">
        <v>28.715512892721598</v>
      </c>
      <c r="K10" s="76">
        <v>23838.424500000001</v>
      </c>
      <c r="L10" s="77">
        <v>22.8869626094925</v>
      </c>
      <c r="M10" s="77">
        <v>0.36951264543510398</v>
      </c>
      <c r="N10" s="76">
        <v>3382435.3092999998</v>
      </c>
      <c r="O10" s="76">
        <v>20403459.9833</v>
      </c>
      <c r="P10" s="76">
        <v>88747</v>
      </c>
      <c r="Q10" s="76">
        <v>83441</v>
      </c>
      <c r="R10" s="77">
        <v>6.3589841924233799</v>
      </c>
      <c r="S10" s="76">
        <v>1.2810714041038</v>
      </c>
      <c r="T10" s="76">
        <v>1.30520981292171</v>
      </c>
      <c r="U10" s="78">
        <v>-1.8842360184279401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40835.133399999999</v>
      </c>
      <c r="E11" s="76">
        <v>63241.951699999998</v>
      </c>
      <c r="F11" s="77">
        <v>64.569691956549804</v>
      </c>
      <c r="G11" s="76">
        <v>38553.690600000002</v>
      </c>
      <c r="H11" s="77">
        <v>5.9175730377418301</v>
      </c>
      <c r="I11" s="76">
        <v>8624.3768999999993</v>
      </c>
      <c r="J11" s="77">
        <v>21.1199919821983</v>
      </c>
      <c r="K11" s="76">
        <v>9290.0514000000003</v>
      </c>
      <c r="L11" s="77">
        <v>24.096399736112399</v>
      </c>
      <c r="M11" s="77">
        <v>-7.1654555108273996E-2</v>
      </c>
      <c r="N11" s="76">
        <v>1159659.4376999999</v>
      </c>
      <c r="O11" s="76">
        <v>6788247.8986</v>
      </c>
      <c r="P11" s="76">
        <v>2065</v>
      </c>
      <c r="Q11" s="76">
        <v>2022</v>
      </c>
      <c r="R11" s="77">
        <v>2.1266073194856601</v>
      </c>
      <c r="S11" s="76">
        <v>19.774883002421301</v>
      </c>
      <c r="T11" s="76">
        <v>19.806715776459001</v>
      </c>
      <c r="U11" s="78">
        <v>-0.160975789509052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122791.8968</v>
      </c>
      <c r="E12" s="76">
        <v>151445.4846</v>
      </c>
      <c r="F12" s="77">
        <v>81.079932573968605</v>
      </c>
      <c r="G12" s="76">
        <v>101604.70329999999</v>
      </c>
      <c r="H12" s="77">
        <v>20.8525715954726</v>
      </c>
      <c r="I12" s="76">
        <v>19389.3063</v>
      </c>
      <c r="J12" s="77">
        <v>15.7903793371486</v>
      </c>
      <c r="K12" s="76">
        <v>19254.3024</v>
      </c>
      <c r="L12" s="77">
        <v>18.9502077902333</v>
      </c>
      <c r="M12" s="77">
        <v>7.0116225036539999E-3</v>
      </c>
      <c r="N12" s="76">
        <v>4711342.0369999995</v>
      </c>
      <c r="O12" s="76">
        <v>23028078.347800002</v>
      </c>
      <c r="P12" s="76">
        <v>1166</v>
      </c>
      <c r="Q12" s="76">
        <v>1003</v>
      </c>
      <c r="R12" s="77">
        <v>16.251246261216298</v>
      </c>
      <c r="S12" s="76">
        <v>105.310374614065</v>
      </c>
      <c r="T12" s="76">
        <v>102.80675802592199</v>
      </c>
      <c r="U12" s="78">
        <v>2.3773693687046999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183361.8927</v>
      </c>
      <c r="E13" s="76">
        <v>331233.60739999998</v>
      </c>
      <c r="F13" s="77">
        <v>55.357273115880098</v>
      </c>
      <c r="G13" s="76">
        <v>204544.80609999999</v>
      </c>
      <c r="H13" s="77">
        <v>-10.356123826309201</v>
      </c>
      <c r="I13" s="76">
        <v>48415.501700000001</v>
      </c>
      <c r="J13" s="77">
        <v>26.404342247499098</v>
      </c>
      <c r="K13" s="76">
        <v>60239.682500000003</v>
      </c>
      <c r="L13" s="77">
        <v>29.4506048080973</v>
      </c>
      <c r="M13" s="77">
        <v>-0.196285576372352</v>
      </c>
      <c r="N13" s="76">
        <v>12887994.4407</v>
      </c>
      <c r="O13" s="76">
        <v>38489925.667300001</v>
      </c>
      <c r="P13" s="76">
        <v>7245</v>
      </c>
      <c r="Q13" s="76">
        <v>6779</v>
      </c>
      <c r="R13" s="77">
        <v>6.8741702315975797</v>
      </c>
      <c r="S13" s="76">
        <v>25.308749855072499</v>
      </c>
      <c r="T13" s="76">
        <v>26.175839194571498</v>
      </c>
      <c r="U13" s="78">
        <v>-3.4260457132979498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130859.1632</v>
      </c>
      <c r="E14" s="76">
        <v>165011.66380000001</v>
      </c>
      <c r="F14" s="77">
        <v>79.302977854102494</v>
      </c>
      <c r="G14" s="76">
        <v>130375.6302</v>
      </c>
      <c r="H14" s="77">
        <v>0.37087682664178601</v>
      </c>
      <c r="I14" s="76">
        <v>20798.7382</v>
      </c>
      <c r="J14" s="77">
        <v>15.8939868568562</v>
      </c>
      <c r="K14" s="76">
        <v>23518.65</v>
      </c>
      <c r="L14" s="77">
        <v>18.039145785083999</v>
      </c>
      <c r="M14" s="77">
        <v>-0.115649146528394</v>
      </c>
      <c r="N14" s="76">
        <v>3657041.1162999999</v>
      </c>
      <c r="O14" s="76">
        <v>15832259.478800001</v>
      </c>
      <c r="P14" s="76">
        <v>2134</v>
      </c>
      <c r="Q14" s="76">
        <v>2176</v>
      </c>
      <c r="R14" s="77">
        <v>-1.9301470588235301</v>
      </c>
      <c r="S14" s="76">
        <v>61.3210699156514</v>
      </c>
      <c r="T14" s="76">
        <v>60.514012729779402</v>
      </c>
      <c r="U14" s="78">
        <v>1.31611726113401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70428.44</v>
      </c>
      <c r="E15" s="76">
        <v>114626.9687</v>
      </c>
      <c r="F15" s="77">
        <v>61.441422379688198</v>
      </c>
      <c r="G15" s="76">
        <v>72688.237500000003</v>
      </c>
      <c r="H15" s="77">
        <v>-3.1088902107442098</v>
      </c>
      <c r="I15" s="76">
        <v>11975.884700000001</v>
      </c>
      <c r="J15" s="77">
        <v>17.004330494896699</v>
      </c>
      <c r="K15" s="76">
        <v>19951.455900000001</v>
      </c>
      <c r="L15" s="77">
        <v>27.447984139111899</v>
      </c>
      <c r="M15" s="77">
        <v>-0.39974883236466002</v>
      </c>
      <c r="N15" s="76">
        <v>3517943.3530999999</v>
      </c>
      <c r="O15" s="76">
        <v>12933938.085999999</v>
      </c>
      <c r="P15" s="76">
        <v>2589</v>
      </c>
      <c r="Q15" s="76">
        <v>2427</v>
      </c>
      <c r="R15" s="77">
        <v>6.6749072929542601</v>
      </c>
      <c r="S15" s="76">
        <v>27.202950946311301</v>
      </c>
      <c r="T15" s="76">
        <v>26.1919226205192</v>
      </c>
      <c r="U15" s="78">
        <v>3.7166126858352899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699063.23100000003</v>
      </c>
      <c r="E16" s="76">
        <v>982436.43909999996</v>
      </c>
      <c r="F16" s="77">
        <v>71.156077195223403</v>
      </c>
      <c r="G16" s="76">
        <v>570964.38100000005</v>
      </c>
      <c r="H16" s="77">
        <v>22.435523872022401</v>
      </c>
      <c r="I16" s="76">
        <v>32880.840400000001</v>
      </c>
      <c r="J16" s="77">
        <v>4.7035574096730004</v>
      </c>
      <c r="K16" s="76">
        <v>52538.800199999998</v>
      </c>
      <c r="L16" s="77">
        <v>9.2017649346150705</v>
      </c>
      <c r="M16" s="77">
        <v>-0.37416080544602898</v>
      </c>
      <c r="N16" s="76">
        <v>19500933.7029</v>
      </c>
      <c r="O16" s="76">
        <v>106678983.52860001</v>
      </c>
      <c r="P16" s="76">
        <v>36123</v>
      </c>
      <c r="Q16" s="76">
        <v>30057</v>
      </c>
      <c r="R16" s="77">
        <v>20.181654855773999</v>
      </c>
      <c r="S16" s="76">
        <v>19.352302715721301</v>
      </c>
      <c r="T16" s="76">
        <v>19.9500413913564</v>
      </c>
      <c r="U16" s="78">
        <v>-3.08872119465943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1151809.9118999999</v>
      </c>
      <c r="E17" s="76">
        <v>626130.51340000005</v>
      </c>
      <c r="F17" s="77">
        <v>183.95684082627901</v>
      </c>
      <c r="G17" s="76">
        <v>632291.9007</v>
      </c>
      <c r="H17" s="77">
        <v>82.1642678998181</v>
      </c>
      <c r="I17" s="76">
        <v>11970.8092</v>
      </c>
      <c r="J17" s="77">
        <v>1.0393042355620301</v>
      </c>
      <c r="K17" s="76">
        <v>50399.145700000001</v>
      </c>
      <c r="L17" s="77">
        <v>7.9708668803449703</v>
      </c>
      <c r="M17" s="77">
        <v>-0.762479918384807</v>
      </c>
      <c r="N17" s="76">
        <v>14143505.8443</v>
      </c>
      <c r="O17" s="76">
        <v>140777465.5174</v>
      </c>
      <c r="P17" s="76">
        <v>8920</v>
      </c>
      <c r="Q17" s="76">
        <v>8829</v>
      </c>
      <c r="R17" s="77">
        <v>1.03069430286555</v>
      </c>
      <c r="S17" s="76">
        <v>129.126671737668</v>
      </c>
      <c r="T17" s="76">
        <v>112.22946496772001</v>
      </c>
      <c r="U17" s="78">
        <v>13.0857603178035</v>
      </c>
    </row>
    <row r="18" spans="1:21" ht="12" customHeight="1" thickBot="1" x14ac:dyDescent="0.25">
      <c r="A18" s="54"/>
      <c r="B18" s="62" t="s">
        <v>16</v>
      </c>
      <c r="C18" s="51"/>
      <c r="D18" s="76">
        <v>1609766.0482000001</v>
      </c>
      <c r="E18" s="76">
        <v>2149358.7503999998</v>
      </c>
      <c r="F18" s="77">
        <v>74.895177359313294</v>
      </c>
      <c r="G18" s="76">
        <v>1223249.8202</v>
      </c>
      <c r="H18" s="77">
        <v>31.5974890506671</v>
      </c>
      <c r="I18" s="76">
        <v>210718.63939999999</v>
      </c>
      <c r="J18" s="77">
        <v>13.0900163806797</v>
      </c>
      <c r="K18" s="76">
        <v>167251.5796</v>
      </c>
      <c r="L18" s="77">
        <v>13.672724642024001</v>
      </c>
      <c r="M18" s="77">
        <v>0.25989027968498801</v>
      </c>
      <c r="N18" s="76">
        <v>37978666.596199997</v>
      </c>
      <c r="O18" s="76">
        <v>269596584.57059997</v>
      </c>
      <c r="P18" s="76">
        <v>73047</v>
      </c>
      <c r="Q18" s="76">
        <v>66864</v>
      </c>
      <c r="R18" s="77">
        <v>9.2471284996410699</v>
      </c>
      <c r="S18" s="76">
        <v>22.037401237559401</v>
      </c>
      <c r="T18" s="76">
        <v>21.644682130892601</v>
      </c>
      <c r="U18" s="78">
        <v>1.78205725091348</v>
      </c>
    </row>
    <row r="19" spans="1:21" ht="12" customHeight="1" thickBot="1" x14ac:dyDescent="0.25">
      <c r="A19" s="54"/>
      <c r="B19" s="62" t="s">
        <v>17</v>
      </c>
      <c r="C19" s="51"/>
      <c r="D19" s="76">
        <v>545303.86990000005</v>
      </c>
      <c r="E19" s="76">
        <v>586241.027</v>
      </c>
      <c r="F19" s="77">
        <v>93.017009179741393</v>
      </c>
      <c r="G19" s="76">
        <v>615450.67570000002</v>
      </c>
      <c r="H19" s="77">
        <v>-11.3976324293115</v>
      </c>
      <c r="I19" s="76">
        <v>52367.967700000001</v>
      </c>
      <c r="J19" s="77">
        <v>9.6034469202654709</v>
      </c>
      <c r="K19" s="76">
        <v>55601.138200000001</v>
      </c>
      <c r="L19" s="77">
        <v>9.0342151524588896</v>
      </c>
      <c r="M19" s="77">
        <v>-5.8149358172671001E-2</v>
      </c>
      <c r="N19" s="76">
        <v>14634698.8588</v>
      </c>
      <c r="O19" s="76">
        <v>73925606.787300006</v>
      </c>
      <c r="P19" s="76">
        <v>10658</v>
      </c>
      <c r="Q19" s="76">
        <v>10715</v>
      </c>
      <c r="R19" s="77">
        <v>-0.53196453569761604</v>
      </c>
      <c r="S19" s="76">
        <v>51.163808397447902</v>
      </c>
      <c r="T19" s="76">
        <v>50.859612655156297</v>
      </c>
      <c r="U19" s="78">
        <v>0.59455257890220803</v>
      </c>
    </row>
    <row r="20" spans="1:21" ht="12" thickBot="1" x14ac:dyDescent="0.25">
      <c r="A20" s="54"/>
      <c r="B20" s="62" t="s">
        <v>18</v>
      </c>
      <c r="C20" s="51"/>
      <c r="D20" s="76">
        <v>896543.92749999999</v>
      </c>
      <c r="E20" s="76">
        <v>845004.93709999998</v>
      </c>
      <c r="F20" s="77">
        <v>106.099253168494</v>
      </c>
      <c r="G20" s="76">
        <v>724096.97589999996</v>
      </c>
      <c r="H20" s="77">
        <v>23.815449772547499</v>
      </c>
      <c r="I20" s="76">
        <v>87572.911600000007</v>
      </c>
      <c r="J20" s="77">
        <v>9.7678327758234698</v>
      </c>
      <c r="K20" s="76">
        <v>61028.5092</v>
      </c>
      <c r="L20" s="77">
        <v>8.4282231843526194</v>
      </c>
      <c r="M20" s="77">
        <v>0.43495085736094002</v>
      </c>
      <c r="N20" s="76">
        <v>27245127.4652</v>
      </c>
      <c r="O20" s="76">
        <v>121450249.5571</v>
      </c>
      <c r="P20" s="76">
        <v>36442</v>
      </c>
      <c r="Q20" s="76">
        <v>37786</v>
      </c>
      <c r="R20" s="77">
        <v>-3.5568729158947701</v>
      </c>
      <c r="S20" s="76">
        <v>24.6019408237748</v>
      </c>
      <c r="T20" s="76">
        <v>24.052859929603599</v>
      </c>
      <c r="U20" s="78">
        <v>2.2318600719524699</v>
      </c>
    </row>
    <row r="21" spans="1:21" ht="12" customHeight="1" thickBot="1" x14ac:dyDescent="0.25">
      <c r="A21" s="54"/>
      <c r="B21" s="62" t="s">
        <v>19</v>
      </c>
      <c r="C21" s="51"/>
      <c r="D21" s="76">
        <v>329513.60230000003</v>
      </c>
      <c r="E21" s="76">
        <v>474454.84409999999</v>
      </c>
      <c r="F21" s="77">
        <v>69.450993365882695</v>
      </c>
      <c r="G21" s="76">
        <v>303291.66629999998</v>
      </c>
      <c r="H21" s="77">
        <v>8.6457819035695902</v>
      </c>
      <c r="I21" s="76">
        <v>44593.423900000002</v>
      </c>
      <c r="J21" s="77">
        <v>13.5331056407804</v>
      </c>
      <c r="K21" s="76">
        <v>31947.1109</v>
      </c>
      <c r="L21" s="77">
        <v>10.533461499202399</v>
      </c>
      <c r="M21" s="77">
        <v>0.39585153848763199</v>
      </c>
      <c r="N21" s="76">
        <v>8599158.7770000007</v>
      </c>
      <c r="O21" s="76">
        <v>45299233.652599998</v>
      </c>
      <c r="P21" s="76">
        <v>27496</v>
      </c>
      <c r="Q21" s="76">
        <v>28822</v>
      </c>
      <c r="R21" s="77">
        <v>-4.6006522795087097</v>
      </c>
      <c r="S21" s="76">
        <v>11.984055946319501</v>
      </c>
      <c r="T21" s="76">
        <v>11.762584938588599</v>
      </c>
      <c r="U21" s="78">
        <v>1.8480471780416201</v>
      </c>
    </row>
    <row r="22" spans="1:21" ht="12" customHeight="1" thickBot="1" x14ac:dyDescent="0.25">
      <c r="A22" s="54"/>
      <c r="B22" s="62" t="s">
        <v>20</v>
      </c>
      <c r="C22" s="51"/>
      <c r="D22" s="76">
        <v>1120411.9350999999</v>
      </c>
      <c r="E22" s="76">
        <v>1590485.0747</v>
      </c>
      <c r="F22" s="77">
        <v>70.444668291611194</v>
      </c>
      <c r="G22" s="76">
        <v>911418.05229999998</v>
      </c>
      <c r="H22" s="77">
        <v>22.930627967330199</v>
      </c>
      <c r="I22" s="76">
        <v>58144.750399999997</v>
      </c>
      <c r="J22" s="77">
        <v>5.1895868455569802</v>
      </c>
      <c r="K22" s="76">
        <v>118159.94869999999</v>
      </c>
      <c r="L22" s="77">
        <v>12.9644073212966</v>
      </c>
      <c r="M22" s="77">
        <v>-0.507914898070703</v>
      </c>
      <c r="N22" s="76">
        <v>27866335.624499999</v>
      </c>
      <c r="O22" s="76">
        <v>136584572.22189999</v>
      </c>
      <c r="P22" s="76">
        <v>69189</v>
      </c>
      <c r="Q22" s="76">
        <v>64527</v>
      </c>
      <c r="R22" s="77">
        <v>7.2248826072806702</v>
      </c>
      <c r="S22" s="76">
        <v>16.193498028588401</v>
      </c>
      <c r="T22" s="76">
        <v>16.238104917321401</v>
      </c>
      <c r="U22" s="78">
        <v>-0.27546172330601199</v>
      </c>
    </row>
    <row r="23" spans="1:21" ht="12" thickBot="1" x14ac:dyDescent="0.25">
      <c r="A23" s="54"/>
      <c r="B23" s="62" t="s">
        <v>21</v>
      </c>
      <c r="C23" s="51"/>
      <c r="D23" s="76">
        <v>2420897.8347999998</v>
      </c>
      <c r="E23" s="76">
        <v>2723846.2886999999</v>
      </c>
      <c r="F23" s="77">
        <v>88.877916674050397</v>
      </c>
      <c r="G23" s="76">
        <v>1873761.081</v>
      </c>
      <c r="H23" s="77">
        <v>29.199920915637801</v>
      </c>
      <c r="I23" s="76">
        <v>232798.31839999999</v>
      </c>
      <c r="J23" s="77">
        <v>9.6161975550377701</v>
      </c>
      <c r="K23" s="76">
        <v>301210.71340000001</v>
      </c>
      <c r="L23" s="77">
        <v>16.0751931745347</v>
      </c>
      <c r="M23" s="77">
        <v>-0.22712470691289799</v>
      </c>
      <c r="N23" s="76">
        <v>105817178.15970001</v>
      </c>
      <c r="O23" s="76">
        <v>306562381.81760001</v>
      </c>
      <c r="P23" s="76">
        <v>71938</v>
      </c>
      <c r="Q23" s="76">
        <v>69022</v>
      </c>
      <c r="R23" s="77">
        <v>4.2247399379908002</v>
      </c>
      <c r="S23" s="76">
        <v>33.652559631905298</v>
      </c>
      <c r="T23" s="76">
        <v>33.267141741763503</v>
      </c>
      <c r="U23" s="78">
        <v>1.14528551277376</v>
      </c>
    </row>
    <row r="24" spans="1:21" ht="12" thickBot="1" x14ac:dyDescent="0.25">
      <c r="A24" s="54"/>
      <c r="B24" s="62" t="s">
        <v>22</v>
      </c>
      <c r="C24" s="51"/>
      <c r="D24" s="76">
        <v>229474.56830000001</v>
      </c>
      <c r="E24" s="76">
        <v>251196.6501</v>
      </c>
      <c r="F24" s="77">
        <v>91.352559123956198</v>
      </c>
      <c r="G24" s="76">
        <v>174755.4589</v>
      </c>
      <c r="H24" s="77">
        <v>31.311816949484701</v>
      </c>
      <c r="I24" s="76">
        <v>34802.491000000002</v>
      </c>
      <c r="J24" s="77">
        <v>15.1661647117695</v>
      </c>
      <c r="K24" s="76">
        <v>25888.6309</v>
      </c>
      <c r="L24" s="77">
        <v>14.814204410526701</v>
      </c>
      <c r="M24" s="77">
        <v>0.34431562389033099</v>
      </c>
      <c r="N24" s="76">
        <v>5417829.7862999998</v>
      </c>
      <c r="O24" s="76">
        <v>31501921.234700002</v>
      </c>
      <c r="P24" s="76">
        <v>23334</v>
      </c>
      <c r="Q24" s="76">
        <v>23336</v>
      </c>
      <c r="R24" s="77">
        <v>-8.5704490915270003E-3</v>
      </c>
      <c r="S24" s="76">
        <v>9.8343433744750204</v>
      </c>
      <c r="T24" s="76">
        <v>9.6130572420294804</v>
      </c>
      <c r="U24" s="78">
        <v>2.2501363234873399</v>
      </c>
    </row>
    <row r="25" spans="1:21" ht="12" thickBot="1" x14ac:dyDescent="0.25">
      <c r="A25" s="54"/>
      <c r="B25" s="62" t="s">
        <v>23</v>
      </c>
      <c r="C25" s="51"/>
      <c r="D25" s="76">
        <v>261777.56950000001</v>
      </c>
      <c r="E25" s="76">
        <v>232183.48819999999</v>
      </c>
      <c r="F25" s="77">
        <v>112.745988756318</v>
      </c>
      <c r="G25" s="76">
        <v>170854.28769999999</v>
      </c>
      <c r="H25" s="77">
        <v>53.216856904200498</v>
      </c>
      <c r="I25" s="76">
        <v>19963.566200000001</v>
      </c>
      <c r="J25" s="77">
        <v>7.6261561439854404</v>
      </c>
      <c r="K25" s="76">
        <v>15081.9105</v>
      </c>
      <c r="L25" s="77">
        <v>8.82735265414121</v>
      </c>
      <c r="M25" s="77">
        <v>0.32367621462811402</v>
      </c>
      <c r="N25" s="76">
        <v>6349072.5395</v>
      </c>
      <c r="O25" s="76">
        <v>43183837.3596</v>
      </c>
      <c r="P25" s="76">
        <v>16553</v>
      </c>
      <c r="Q25" s="76">
        <v>16556</v>
      </c>
      <c r="R25" s="77">
        <v>-1.8120318917613999E-2</v>
      </c>
      <c r="S25" s="76">
        <v>15.814509122213501</v>
      </c>
      <c r="T25" s="76">
        <v>14.147777319400801</v>
      </c>
      <c r="U25" s="78">
        <v>10.539257272750501</v>
      </c>
    </row>
    <row r="26" spans="1:21" ht="12" thickBot="1" x14ac:dyDescent="0.25">
      <c r="A26" s="54"/>
      <c r="B26" s="62" t="s">
        <v>24</v>
      </c>
      <c r="C26" s="51"/>
      <c r="D26" s="76">
        <v>613245.2929</v>
      </c>
      <c r="E26" s="76">
        <v>531196.71329999994</v>
      </c>
      <c r="F26" s="77">
        <v>115.44598781311799</v>
      </c>
      <c r="G26" s="76">
        <v>466472.88939999999</v>
      </c>
      <c r="H26" s="77">
        <v>31.464294460667499</v>
      </c>
      <c r="I26" s="76">
        <v>127338.81269999999</v>
      </c>
      <c r="J26" s="77">
        <v>20.7647435984094</v>
      </c>
      <c r="K26" s="76">
        <v>94109.596999999994</v>
      </c>
      <c r="L26" s="77">
        <v>20.1747195042885</v>
      </c>
      <c r="M26" s="77">
        <v>0.35309061731504399</v>
      </c>
      <c r="N26" s="76">
        <v>13590392.2182</v>
      </c>
      <c r="O26" s="76">
        <v>72707119.908800006</v>
      </c>
      <c r="P26" s="76">
        <v>40621</v>
      </c>
      <c r="Q26" s="76">
        <v>42343</v>
      </c>
      <c r="R26" s="77">
        <v>-4.0667878988262496</v>
      </c>
      <c r="S26" s="76">
        <v>15.0967551980503</v>
      </c>
      <c r="T26" s="76">
        <v>14.2993492454479</v>
      </c>
      <c r="U26" s="78">
        <v>5.2819691525856296</v>
      </c>
    </row>
    <row r="27" spans="1:21" ht="12" thickBot="1" x14ac:dyDescent="0.25">
      <c r="A27" s="54"/>
      <c r="B27" s="62" t="s">
        <v>25</v>
      </c>
      <c r="C27" s="51"/>
      <c r="D27" s="76">
        <v>244090.78969999999</v>
      </c>
      <c r="E27" s="76">
        <v>256446.58100000001</v>
      </c>
      <c r="F27" s="77">
        <v>95.181923950079906</v>
      </c>
      <c r="G27" s="76">
        <v>202143.98749999999</v>
      </c>
      <c r="H27" s="77">
        <v>20.750952189463501</v>
      </c>
      <c r="I27" s="76">
        <v>66628.147599999997</v>
      </c>
      <c r="J27" s="77">
        <v>27.296461157706698</v>
      </c>
      <c r="K27" s="76">
        <v>53886.385999999999</v>
      </c>
      <c r="L27" s="77">
        <v>26.657427048133201</v>
      </c>
      <c r="M27" s="77">
        <v>0.236456042904789</v>
      </c>
      <c r="N27" s="76">
        <v>5704840.9303000001</v>
      </c>
      <c r="O27" s="76">
        <v>23647574.138700001</v>
      </c>
      <c r="P27" s="76">
        <v>29789</v>
      </c>
      <c r="Q27" s="76">
        <v>30361</v>
      </c>
      <c r="R27" s="77">
        <v>-1.8839959158130499</v>
      </c>
      <c r="S27" s="76">
        <v>8.1939907247641806</v>
      </c>
      <c r="T27" s="76">
        <v>8.0688706597279403</v>
      </c>
      <c r="U27" s="78">
        <v>1.52697347652702</v>
      </c>
    </row>
    <row r="28" spans="1:21" ht="12" thickBot="1" x14ac:dyDescent="0.25">
      <c r="A28" s="54"/>
      <c r="B28" s="62" t="s">
        <v>26</v>
      </c>
      <c r="C28" s="51"/>
      <c r="D28" s="76">
        <v>811971.55790000001</v>
      </c>
      <c r="E28" s="76">
        <v>725611.24690000003</v>
      </c>
      <c r="F28" s="77">
        <v>111.901732693499</v>
      </c>
      <c r="G28" s="76">
        <v>614689.94759999996</v>
      </c>
      <c r="H28" s="77">
        <v>32.0944910633837</v>
      </c>
      <c r="I28" s="76">
        <v>30067.2592</v>
      </c>
      <c r="J28" s="77">
        <v>3.7029941390758698</v>
      </c>
      <c r="K28" s="76">
        <v>40810.8511</v>
      </c>
      <c r="L28" s="77">
        <v>6.6392579314729598</v>
      </c>
      <c r="M28" s="77">
        <v>-0.26325331646905997</v>
      </c>
      <c r="N28" s="76">
        <v>19347905.193799999</v>
      </c>
      <c r="O28" s="76">
        <v>103769564.5308</v>
      </c>
      <c r="P28" s="76">
        <v>34922</v>
      </c>
      <c r="Q28" s="76">
        <v>36057</v>
      </c>
      <c r="R28" s="77">
        <v>-3.14779377097374</v>
      </c>
      <c r="S28" s="76">
        <v>23.251003891529699</v>
      </c>
      <c r="T28" s="76">
        <v>21.851236508861</v>
      </c>
      <c r="U28" s="78">
        <v>6.0202449287734101</v>
      </c>
    </row>
    <row r="29" spans="1:21" ht="12" thickBot="1" x14ac:dyDescent="0.25">
      <c r="A29" s="54"/>
      <c r="B29" s="62" t="s">
        <v>27</v>
      </c>
      <c r="C29" s="51"/>
      <c r="D29" s="76">
        <v>763939.44149999996</v>
      </c>
      <c r="E29" s="76">
        <v>670745.19620000001</v>
      </c>
      <c r="F29" s="77">
        <v>113.894135333056</v>
      </c>
      <c r="G29" s="76">
        <v>607992.76439999999</v>
      </c>
      <c r="H29" s="77">
        <v>25.649429768115201</v>
      </c>
      <c r="I29" s="76">
        <v>101835.2893</v>
      </c>
      <c r="J29" s="77">
        <v>13.330282973745399</v>
      </c>
      <c r="K29" s="76">
        <v>83366.246100000004</v>
      </c>
      <c r="L29" s="77">
        <v>13.7117168133194</v>
      </c>
      <c r="M29" s="77">
        <v>0.22154102006519399</v>
      </c>
      <c r="N29" s="76">
        <v>17938269.036200002</v>
      </c>
      <c r="O29" s="76">
        <v>69029979.542099997</v>
      </c>
      <c r="P29" s="76">
        <v>87365</v>
      </c>
      <c r="Q29" s="76">
        <v>93678</v>
      </c>
      <c r="R29" s="77">
        <v>-6.7390422511155199</v>
      </c>
      <c r="S29" s="76">
        <v>8.7442275682481494</v>
      </c>
      <c r="T29" s="76">
        <v>8.4651904406584304</v>
      </c>
      <c r="U29" s="78">
        <v>3.1911009338659002</v>
      </c>
    </row>
    <row r="30" spans="1:21" ht="12" thickBot="1" x14ac:dyDescent="0.25">
      <c r="A30" s="54"/>
      <c r="B30" s="62" t="s">
        <v>28</v>
      </c>
      <c r="C30" s="51"/>
      <c r="D30" s="76">
        <v>1294266.6899000001</v>
      </c>
      <c r="E30" s="76">
        <v>1334157.2222</v>
      </c>
      <c r="F30" s="77">
        <v>97.010057612683696</v>
      </c>
      <c r="G30" s="76">
        <v>1090352.8424</v>
      </c>
      <c r="H30" s="77">
        <v>18.701638549514001</v>
      </c>
      <c r="I30" s="76">
        <v>103460.3079</v>
      </c>
      <c r="J30" s="77">
        <v>7.9937395211796503</v>
      </c>
      <c r="K30" s="76">
        <v>133881.50870000001</v>
      </c>
      <c r="L30" s="77">
        <v>12.2787324885869</v>
      </c>
      <c r="M30" s="77">
        <v>-0.22722481316047499</v>
      </c>
      <c r="N30" s="76">
        <v>26404033.917300001</v>
      </c>
      <c r="O30" s="76">
        <v>97512170.751599997</v>
      </c>
      <c r="P30" s="76">
        <v>81398</v>
      </c>
      <c r="Q30" s="76">
        <v>80680</v>
      </c>
      <c r="R30" s="77">
        <v>0.88993554784333495</v>
      </c>
      <c r="S30" s="76">
        <v>15.900472860512499</v>
      </c>
      <c r="T30" s="76">
        <v>13.2235226809618</v>
      </c>
      <c r="U30" s="78">
        <v>16.835663964426502</v>
      </c>
    </row>
    <row r="31" spans="1:21" ht="12" thickBot="1" x14ac:dyDescent="0.25">
      <c r="A31" s="54"/>
      <c r="B31" s="62" t="s">
        <v>29</v>
      </c>
      <c r="C31" s="51"/>
      <c r="D31" s="76">
        <v>713968.49219999998</v>
      </c>
      <c r="E31" s="76">
        <v>1024890.1536</v>
      </c>
      <c r="F31" s="77">
        <v>69.662928235980701</v>
      </c>
      <c r="G31" s="76">
        <v>1804321.8130999999</v>
      </c>
      <c r="H31" s="77">
        <v>-60.430091405183802</v>
      </c>
      <c r="I31" s="76">
        <v>40007.742400000003</v>
      </c>
      <c r="J31" s="77">
        <v>5.6035725437577</v>
      </c>
      <c r="K31" s="76">
        <v>-85354.147800000006</v>
      </c>
      <c r="L31" s="77">
        <v>-4.7305390413339499</v>
      </c>
      <c r="M31" s="77">
        <v>-1.46872639972629</v>
      </c>
      <c r="N31" s="76">
        <v>33400402.570599999</v>
      </c>
      <c r="O31" s="76">
        <v>129784309</v>
      </c>
      <c r="P31" s="76">
        <v>25621</v>
      </c>
      <c r="Q31" s="76">
        <v>27122</v>
      </c>
      <c r="R31" s="77">
        <v>-5.5342526362362703</v>
      </c>
      <c r="S31" s="76">
        <v>27.866534959603499</v>
      </c>
      <c r="T31" s="76">
        <v>25.066772671631899</v>
      </c>
      <c r="U31" s="78">
        <v>10.047041341990401</v>
      </c>
    </row>
    <row r="32" spans="1:21" ht="12" thickBot="1" x14ac:dyDescent="0.25">
      <c r="A32" s="54"/>
      <c r="B32" s="62" t="s">
        <v>30</v>
      </c>
      <c r="C32" s="51"/>
      <c r="D32" s="76">
        <v>109995.83</v>
      </c>
      <c r="E32" s="76">
        <v>137350.23749999999</v>
      </c>
      <c r="F32" s="77">
        <v>80.084193520233299</v>
      </c>
      <c r="G32" s="76">
        <v>98814.146099999998</v>
      </c>
      <c r="H32" s="77">
        <v>11.315873628745599</v>
      </c>
      <c r="I32" s="76">
        <v>28482.612099999998</v>
      </c>
      <c r="J32" s="77">
        <v>25.894265355332099</v>
      </c>
      <c r="K32" s="76">
        <v>29336.0818</v>
      </c>
      <c r="L32" s="77">
        <v>29.688139763219599</v>
      </c>
      <c r="M32" s="77">
        <v>-2.9092832022305001E-2</v>
      </c>
      <c r="N32" s="76">
        <v>2705879.0904000001</v>
      </c>
      <c r="O32" s="76">
        <v>11654314.9813</v>
      </c>
      <c r="P32" s="76">
        <v>21949</v>
      </c>
      <c r="Q32" s="76">
        <v>22902</v>
      </c>
      <c r="R32" s="77">
        <v>-4.1612086280674099</v>
      </c>
      <c r="S32" s="76">
        <v>5.0114278554831699</v>
      </c>
      <c r="T32" s="76">
        <v>4.9641923107152204</v>
      </c>
      <c r="U32" s="78">
        <v>0.94255661520222001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54.364899999999999</v>
      </c>
      <c r="O33" s="76">
        <v>280.33179999999999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129463.4344</v>
      </c>
      <c r="E34" s="76">
        <v>119557.33900000001</v>
      </c>
      <c r="F34" s="77">
        <v>108.285643928559</v>
      </c>
      <c r="G34" s="76">
        <v>88979.217499999999</v>
      </c>
      <c r="H34" s="77">
        <v>45.4985085702737</v>
      </c>
      <c r="I34" s="76">
        <v>18667.523099999999</v>
      </c>
      <c r="J34" s="77">
        <v>14.4191471410556</v>
      </c>
      <c r="K34" s="76">
        <v>13054.290199999999</v>
      </c>
      <c r="L34" s="77">
        <v>14.671167680250701</v>
      </c>
      <c r="M34" s="77">
        <v>0.42999142917781902</v>
      </c>
      <c r="N34" s="76">
        <v>3105600.5715000001</v>
      </c>
      <c r="O34" s="76">
        <v>21734299.574099999</v>
      </c>
      <c r="P34" s="76">
        <v>7798</v>
      </c>
      <c r="Q34" s="76">
        <v>7254</v>
      </c>
      <c r="R34" s="77">
        <v>7.49931072511718</v>
      </c>
      <c r="S34" s="76">
        <v>16.6021331623493</v>
      </c>
      <c r="T34" s="76">
        <v>16.5035313344362</v>
      </c>
      <c r="U34" s="78">
        <v>0.59391059539723101</v>
      </c>
    </row>
    <row r="35" spans="1:21" ht="12" customHeight="1" thickBot="1" x14ac:dyDescent="0.25">
      <c r="A35" s="54"/>
      <c r="B35" s="62" t="s">
        <v>68</v>
      </c>
      <c r="C35" s="51"/>
      <c r="D35" s="76">
        <v>102228.25</v>
      </c>
      <c r="E35" s="79"/>
      <c r="F35" s="79"/>
      <c r="G35" s="76">
        <v>10905.99</v>
      </c>
      <c r="H35" s="77">
        <v>837.35873588734296</v>
      </c>
      <c r="I35" s="76">
        <v>1928.21</v>
      </c>
      <c r="J35" s="77">
        <v>1.8861811681213401</v>
      </c>
      <c r="K35" s="76">
        <v>-560.34</v>
      </c>
      <c r="L35" s="77">
        <v>-5.1379104510457099</v>
      </c>
      <c r="M35" s="77">
        <v>-4.4411428775386401</v>
      </c>
      <c r="N35" s="76">
        <v>2350283.04</v>
      </c>
      <c r="O35" s="76">
        <v>14501813.310000001</v>
      </c>
      <c r="P35" s="76">
        <v>67</v>
      </c>
      <c r="Q35" s="76">
        <v>74</v>
      </c>
      <c r="R35" s="77">
        <v>-9.4594594594594597</v>
      </c>
      <c r="S35" s="76">
        <v>1525.7947761194</v>
      </c>
      <c r="T35" s="76">
        <v>2434.4208108108101</v>
      </c>
      <c r="U35" s="78">
        <v>-59.550999184984903</v>
      </c>
    </row>
    <row r="36" spans="1:21" ht="12" thickBot="1" x14ac:dyDescent="0.25">
      <c r="A36" s="54"/>
      <c r="B36" s="62" t="s">
        <v>35</v>
      </c>
      <c r="C36" s="51"/>
      <c r="D36" s="76">
        <v>1130266.48</v>
      </c>
      <c r="E36" s="79"/>
      <c r="F36" s="79"/>
      <c r="G36" s="76">
        <v>106721.4</v>
      </c>
      <c r="H36" s="77">
        <v>959.08138386490396</v>
      </c>
      <c r="I36" s="76">
        <v>-149288.31</v>
      </c>
      <c r="J36" s="77">
        <v>-13.208240060344</v>
      </c>
      <c r="K36" s="76">
        <v>-11531.62</v>
      </c>
      <c r="L36" s="77">
        <v>-10.805349255163399</v>
      </c>
      <c r="M36" s="77">
        <v>11.945996312747001</v>
      </c>
      <c r="N36" s="76">
        <v>9535474.8200000003</v>
      </c>
      <c r="O36" s="76">
        <v>48516447.640000001</v>
      </c>
      <c r="P36" s="76">
        <v>508</v>
      </c>
      <c r="Q36" s="76">
        <v>60</v>
      </c>
      <c r="R36" s="77">
        <v>746.66666666666697</v>
      </c>
      <c r="S36" s="76">
        <v>2224.9340157480301</v>
      </c>
      <c r="T36" s="76">
        <v>974.58600000000001</v>
      </c>
      <c r="U36" s="78">
        <v>56.197083010017202</v>
      </c>
    </row>
    <row r="37" spans="1:21" ht="12" thickBot="1" x14ac:dyDescent="0.25">
      <c r="A37" s="54"/>
      <c r="B37" s="62" t="s">
        <v>36</v>
      </c>
      <c r="C37" s="51"/>
      <c r="D37" s="76">
        <v>327834.34000000003</v>
      </c>
      <c r="E37" s="79"/>
      <c r="F37" s="79"/>
      <c r="G37" s="76">
        <v>20336.78</v>
      </c>
      <c r="H37" s="77">
        <v>1512.02678103417</v>
      </c>
      <c r="I37" s="76">
        <v>-7165.7</v>
      </c>
      <c r="J37" s="77">
        <v>-2.1857685805581002</v>
      </c>
      <c r="K37" s="76">
        <v>-2509.38</v>
      </c>
      <c r="L37" s="77">
        <v>-12.339121532514</v>
      </c>
      <c r="M37" s="77">
        <v>1.85556591668061</v>
      </c>
      <c r="N37" s="76">
        <v>12785703.310000001</v>
      </c>
      <c r="O37" s="76">
        <v>23756774.93</v>
      </c>
      <c r="P37" s="76">
        <v>144</v>
      </c>
      <c r="Q37" s="76">
        <v>8</v>
      </c>
      <c r="R37" s="77">
        <v>1700</v>
      </c>
      <c r="S37" s="76">
        <v>2276.6273611111101</v>
      </c>
      <c r="T37" s="76">
        <v>-293.58999999999997</v>
      </c>
      <c r="U37" s="78">
        <v>112.89583025378001</v>
      </c>
    </row>
    <row r="38" spans="1:21" ht="12" thickBot="1" x14ac:dyDescent="0.25">
      <c r="A38" s="54"/>
      <c r="B38" s="62" t="s">
        <v>37</v>
      </c>
      <c r="C38" s="51"/>
      <c r="D38" s="76">
        <v>397849.85</v>
      </c>
      <c r="E38" s="79"/>
      <c r="F38" s="79"/>
      <c r="G38" s="76">
        <v>77985.570000000007</v>
      </c>
      <c r="H38" s="77">
        <v>410.15828953997499</v>
      </c>
      <c r="I38" s="76">
        <v>-76652.210000000006</v>
      </c>
      <c r="J38" s="77">
        <v>-19.266617795633199</v>
      </c>
      <c r="K38" s="76">
        <v>-10290.58</v>
      </c>
      <c r="L38" s="77">
        <v>-13.1954924481542</v>
      </c>
      <c r="M38" s="77">
        <v>6.4487745102802796</v>
      </c>
      <c r="N38" s="76">
        <v>6308844.2400000002</v>
      </c>
      <c r="O38" s="76">
        <v>26944578.25</v>
      </c>
      <c r="P38" s="76">
        <v>216</v>
      </c>
      <c r="Q38" s="76">
        <v>35</v>
      </c>
      <c r="R38" s="77">
        <v>517.142857142857</v>
      </c>
      <c r="S38" s="76">
        <v>1841.8974537037</v>
      </c>
      <c r="T38" s="76">
        <v>1802.5654285714299</v>
      </c>
      <c r="U38" s="78">
        <v>2.1354079757907201</v>
      </c>
    </row>
    <row r="39" spans="1:21" ht="12" thickBot="1" x14ac:dyDescent="0.25">
      <c r="A39" s="54"/>
      <c r="B39" s="62" t="s">
        <v>70</v>
      </c>
      <c r="C39" s="51"/>
      <c r="D39" s="76">
        <v>58.69</v>
      </c>
      <c r="E39" s="79"/>
      <c r="F39" s="79"/>
      <c r="G39" s="76">
        <v>2.34</v>
      </c>
      <c r="H39" s="77">
        <v>2408.11965811966</v>
      </c>
      <c r="I39" s="76">
        <v>-69.489999999999995</v>
      </c>
      <c r="J39" s="77">
        <v>-118.401772022491</v>
      </c>
      <c r="K39" s="76">
        <v>2.34</v>
      </c>
      <c r="L39" s="77">
        <v>100</v>
      </c>
      <c r="M39" s="77">
        <v>-30.696581196581199</v>
      </c>
      <c r="N39" s="76">
        <v>275.51</v>
      </c>
      <c r="O39" s="76">
        <v>1150.82</v>
      </c>
      <c r="P39" s="76">
        <v>70</v>
      </c>
      <c r="Q39" s="76">
        <v>20</v>
      </c>
      <c r="R39" s="77">
        <v>250</v>
      </c>
      <c r="S39" s="76">
        <v>0.83842857142857197</v>
      </c>
      <c r="T39" s="76">
        <v>1.0225</v>
      </c>
      <c r="U39" s="78">
        <v>-21.954336343499701</v>
      </c>
    </row>
    <row r="40" spans="1:21" ht="12" customHeight="1" thickBot="1" x14ac:dyDescent="0.25">
      <c r="A40" s="54"/>
      <c r="B40" s="62" t="s">
        <v>32</v>
      </c>
      <c r="C40" s="51"/>
      <c r="D40" s="76">
        <v>53478.631999999998</v>
      </c>
      <c r="E40" s="79"/>
      <c r="F40" s="79"/>
      <c r="G40" s="76">
        <v>122452.13679999999</v>
      </c>
      <c r="H40" s="77">
        <v>-56.326909927797999</v>
      </c>
      <c r="I40" s="76">
        <v>4020.1208999999999</v>
      </c>
      <c r="J40" s="77">
        <v>7.51724707543005</v>
      </c>
      <c r="K40" s="76">
        <v>6570.3936000000003</v>
      </c>
      <c r="L40" s="77">
        <v>5.3656830919425804</v>
      </c>
      <c r="M40" s="77">
        <v>-0.38814610741128203</v>
      </c>
      <c r="N40" s="76">
        <v>2211441.0192</v>
      </c>
      <c r="O40" s="76">
        <v>9520183.9958999995</v>
      </c>
      <c r="P40" s="76">
        <v>111</v>
      </c>
      <c r="Q40" s="76">
        <v>114</v>
      </c>
      <c r="R40" s="77">
        <v>-2.6315789473684199</v>
      </c>
      <c r="S40" s="76">
        <v>481.78947747747799</v>
      </c>
      <c r="T40" s="76">
        <v>294.301994736842</v>
      </c>
      <c r="U40" s="78">
        <v>38.914814769776697</v>
      </c>
    </row>
    <row r="41" spans="1:21" ht="12" thickBot="1" x14ac:dyDescent="0.25">
      <c r="A41" s="54"/>
      <c r="B41" s="62" t="s">
        <v>33</v>
      </c>
      <c r="C41" s="51"/>
      <c r="D41" s="76">
        <v>489009.33230000001</v>
      </c>
      <c r="E41" s="76">
        <v>857640.83680000005</v>
      </c>
      <c r="F41" s="77">
        <v>57.017962685239503</v>
      </c>
      <c r="G41" s="76">
        <v>328568.90399999998</v>
      </c>
      <c r="H41" s="77">
        <v>48.830070754352299</v>
      </c>
      <c r="I41" s="76">
        <v>25186.5465</v>
      </c>
      <c r="J41" s="77">
        <v>5.1505247111620402</v>
      </c>
      <c r="K41" s="76">
        <v>22964.771199999999</v>
      </c>
      <c r="L41" s="77">
        <v>6.9893318936840103</v>
      </c>
      <c r="M41" s="77">
        <v>9.6747112377066E-2</v>
      </c>
      <c r="N41" s="76">
        <v>8968404.0230999999</v>
      </c>
      <c r="O41" s="76">
        <v>50124042.660400003</v>
      </c>
      <c r="P41" s="76">
        <v>2334</v>
      </c>
      <c r="Q41" s="76">
        <v>2114</v>
      </c>
      <c r="R41" s="77">
        <v>10.406811731315001</v>
      </c>
      <c r="S41" s="76">
        <v>209.51556653813199</v>
      </c>
      <c r="T41" s="76">
        <v>176.82866154210001</v>
      </c>
      <c r="U41" s="78">
        <v>15.601182067816699</v>
      </c>
    </row>
    <row r="42" spans="1:21" ht="12" thickBot="1" x14ac:dyDescent="0.25">
      <c r="A42" s="54"/>
      <c r="B42" s="62" t="s">
        <v>38</v>
      </c>
      <c r="C42" s="51"/>
      <c r="D42" s="76">
        <v>399885.48</v>
      </c>
      <c r="E42" s="79"/>
      <c r="F42" s="79"/>
      <c r="G42" s="76">
        <v>66709.429999999993</v>
      </c>
      <c r="H42" s="77">
        <v>499.44370683425097</v>
      </c>
      <c r="I42" s="76">
        <v>-75085.490000000005</v>
      </c>
      <c r="J42" s="77">
        <v>-18.776748283033399</v>
      </c>
      <c r="K42" s="76">
        <v>-7681.3</v>
      </c>
      <c r="L42" s="77">
        <v>-11.514563982933099</v>
      </c>
      <c r="M42" s="77">
        <v>8.77510187077708</v>
      </c>
      <c r="N42" s="76">
        <v>5371257.75</v>
      </c>
      <c r="O42" s="76">
        <v>22333877.949999999</v>
      </c>
      <c r="P42" s="76">
        <v>283</v>
      </c>
      <c r="Q42" s="76">
        <v>44</v>
      </c>
      <c r="R42" s="77">
        <v>543.18181818181802</v>
      </c>
      <c r="S42" s="76">
        <v>1413.0228975264999</v>
      </c>
      <c r="T42" s="76">
        <v>1107.01340909091</v>
      </c>
      <c r="U42" s="78">
        <v>21.656371525986099</v>
      </c>
    </row>
    <row r="43" spans="1:21" ht="12" thickBot="1" x14ac:dyDescent="0.25">
      <c r="A43" s="54"/>
      <c r="B43" s="62" t="s">
        <v>39</v>
      </c>
      <c r="C43" s="51"/>
      <c r="D43" s="76">
        <v>89842.76</v>
      </c>
      <c r="E43" s="79"/>
      <c r="F43" s="79"/>
      <c r="G43" s="76">
        <v>40574.39</v>
      </c>
      <c r="H43" s="77">
        <v>121.427259904585</v>
      </c>
      <c r="I43" s="76">
        <v>11054.93</v>
      </c>
      <c r="J43" s="77">
        <v>12.3047533268123</v>
      </c>
      <c r="K43" s="76">
        <v>4970.82</v>
      </c>
      <c r="L43" s="77">
        <v>12.2511268807738</v>
      </c>
      <c r="M43" s="77">
        <v>1.2239650600906899</v>
      </c>
      <c r="N43" s="76">
        <v>2058365.65</v>
      </c>
      <c r="O43" s="76">
        <v>8176732.5599999996</v>
      </c>
      <c r="P43" s="76">
        <v>66</v>
      </c>
      <c r="Q43" s="76">
        <v>27</v>
      </c>
      <c r="R43" s="77">
        <v>144.444444444444</v>
      </c>
      <c r="S43" s="76">
        <v>1361.2539393939401</v>
      </c>
      <c r="T43" s="76">
        <v>1156.7588888888899</v>
      </c>
      <c r="U43" s="78">
        <v>15.022549767319401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21256.331600000001</v>
      </c>
      <c r="E45" s="82"/>
      <c r="F45" s="82"/>
      <c r="G45" s="81">
        <v>4962.2419</v>
      </c>
      <c r="H45" s="83">
        <v>328.36145493028101</v>
      </c>
      <c r="I45" s="81">
        <v>1793.3793000000001</v>
      </c>
      <c r="J45" s="83">
        <v>8.4369181557178905</v>
      </c>
      <c r="K45" s="81">
        <v>722.71619999999996</v>
      </c>
      <c r="L45" s="83">
        <v>14.5643081204888</v>
      </c>
      <c r="M45" s="83">
        <v>1.4814433383394501</v>
      </c>
      <c r="N45" s="81">
        <v>468884.73440000002</v>
      </c>
      <c r="O45" s="81">
        <v>2926509.4981</v>
      </c>
      <c r="P45" s="81">
        <v>27</v>
      </c>
      <c r="Q45" s="81">
        <v>20</v>
      </c>
      <c r="R45" s="83">
        <v>35</v>
      </c>
      <c r="S45" s="81">
        <v>787.27154074074099</v>
      </c>
      <c r="T45" s="81">
        <v>3610.8119649999999</v>
      </c>
      <c r="U45" s="84">
        <v>-358.64886232297999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31:C31"/>
    <mergeCell ref="B32:C32"/>
    <mergeCell ref="B33:C33"/>
    <mergeCell ref="B34:C34"/>
    <mergeCell ref="B35:C35"/>
  </mergeCells>
  <phoneticPr fontId="27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3" sqref="B33:E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60724</v>
      </c>
      <c r="D2" s="37">
        <v>528939.89506923105</v>
      </c>
      <c r="E2" s="37">
        <v>394777.30715811998</v>
      </c>
      <c r="F2" s="37">
        <v>134162.58791111101</v>
      </c>
      <c r="G2" s="37">
        <v>394777.30715811998</v>
      </c>
      <c r="H2" s="37">
        <v>0.253644297134273</v>
      </c>
    </row>
    <row r="3" spans="1:8" x14ac:dyDescent="0.2">
      <c r="A3" s="37">
        <v>2</v>
      </c>
      <c r="B3" s="37">
        <v>13</v>
      </c>
      <c r="C3" s="37">
        <v>7777</v>
      </c>
      <c r="D3" s="37">
        <v>74596.344052136803</v>
      </c>
      <c r="E3" s="37">
        <v>58527.112269230798</v>
      </c>
      <c r="F3" s="37">
        <v>16069.231782905999</v>
      </c>
      <c r="G3" s="37">
        <v>58527.112269230798</v>
      </c>
      <c r="H3" s="37">
        <v>0.21541580873822599</v>
      </c>
    </row>
    <row r="4" spans="1:8" x14ac:dyDescent="0.2">
      <c r="A4" s="37">
        <v>3</v>
      </c>
      <c r="B4" s="37">
        <v>14</v>
      </c>
      <c r="C4" s="37">
        <v>111399</v>
      </c>
      <c r="D4" s="37">
        <v>113693.278171311</v>
      </c>
      <c r="E4" s="37">
        <v>81044.219701645707</v>
      </c>
      <c r="F4" s="37">
        <v>32649.058469665</v>
      </c>
      <c r="G4" s="37">
        <v>81044.219701645707</v>
      </c>
      <c r="H4" s="37">
        <v>0.28716788709768798</v>
      </c>
    </row>
    <row r="5" spans="1:8" x14ac:dyDescent="0.2">
      <c r="A5" s="37">
        <v>4</v>
      </c>
      <c r="B5" s="37">
        <v>15</v>
      </c>
      <c r="C5" s="37">
        <v>2689</v>
      </c>
      <c r="D5" s="37">
        <v>40835.165950798</v>
      </c>
      <c r="E5" s="37">
        <v>32210.756212775101</v>
      </c>
      <c r="F5" s="37">
        <v>8624.4097380228395</v>
      </c>
      <c r="G5" s="37">
        <v>32210.756212775101</v>
      </c>
      <c r="H5" s="37">
        <v>0.21120055562929099</v>
      </c>
    </row>
    <row r="6" spans="1:8" x14ac:dyDescent="0.2">
      <c r="A6" s="37">
        <v>5</v>
      </c>
      <c r="B6" s="37">
        <v>16</v>
      </c>
      <c r="C6" s="37">
        <v>2055</v>
      </c>
      <c r="D6" s="37">
        <v>122791.89334017099</v>
      </c>
      <c r="E6" s="37">
        <v>103402.593063248</v>
      </c>
      <c r="F6" s="37">
        <v>19389.300276923099</v>
      </c>
      <c r="G6" s="37">
        <v>103402.593063248</v>
      </c>
      <c r="H6" s="37">
        <v>0.15790374876954499</v>
      </c>
    </row>
    <row r="7" spans="1:8" x14ac:dyDescent="0.2">
      <c r="A7" s="37">
        <v>6</v>
      </c>
      <c r="B7" s="37">
        <v>17</v>
      </c>
      <c r="C7" s="37">
        <v>13082</v>
      </c>
      <c r="D7" s="37">
        <v>183362.02690256399</v>
      </c>
      <c r="E7" s="37">
        <v>134946.38977777801</v>
      </c>
      <c r="F7" s="37">
        <v>48415.637124786299</v>
      </c>
      <c r="G7" s="37">
        <v>134946.38977777801</v>
      </c>
      <c r="H7" s="37">
        <v>0.26404396778681799</v>
      </c>
    </row>
    <row r="8" spans="1:8" x14ac:dyDescent="0.2">
      <c r="A8" s="37">
        <v>7</v>
      </c>
      <c r="B8" s="37">
        <v>18</v>
      </c>
      <c r="C8" s="37">
        <v>92082</v>
      </c>
      <c r="D8" s="37">
        <v>130859.16671709401</v>
      </c>
      <c r="E8" s="37">
        <v>110060.42455811999</v>
      </c>
      <c r="F8" s="37">
        <v>20798.742158974401</v>
      </c>
      <c r="G8" s="37">
        <v>110060.42455811999</v>
      </c>
      <c r="H8" s="37">
        <v>0.15893989455044699</v>
      </c>
    </row>
    <row r="9" spans="1:8" x14ac:dyDescent="0.2">
      <c r="A9" s="37">
        <v>8</v>
      </c>
      <c r="B9" s="37">
        <v>19</v>
      </c>
      <c r="C9" s="37">
        <v>26103</v>
      </c>
      <c r="D9" s="37">
        <v>70428.516554700895</v>
      </c>
      <c r="E9" s="37">
        <v>58452.556776068399</v>
      </c>
      <c r="F9" s="37">
        <v>11975.959778632499</v>
      </c>
      <c r="G9" s="37">
        <v>58452.556776068399</v>
      </c>
      <c r="H9" s="37">
        <v>0.17004418614058001</v>
      </c>
    </row>
    <row r="10" spans="1:8" x14ac:dyDescent="0.2">
      <c r="A10" s="37">
        <v>9</v>
      </c>
      <c r="B10" s="37">
        <v>21</v>
      </c>
      <c r="C10" s="37">
        <v>158743</v>
      </c>
      <c r="D10" s="37">
        <v>699062.49800000002</v>
      </c>
      <c r="E10" s="37">
        <v>666182.39060000004</v>
      </c>
      <c r="F10" s="37">
        <v>32880.107400000001</v>
      </c>
      <c r="G10" s="37">
        <v>666182.39060000004</v>
      </c>
      <c r="H10" s="37">
        <v>4.7034574868583499E-2</v>
      </c>
    </row>
    <row r="11" spans="1:8" x14ac:dyDescent="0.2">
      <c r="A11" s="37">
        <v>10</v>
      </c>
      <c r="B11" s="37">
        <v>22</v>
      </c>
      <c r="C11" s="37">
        <v>79742</v>
      </c>
      <c r="D11" s="37">
        <v>1151809.8959205099</v>
      </c>
      <c r="E11" s="37">
        <v>1139839.1052230799</v>
      </c>
      <c r="F11" s="37">
        <v>11970.790697435899</v>
      </c>
      <c r="G11" s="37">
        <v>1139839.1052230799</v>
      </c>
      <c r="H11" s="37">
        <v>1.0393026435902401E-2</v>
      </c>
    </row>
    <row r="12" spans="1:8" x14ac:dyDescent="0.2">
      <c r="A12" s="37">
        <v>11</v>
      </c>
      <c r="B12" s="37">
        <v>23</v>
      </c>
      <c r="C12" s="37">
        <v>168236.99400000001</v>
      </c>
      <c r="D12" s="37">
        <v>1609766.1484752099</v>
      </c>
      <c r="E12" s="37">
        <v>1399047.3938863201</v>
      </c>
      <c r="F12" s="37">
        <v>210718.75458888899</v>
      </c>
      <c r="G12" s="37">
        <v>1399047.3938863201</v>
      </c>
      <c r="H12" s="37">
        <v>0.13090022720907901</v>
      </c>
    </row>
    <row r="13" spans="1:8" x14ac:dyDescent="0.2">
      <c r="A13" s="37">
        <v>12</v>
      </c>
      <c r="B13" s="37">
        <v>24</v>
      </c>
      <c r="C13" s="37">
        <v>19284</v>
      </c>
      <c r="D13" s="37">
        <v>545303.84834188002</v>
      </c>
      <c r="E13" s="37">
        <v>492935.90230341902</v>
      </c>
      <c r="F13" s="37">
        <v>52367.946038461501</v>
      </c>
      <c r="G13" s="37">
        <v>492935.90230341902</v>
      </c>
      <c r="H13" s="37">
        <v>9.6034433275499695E-2</v>
      </c>
    </row>
    <row r="14" spans="1:8" x14ac:dyDescent="0.2">
      <c r="A14" s="37">
        <v>13</v>
      </c>
      <c r="B14" s="37">
        <v>25</v>
      </c>
      <c r="C14" s="37">
        <v>74388</v>
      </c>
      <c r="D14" s="37">
        <v>896543.97019999998</v>
      </c>
      <c r="E14" s="37">
        <v>808971.0159</v>
      </c>
      <c r="F14" s="37">
        <v>87572.954299999998</v>
      </c>
      <c r="G14" s="37">
        <v>808971.0159</v>
      </c>
      <c r="H14" s="37">
        <v>9.7678370733411193E-2</v>
      </c>
    </row>
    <row r="15" spans="1:8" x14ac:dyDescent="0.2">
      <c r="A15" s="37">
        <v>14</v>
      </c>
      <c r="B15" s="37">
        <v>26</v>
      </c>
      <c r="C15" s="37">
        <v>55102</v>
      </c>
      <c r="D15" s="37">
        <v>329513.44540727598</v>
      </c>
      <c r="E15" s="37">
        <v>284920.17825545702</v>
      </c>
      <c r="F15" s="37">
        <v>44593.267151819098</v>
      </c>
      <c r="G15" s="37">
        <v>284920.17825545702</v>
      </c>
      <c r="H15" s="37">
        <v>0.13533064514773299</v>
      </c>
    </row>
    <row r="16" spans="1:8" x14ac:dyDescent="0.2">
      <c r="A16" s="37">
        <v>15</v>
      </c>
      <c r="B16" s="37">
        <v>27</v>
      </c>
      <c r="C16" s="37">
        <v>153503.69</v>
      </c>
      <c r="D16" s="37">
        <v>1120412.9457</v>
      </c>
      <c r="E16" s="37">
        <v>1062267.186</v>
      </c>
      <c r="F16" s="37">
        <v>58145.759700000002</v>
      </c>
      <c r="G16" s="37">
        <v>1062267.186</v>
      </c>
      <c r="H16" s="37">
        <v>5.1896722474651803E-2</v>
      </c>
    </row>
    <row r="17" spans="1:8" x14ac:dyDescent="0.2">
      <c r="A17" s="37">
        <v>16</v>
      </c>
      <c r="B17" s="37">
        <v>29</v>
      </c>
      <c r="C17" s="37">
        <v>175036</v>
      </c>
      <c r="D17" s="37">
        <v>2420898.9902034202</v>
      </c>
      <c r="E17" s="37">
        <v>2188099.5414093998</v>
      </c>
      <c r="F17" s="37">
        <v>232799.44879401699</v>
      </c>
      <c r="G17" s="37">
        <v>2188099.5414093998</v>
      </c>
      <c r="H17" s="37">
        <v>9.6162396587416404E-2</v>
      </c>
    </row>
    <row r="18" spans="1:8" x14ac:dyDescent="0.2">
      <c r="A18" s="37">
        <v>17</v>
      </c>
      <c r="B18" s="37">
        <v>31</v>
      </c>
      <c r="C18" s="37">
        <v>27908.906999999999</v>
      </c>
      <c r="D18" s="37">
        <v>229474.66146857999</v>
      </c>
      <c r="E18" s="37">
        <v>194672.07868503299</v>
      </c>
      <c r="F18" s="37">
        <v>34802.582783547099</v>
      </c>
      <c r="G18" s="37">
        <v>194672.07868503299</v>
      </c>
      <c r="H18" s="37">
        <v>0.15166198551430199</v>
      </c>
    </row>
    <row r="19" spans="1:8" x14ac:dyDescent="0.2">
      <c r="A19" s="37">
        <v>18</v>
      </c>
      <c r="B19" s="37">
        <v>32</v>
      </c>
      <c r="C19" s="37">
        <v>17288.048999999999</v>
      </c>
      <c r="D19" s="37">
        <v>261777.54154008799</v>
      </c>
      <c r="E19" s="37">
        <v>241813.993537117</v>
      </c>
      <c r="F19" s="37">
        <v>19963.548002970801</v>
      </c>
      <c r="G19" s="37">
        <v>241813.993537117</v>
      </c>
      <c r="H19" s="37">
        <v>7.6261500071860305E-2</v>
      </c>
    </row>
    <row r="20" spans="1:8" x14ac:dyDescent="0.2">
      <c r="A20" s="37">
        <v>19</v>
      </c>
      <c r="B20" s="37">
        <v>33</v>
      </c>
      <c r="C20" s="37">
        <v>43963</v>
      </c>
      <c r="D20" s="37">
        <v>613245.27000107395</v>
      </c>
      <c r="E20" s="37">
        <v>485906.475029647</v>
      </c>
      <c r="F20" s="37">
        <v>127338.79497142701</v>
      </c>
      <c r="G20" s="37">
        <v>485906.475029647</v>
      </c>
      <c r="H20" s="37">
        <v>0.20764741482833499</v>
      </c>
    </row>
    <row r="21" spans="1:8" x14ac:dyDescent="0.2">
      <c r="A21" s="37">
        <v>20</v>
      </c>
      <c r="B21" s="37">
        <v>34</v>
      </c>
      <c r="C21" s="37">
        <v>37488.767999999996</v>
      </c>
      <c r="D21" s="37">
        <v>244090.61474551799</v>
      </c>
      <c r="E21" s="37">
        <v>177462.67826366401</v>
      </c>
      <c r="F21" s="37">
        <v>66627.936481854296</v>
      </c>
      <c r="G21" s="37">
        <v>177462.67826366401</v>
      </c>
      <c r="H21" s="37">
        <v>0.272963942310189</v>
      </c>
    </row>
    <row r="22" spans="1:8" x14ac:dyDescent="0.2">
      <c r="A22" s="37">
        <v>21</v>
      </c>
      <c r="B22" s="37">
        <v>35</v>
      </c>
      <c r="C22" s="37">
        <v>26295.242999999999</v>
      </c>
      <c r="D22" s="37">
        <v>811971.557836283</v>
      </c>
      <c r="E22" s="37">
        <v>781904.32619115</v>
      </c>
      <c r="F22" s="37">
        <v>30067.231645132699</v>
      </c>
      <c r="G22" s="37">
        <v>781904.32619115</v>
      </c>
      <c r="H22" s="37">
        <v>3.7029907457910197E-2</v>
      </c>
    </row>
    <row r="23" spans="1:8" x14ac:dyDescent="0.2">
      <c r="A23" s="37">
        <v>22</v>
      </c>
      <c r="B23" s="37">
        <v>36</v>
      </c>
      <c r="C23" s="37">
        <v>102847.952</v>
      </c>
      <c r="D23" s="37">
        <v>763939.65077168099</v>
      </c>
      <c r="E23" s="37">
        <v>662104.056384722</v>
      </c>
      <c r="F23" s="37">
        <v>101835.594386959</v>
      </c>
      <c r="G23" s="37">
        <v>662104.056384722</v>
      </c>
      <c r="H23" s="37">
        <v>0.133303192580842</v>
      </c>
    </row>
    <row r="24" spans="1:8" x14ac:dyDescent="0.2">
      <c r="A24" s="37">
        <v>23</v>
      </c>
      <c r="B24" s="37">
        <v>37</v>
      </c>
      <c r="C24" s="37">
        <v>190332.88500000001</v>
      </c>
      <c r="D24" s="37">
        <v>1294266.68766372</v>
      </c>
      <c r="E24" s="37">
        <v>1190806.32873242</v>
      </c>
      <c r="F24" s="37">
        <v>103460.358931294</v>
      </c>
      <c r="G24" s="37">
        <v>1190806.32873242</v>
      </c>
      <c r="H24" s="37">
        <v>7.9937434778646899E-2</v>
      </c>
    </row>
    <row r="25" spans="1:8" x14ac:dyDescent="0.2">
      <c r="A25" s="37">
        <v>24</v>
      </c>
      <c r="B25" s="37">
        <v>38</v>
      </c>
      <c r="C25" s="37">
        <v>144867.984</v>
      </c>
      <c r="D25" s="37">
        <v>713968.39639203495</v>
      </c>
      <c r="E25" s="37">
        <v>673960.72338230105</v>
      </c>
      <c r="F25" s="37">
        <v>40007.673009734499</v>
      </c>
      <c r="G25" s="37">
        <v>673960.72338230105</v>
      </c>
      <c r="H25" s="37">
        <v>5.6035635767506101E-2</v>
      </c>
    </row>
    <row r="26" spans="1:8" x14ac:dyDescent="0.2">
      <c r="A26" s="37">
        <v>25</v>
      </c>
      <c r="B26" s="37">
        <v>39</v>
      </c>
      <c r="C26" s="37">
        <v>69904.813999999998</v>
      </c>
      <c r="D26" s="37">
        <v>109995.72323980799</v>
      </c>
      <c r="E26" s="37">
        <v>81513.211002059805</v>
      </c>
      <c r="F26" s="37">
        <v>28482.512237748098</v>
      </c>
      <c r="G26" s="37">
        <v>81513.211002059805</v>
      </c>
      <c r="H26" s="37">
        <v>0.25894199700520898</v>
      </c>
    </row>
    <row r="27" spans="1:8" x14ac:dyDescent="0.2">
      <c r="A27" s="37">
        <v>26</v>
      </c>
      <c r="B27" s="37">
        <v>42</v>
      </c>
      <c r="C27" s="37">
        <v>10721.93</v>
      </c>
      <c r="D27" s="37">
        <v>129463.5638</v>
      </c>
      <c r="E27" s="37">
        <v>110795.9133</v>
      </c>
      <c r="F27" s="37">
        <v>18667.6505</v>
      </c>
      <c r="G27" s="37">
        <v>110795.9133</v>
      </c>
      <c r="H27" s="37">
        <v>0.144192311350539</v>
      </c>
    </row>
    <row r="28" spans="1:8" x14ac:dyDescent="0.2">
      <c r="A28" s="37">
        <v>27</v>
      </c>
      <c r="B28" s="37">
        <v>75</v>
      </c>
      <c r="C28" s="37">
        <v>117</v>
      </c>
      <c r="D28" s="37">
        <v>53478.632478632499</v>
      </c>
      <c r="E28" s="37">
        <v>49458.512820512798</v>
      </c>
      <c r="F28" s="37">
        <v>4020.11965811966</v>
      </c>
      <c r="G28" s="37">
        <v>49458.512820512798</v>
      </c>
      <c r="H28" s="37">
        <v>7.5172446859517295E-2</v>
      </c>
    </row>
    <row r="29" spans="1:8" x14ac:dyDescent="0.2">
      <c r="A29" s="37">
        <v>28</v>
      </c>
      <c r="B29" s="37">
        <v>76</v>
      </c>
      <c r="C29" s="37">
        <v>2531</v>
      </c>
      <c r="D29" s="37">
        <v>489009.321588889</v>
      </c>
      <c r="E29" s="37">
        <v>463822.793311966</v>
      </c>
      <c r="F29" s="37">
        <v>25186.528276923102</v>
      </c>
      <c r="G29" s="37">
        <v>463822.793311966</v>
      </c>
      <c r="H29" s="37">
        <v>5.1505210974479999E-2</v>
      </c>
    </row>
    <row r="30" spans="1:8" x14ac:dyDescent="0.2">
      <c r="A30" s="37">
        <v>29</v>
      </c>
      <c r="B30" s="37">
        <v>99</v>
      </c>
      <c r="C30" s="37">
        <v>27</v>
      </c>
      <c r="D30" s="37">
        <v>21256.331593676699</v>
      </c>
      <c r="E30" s="37">
        <v>19462.952590575602</v>
      </c>
      <c r="F30" s="37">
        <v>1793.3790031011299</v>
      </c>
      <c r="G30" s="37">
        <v>19462.952590575602</v>
      </c>
      <c r="H30" s="37">
        <v>8.4369167614726903E-2</v>
      </c>
    </row>
    <row r="31" spans="1:8" x14ac:dyDescent="0.2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63</v>
      </c>
      <c r="D33" s="34">
        <v>102228.25</v>
      </c>
      <c r="E33" s="34">
        <v>100300.04</v>
      </c>
      <c r="F33" s="30"/>
      <c r="G33" s="30"/>
      <c r="H33" s="30"/>
    </row>
    <row r="34" spans="1:8" x14ac:dyDescent="0.2">
      <c r="A34" s="30"/>
      <c r="B34" s="33">
        <v>71</v>
      </c>
      <c r="C34" s="34">
        <v>535</v>
      </c>
      <c r="D34" s="34">
        <v>1130266.48</v>
      </c>
      <c r="E34" s="34">
        <v>1279554.79</v>
      </c>
      <c r="F34" s="30"/>
      <c r="G34" s="30"/>
      <c r="H34" s="30"/>
    </row>
    <row r="35" spans="1:8" x14ac:dyDescent="0.2">
      <c r="A35" s="30"/>
      <c r="B35" s="33">
        <v>72</v>
      </c>
      <c r="C35" s="34">
        <v>138</v>
      </c>
      <c r="D35" s="34">
        <v>327834.34000000003</v>
      </c>
      <c r="E35" s="34">
        <v>335000.03999999998</v>
      </c>
      <c r="F35" s="30"/>
      <c r="G35" s="30"/>
      <c r="H35" s="30"/>
    </row>
    <row r="36" spans="1:8" x14ac:dyDescent="0.2">
      <c r="A36" s="30"/>
      <c r="B36" s="33">
        <v>73</v>
      </c>
      <c r="C36" s="34">
        <v>200</v>
      </c>
      <c r="D36" s="34">
        <v>397849.85</v>
      </c>
      <c r="E36" s="34">
        <v>474502.06</v>
      </c>
      <c r="F36" s="30"/>
      <c r="G36" s="30"/>
      <c r="H36" s="30"/>
    </row>
    <row r="37" spans="1:8" x14ac:dyDescent="0.2">
      <c r="A37" s="30"/>
      <c r="B37" s="33">
        <v>74</v>
      </c>
      <c r="C37" s="34">
        <v>127</v>
      </c>
      <c r="D37" s="34">
        <v>58.69</v>
      </c>
      <c r="E37" s="34">
        <v>128.18</v>
      </c>
      <c r="F37" s="30"/>
      <c r="G37" s="30"/>
      <c r="H37" s="30"/>
    </row>
    <row r="38" spans="1:8" x14ac:dyDescent="0.2">
      <c r="A38" s="30"/>
      <c r="B38" s="33">
        <v>77</v>
      </c>
      <c r="C38" s="34">
        <v>280</v>
      </c>
      <c r="D38" s="34">
        <v>399885.48</v>
      </c>
      <c r="E38" s="34">
        <v>474970.97</v>
      </c>
      <c r="F38" s="34"/>
      <c r="G38" s="30"/>
      <c r="H38" s="30"/>
    </row>
    <row r="39" spans="1:8" x14ac:dyDescent="0.2">
      <c r="A39" s="30"/>
      <c r="B39" s="33">
        <v>78</v>
      </c>
      <c r="C39" s="34">
        <v>56</v>
      </c>
      <c r="D39" s="34">
        <v>89842.76</v>
      </c>
      <c r="E39" s="34">
        <v>78787.83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2016-03-26T01:27:44Z</dcterms:modified>
</cp:coreProperties>
</file>