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<sst xmlns="http://schemas.openxmlformats.org/spreadsheetml/2006/main" count="118" uniqueCount="77">
  <si>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</si>
  <si>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</si>
  <si>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</si>
  <si>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</si>
  <si>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</si>
  <si>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</si>
  <si>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</si>
  <si>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</si>
  <si>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</si>
  <si>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</si>
  <si>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</si>
  <si>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</si>
  <si>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</si>
  <si>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</si>
  <si>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</si>
  <si>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</si>
  <si>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</si>
  <si>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</si>
  <si>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</si>
  <si>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</si>
  <si>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</si>
  <si>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</si>
  <si>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</si>
  <si>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</si>
  <si>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</si>
  <si>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</si>
  <si>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</si>
  <si>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</si>
  <si>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</si>
  <si>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</si>
  <si>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</si>
  <si>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</si>
  <si>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</si>
  <si>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</si>
  <si>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</si>
  <si>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</si>
  <si>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</si>
  <si>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</si>
  <si>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</si>
  <si>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</si>
  <si>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8" type="noConversion"/>
  </si>
  <si>
    <t>COST</t>
    <phoneticPr fontId="28" type="noConversion"/>
  </si>
  <si>
    <t>成本</t>
    <phoneticPr fontId="28" type="noConversion"/>
  </si>
  <si>
    <t>销售金额差异</t>
    <phoneticPr fontId="28" type="noConversion"/>
  </si>
  <si>
    <t>销售成本差异</t>
    <phoneticPr fontId="2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</si>
  <si>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</si>
  <si>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</si>
  <si>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</si>
  <si>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</si>
  <si>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</si>
  <si>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</si>
  <si>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</si>
  <si>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</si>
  <si>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</si>
  <si>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</si>
  <si>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</si>
  <si>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</si>
  <si>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</si>
  <si>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</si>
  <si>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</si>
  <si>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</si>
  <si>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</si>
  <si>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</si>
  <si>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</si>
  <si>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</si>
  <si>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</si>
  <si>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</si>
  <si>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</si>
  <si>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</si>
  <si>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</si>
  <si>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</si>
  <si>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8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</si>
  <si>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</si>
  <si>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8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</si>
  <si>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</si>
  <si>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8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</si>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</sst>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3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1">
    <xf numFmtId="0" fontId="0" fillId="0" borderId="0"/>
    <xf numFmtId="0" fontId="43" fillId="0" borderId="0" applyNumberFormat="0" applyFill="0" applyBorder="0" applyAlignment="0" applyProtection="0"/>
    <xf numFmtId="0" fontId="44" fillId="0" borderId="1" applyNumberFormat="0" applyFill="0" applyAlignment="0" applyProtection="0"/>
    <xf numFmtId="0" fontId="45" fillId="0" borderId="2" applyNumberFormat="0" applyFill="0" applyAlignment="0" applyProtection="0"/>
    <xf numFmtId="0" fontId="46" fillId="0" borderId="3" applyNumberFormat="0" applyFill="0" applyAlignment="0" applyProtection="0"/>
    <xf numFmtId="0" fontId="46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47" fillId="3" borderId="0" applyNumberFormat="0" applyBorder="0" applyAlignment="0" applyProtection="0"/>
    <xf numFmtId="0" fontId="56" fillId="4" borderId="0" applyNumberFormat="0" applyBorder="0" applyAlignment="0" applyProtection="0"/>
    <xf numFmtId="0" fontId="58" fillId="5" borderId="4" applyNumberFormat="0" applyAlignment="0" applyProtection="0"/>
    <xf numFmtId="0" fontId="57" fillId="6" borderId="5" applyNumberFormat="0" applyAlignment="0" applyProtection="0"/>
    <xf numFmtId="0" fontId="51" fillId="6" borderId="4" applyNumberFormat="0" applyAlignment="0" applyProtection="0"/>
    <xf numFmtId="0" fontId="55" fillId="0" borderId="6" applyNumberFormat="0" applyFill="0" applyAlignment="0" applyProtection="0"/>
    <xf numFmtId="0" fontId="52" fillId="7" borderId="7" applyNumberFormat="0" applyAlignment="0" applyProtection="0"/>
    <xf numFmtId="0" fontId="54" fillId="0" borderId="0" applyNumberForma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53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41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1" fillId="32" borderId="0" applyNumberFormat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8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9" fillId="0" borderId="0"/>
    <xf numFmtId="43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" applyNumberFormat="0" applyFill="0" applyAlignment="0" applyProtection="0"/>
    <xf numFmtId="0" fontId="45" fillId="0" borderId="2" applyNumberFormat="0" applyFill="0" applyAlignment="0" applyProtection="0"/>
    <xf numFmtId="0" fontId="46" fillId="0" borderId="3" applyNumberFormat="0" applyFill="0" applyAlignment="0" applyProtection="0"/>
    <xf numFmtId="0" fontId="46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47" fillId="3" borderId="0" applyNumberFormat="0" applyBorder="0" applyAlignment="0" applyProtection="0"/>
    <xf numFmtId="0" fontId="56" fillId="4" borderId="0" applyNumberFormat="0" applyBorder="0" applyAlignment="0" applyProtection="0"/>
    <xf numFmtId="0" fontId="58" fillId="5" borderId="4" applyNumberFormat="0" applyAlignment="0" applyProtection="0"/>
    <xf numFmtId="0" fontId="57" fillId="6" borderId="5" applyNumberFormat="0" applyAlignment="0" applyProtection="0"/>
    <xf numFmtId="0" fontId="51" fillId="6" borderId="4" applyNumberFormat="0" applyAlignment="0" applyProtection="0"/>
    <xf numFmtId="0" fontId="55" fillId="0" borderId="6" applyNumberFormat="0" applyFill="0" applyAlignment="0" applyProtection="0"/>
    <xf numFmtId="0" fontId="52" fillId="7" borderId="7" applyNumberFormat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41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1" fillId="32" borderId="0" applyNumberFormat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2" fillId="38" borderId="21">
      <alignment vertical="center"/>
    </xf>
    <xf numFmtId="0" fontId="61" fillId="0" borderId="0"/>
    <xf numFmtId="180" fontId="63" fillId="0" borderId="0" applyFont="0" applyFill="0" applyBorder="0" applyAlignment="0" applyProtection="0"/>
    <xf numFmtId="181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2" fillId="5" borderId="4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4" fillId="6" borderId="4" applyNumberFormat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6" fillId="7" borderId="7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9" applyNumberFormat="0" applyFill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5" fillId="0" borderId="0" xfId="0" applyFont="1"/>
    <xf numFmtId="177" fontId="25" fillId="0" borderId="0" xfId="0" applyNumberFormat="1" applyFont="1"/>
    <xf numFmtId="0" fontId="0" fillId="0" borderId="0" xfId="0" applyAlignment="1"/>
    <xf numFmtId="0" fontId="25" fillId="0" borderId="0" xfId="0" applyNumberFormat="1" applyFont="1"/>
    <xf numFmtId="0" fontId="26" fillId="0" borderId="18" xfId="0" applyFont="1" applyBorder="1" applyAlignment="1">
      <alignment wrapText="1"/>
    </xf>
    <xf numFmtId="0" fontId="26" fillId="0" borderId="18" xfId="0" applyNumberFormat="1" applyFont="1" applyBorder="1" applyAlignment="1">
      <alignment wrapText="1"/>
    </xf>
    <xf numFmtId="0" fontId="25" fillId="0" borderId="18" xfId="0" applyFont="1" applyBorder="1" applyAlignment="1">
      <alignment wrapText="1"/>
    </xf>
    <xf numFmtId="0" fontId="25" fillId="0" borderId="18" xfId="0" applyFont="1" applyBorder="1" applyAlignment="1">
      <alignment horizontal="right" vertical="center" wrapText="1"/>
    </xf>
    <xf numFmtId="49" fontId="26" fillId="36" borderId="18" xfId="0" applyNumberFormat="1" applyFont="1" applyFill="1" applyBorder="1" applyAlignment="1">
      <alignment vertical="center" wrapText="1"/>
    </xf>
    <xf numFmtId="49" fontId="29" fillId="37" borderId="18" xfId="0" applyNumberFormat="1" applyFont="1" applyFill="1" applyBorder="1" applyAlignment="1">
      <alignment horizontal="center" vertical="center" wrapText="1"/>
    </xf>
    <xf numFmtId="0" fontId="26" fillId="33" borderId="18" xfId="0" applyFont="1" applyFill="1" applyBorder="1" applyAlignment="1">
      <alignment vertical="center" wrapText="1"/>
    </xf>
    <xf numFmtId="0" fontId="26" fillId="33" borderId="18" xfId="0" applyNumberFormat="1" applyFont="1" applyFill="1" applyBorder="1" applyAlignment="1">
      <alignment vertical="center" wrapText="1"/>
    </xf>
    <xf numFmtId="0" fontId="26" fillId="36" borderId="18" xfId="0" applyFont="1" applyFill="1" applyBorder="1" applyAlignment="1">
      <alignment vertical="center" wrapText="1"/>
    </xf>
    <xf numFmtId="0" fontId="26" fillId="37" borderId="18" xfId="0" applyFont="1" applyFill="1" applyBorder="1" applyAlignment="1">
      <alignment vertical="center" wrapText="1"/>
    </xf>
    <xf numFmtId="4" fontId="26" fillId="36" borderId="18" xfId="0" applyNumberFormat="1" applyFont="1" applyFill="1" applyBorder="1" applyAlignment="1">
      <alignment horizontal="right" vertical="top" wrapText="1"/>
    </xf>
    <xf numFmtId="4" fontId="26" fillId="37" borderId="18" xfId="0" applyNumberFormat="1" applyFont="1" applyFill="1" applyBorder="1" applyAlignment="1">
      <alignment horizontal="right" vertical="top" wrapText="1"/>
    </xf>
    <xf numFmtId="177" fontId="25" fillId="36" borderId="18" xfId="0" applyNumberFormat="1" applyFont="1" applyFill="1" applyBorder="1" applyAlignment="1">
      <alignment horizontal="center" vertical="center"/>
    </xf>
    <xf numFmtId="177" fontId="25" fillId="37" borderId="18" xfId="0" applyNumberFormat="1" applyFont="1" applyFill="1" applyBorder="1" applyAlignment="1">
      <alignment horizontal="center" vertical="center"/>
    </xf>
    <xf numFmtId="177" fontId="30" fillId="0" borderId="18" xfId="0" applyNumberFormat="1" applyFont="1" applyBorder="1"/>
    <xf numFmtId="177" fontId="25" fillId="36" borderId="18" xfId="0" applyNumberFormat="1" applyFont="1" applyFill="1" applyBorder="1"/>
    <xf numFmtId="177" fontId="25" fillId="37" borderId="18" xfId="0" applyNumberFormat="1" applyFont="1" applyFill="1" applyBorder="1"/>
    <xf numFmtId="177" fontId="25" fillId="0" borderId="18" xfId="0" applyNumberFormat="1" applyFont="1" applyBorder="1"/>
    <xf numFmtId="49" fontId="26" fillId="0" borderId="18" xfId="0" applyNumberFormat="1" applyFont="1" applyFill="1" applyBorder="1" applyAlignment="1">
      <alignment vertical="center" wrapText="1"/>
    </xf>
    <xf numFmtId="0" fontId="26" fillId="0" borderId="18" xfId="0" applyFont="1" applyFill="1" applyBorder="1" applyAlignment="1">
      <alignment vertical="center" wrapText="1"/>
    </xf>
    <xf numFmtId="4" fontId="26" fillId="0" borderId="18" xfId="0" applyNumberFormat="1" applyFont="1" applyFill="1" applyBorder="1" applyAlignment="1">
      <alignment horizontal="right" vertical="top" wrapText="1"/>
    </xf>
    <xf numFmtId="0" fontId="25" fillId="0" borderId="0" xfId="0" applyFont="1" applyFill="1"/>
    <xf numFmtId="176" fontId="2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6" fillId="0" borderId="0" xfId="0" applyNumberFormat="1" applyFont="1" applyAlignment="1"/>
    <xf numFmtId="1" fontId="36" fillId="0" borderId="0" xfId="0" applyNumberFormat="1" applyFont="1" applyAlignment="1"/>
    <xf numFmtId="0" fontId="25" fillId="0" borderId="0" xfId="0" applyFont="1"/>
    <xf numFmtId="1" fontId="60" fillId="0" borderId="0" xfId="0" applyNumberFormat="1" applyFont="1" applyAlignment="1"/>
    <xf numFmtId="0" fontId="60" fillId="0" borderId="0" xfId="0" applyNumberFormat="1" applyFont="1" applyAlignment="1"/>
    <xf numFmtId="0" fontId="25" fillId="0" borderId="0" xfId="0" applyFont="1"/>
    <xf numFmtId="0" fontId="25" fillId="0" borderId="0" xfId="0" applyFont="1"/>
    <xf numFmtId="0" fontId="61" fillId="0" borderId="0" xfId="110"/>
    <xf numFmtId="0" fontId="62" fillId="0" borderId="0" xfId="110" applyNumberFormat="1" applyFont="1"/>
    <xf numFmtId="1" fontId="64" fillId="0" borderId="0" xfId="0" applyNumberFormat="1" applyFont="1" applyAlignment="1"/>
    <xf numFmtId="0" fontId="64" fillId="0" borderId="0" xfId="0" applyNumberFormat="1" applyFont="1" applyAlignment="1"/>
    <xf numFmtId="0" fontId="25" fillId="0" borderId="0" xfId="0" applyFont="1" applyAlignment="1">
      <alignment vertical="center"/>
    </xf>
    <xf numFmtId="49" fontId="26" fillId="33" borderId="18" xfId="0" applyNumberFormat="1" applyFont="1" applyFill="1" applyBorder="1" applyAlignment="1">
      <alignment horizontal="left" vertical="top" wrapText="1"/>
    </xf>
    <xf numFmtId="49" fontId="26" fillId="33" borderId="22" xfId="0" applyNumberFormat="1" applyFont="1" applyFill="1" applyBorder="1" applyAlignment="1">
      <alignment horizontal="left" vertical="top" wrapText="1"/>
    </xf>
    <xf numFmtId="49" fontId="26" fillId="33" borderId="23" xfId="0" applyNumberFormat="1" applyFont="1" applyFill="1" applyBorder="1" applyAlignment="1">
      <alignment horizontal="left" vertical="top" wrapText="1"/>
    </xf>
    <xf numFmtId="0" fontId="26" fillId="33" borderId="18" xfId="0" applyFont="1" applyFill="1" applyBorder="1" applyAlignment="1">
      <alignment vertical="center" wrapText="1"/>
    </xf>
    <xf numFmtId="49" fontId="27" fillId="33" borderId="18" xfId="0" applyNumberFormat="1" applyFont="1" applyFill="1" applyBorder="1" applyAlignment="1">
      <alignment horizontal="left" vertical="top" wrapText="1"/>
    </xf>
    <xf numFmtId="14" fontId="26" fillId="33" borderId="18" xfId="0" applyNumberFormat="1" applyFont="1" applyFill="1" applyBorder="1" applyAlignment="1">
      <alignment vertical="center" wrapText="1"/>
    </xf>
    <xf numFmtId="49" fontId="26" fillId="33" borderId="13" xfId="0" applyNumberFormat="1" applyFont="1" applyFill="1" applyBorder="1" applyAlignment="1">
      <alignment horizontal="left" vertical="top" wrapText="1"/>
    </xf>
    <xf numFmtId="49" fontId="26" fillId="33" borderId="15" xfId="0" applyNumberFormat="1" applyFont="1" applyFill="1" applyBorder="1" applyAlignment="1">
      <alignment horizontal="left" vertical="top" wrapText="1"/>
    </xf>
    <xf numFmtId="0" fontId="25" fillId="0" borderId="19" xfId="257" applyFont="1" applyBorder="1" applyAlignment="1">
      <alignment wrapText="1"/>
    </xf>
    <xf numFmtId="49" fontId="26" fillId="33" borderId="15" xfId="257" applyNumberFormat="1" applyFont="1" applyFill="1" applyBorder="1" applyAlignment="1">
      <alignment horizontal="left" vertical="top" wrapText="1"/>
    </xf>
    <xf numFmtId="0" fontId="25" fillId="0" borderId="0" xfId="257" applyFont="1" applyAlignment="1">
      <alignment wrapText="1"/>
    </xf>
    <xf numFmtId="14" fontId="26" fillId="33" borderId="12" xfId="257" applyNumberFormat="1" applyFont="1" applyFill="1" applyBorder="1" applyAlignment="1">
      <alignment vertical="center" wrapText="1"/>
    </xf>
    <xf numFmtId="14" fontId="26" fillId="33" borderId="16" xfId="257" applyNumberFormat="1" applyFont="1" applyFill="1" applyBorder="1" applyAlignment="1">
      <alignment vertical="center" wrapText="1"/>
    </xf>
    <xf numFmtId="14" fontId="26" fillId="33" borderId="17" xfId="257" applyNumberFormat="1" applyFont="1" applyFill="1" applyBorder="1" applyAlignment="1">
      <alignment vertical="center" wrapText="1"/>
    </xf>
    <xf numFmtId="49" fontId="27" fillId="33" borderId="15" xfId="257" applyNumberFormat="1" applyFont="1" applyFill="1" applyBorder="1" applyAlignment="1">
      <alignment horizontal="left" vertical="top" wrapText="1"/>
    </xf>
    <xf numFmtId="49" fontId="27" fillId="33" borderId="14" xfId="257" applyNumberFormat="1" applyFont="1" applyFill="1" applyBorder="1" applyAlignment="1">
      <alignment horizontal="left" vertical="top" wrapText="1"/>
    </xf>
    <xf numFmtId="49" fontId="27" fillId="33" borderId="13" xfId="257" applyNumberFormat="1" applyFont="1" applyFill="1" applyBorder="1" applyAlignment="1">
      <alignment horizontal="left" vertical="top" wrapText="1"/>
    </xf>
    <xf numFmtId="0" fontId="26" fillId="33" borderId="15" xfId="257" applyFont="1" applyFill="1" applyBorder="1" applyAlignment="1">
      <alignment vertical="center" wrapText="1"/>
    </xf>
    <xf numFmtId="0" fontId="26" fillId="33" borderId="13" xfId="257" applyFont="1" applyFill="1" applyBorder="1" applyAlignment="1">
      <alignment vertical="center" wrapText="1"/>
    </xf>
    <xf numFmtId="0" fontId="25" fillId="0" borderId="0" xfId="257" applyFont="1" applyAlignment="1">
      <alignment horizontal="right" vertical="center" wrapText="1"/>
    </xf>
    <xf numFmtId="49" fontId="26" fillId="33" borderId="13" xfId="257" applyNumberFormat="1" applyFont="1" applyFill="1" applyBorder="1" applyAlignment="1">
      <alignment horizontal="left" vertical="top" wrapText="1"/>
    </xf>
    <xf numFmtId="0" fontId="1" fillId="0" borderId="0" xfId="257">
      <alignment vertical="center"/>
    </xf>
    <xf numFmtId="0" fontId="31" fillId="0" borderId="0" xfId="257" applyFont="1" applyAlignment="1">
      <alignment horizontal="left" wrapText="1"/>
    </xf>
    <xf numFmtId="0" fontId="37" fillId="0" borderId="19" xfId="257" applyFont="1" applyBorder="1" applyAlignment="1">
      <alignment horizontal="left" vertical="center" wrapText="1"/>
    </xf>
    <xf numFmtId="0" fontId="26" fillId="0" borderId="10" xfId="257" applyFont="1" applyBorder="1" applyAlignment="1">
      <alignment wrapText="1"/>
    </xf>
    <xf numFmtId="0" fontId="25" fillId="0" borderId="11" xfId="257" applyFont="1" applyBorder="1" applyAlignment="1">
      <alignment wrapText="1"/>
    </xf>
    <xf numFmtId="0" fontId="25" fillId="0" borderId="11" xfId="257" applyFont="1" applyBorder="1" applyAlignment="1">
      <alignment horizontal="right" vertical="center" wrapText="1"/>
    </xf>
    <xf numFmtId="49" fontId="26" fillId="33" borderId="10" xfId="257" applyNumberFormat="1" applyFont="1" applyFill="1" applyBorder="1" applyAlignment="1">
      <alignment vertical="center" wrapText="1"/>
    </xf>
    <xf numFmtId="49" fontId="26" fillId="33" borderId="12" xfId="257" applyNumberFormat="1" applyFont="1" applyFill="1" applyBorder="1" applyAlignment="1">
      <alignment vertical="center" wrapText="1"/>
    </xf>
    <xf numFmtId="0" fontId="26" fillId="33" borderId="10" xfId="257" applyFont="1" applyFill="1" applyBorder="1" applyAlignment="1">
      <alignment vertical="center" wrapText="1"/>
    </xf>
    <xf numFmtId="0" fontId="26" fillId="33" borderId="12" xfId="257" applyFont="1" applyFill="1" applyBorder="1" applyAlignment="1">
      <alignment vertical="center" wrapText="1"/>
    </xf>
    <xf numFmtId="4" fontId="27" fillId="34" borderId="10" xfId="257" applyNumberFormat="1" applyFont="1" applyFill="1" applyBorder="1" applyAlignment="1">
      <alignment horizontal="right" vertical="top" wrapText="1"/>
    </xf>
    <xf numFmtId="176" fontId="27" fillId="34" borderId="10" xfId="257" applyNumberFormat="1" applyFont="1" applyFill="1" applyBorder="1" applyAlignment="1">
      <alignment horizontal="right" vertical="top" wrapText="1"/>
    </xf>
    <xf numFmtId="176" fontId="27" fillId="34" borderId="12" xfId="257" applyNumberFormat="1" applyFont="1" applyFill="1" applyBorder="1" applyAlignment="1">
      <alignment horizontal="right" vertical="top" wrapText="1"/>
    </xf>
    <xf numFmtId="4" fontId="26" fillId="35" borderId="10" xfId="257" applyNumberFormat="1" applyFont="1" applyFill="1" applyBorder="1" applyAlignment="1">
      <alignment horizontal="right" vertical="top" wrapText="1"/>
    </xf>
    <xf numFmtId="176" fontId="26" fillId="35" borderId="10" xfId="257" applyNumberFormat="1" applyFont="1" applyFill="1" applyBorder="1" applyAlignment="1">
      <alignment horizontal="right" vertical="top" wrapText="1"/>
    </xf>
    <xf numFmtId="176" fontId="26" fillId="35" borderId="12" xfId="257" applyNumberFormat="1" applyFont="1" applyFill="1" applyBorder="1" applyAlignment="1">
      <alignment horizontal="right" vertical="top" wrapText="1"/>
    </xf>
    <xf numFmtId="0" fontId="26" fillId="35" borderId="10" xfId="257" applyFont="1" applyFill="1" applyBorder="1" applyAlignment="1">
      <alignment horizontal="right" vertical="top" wrapText="1"/>
    </xf>
    <xf numFmtId="0" fontId="26" fillId="35" borderId="12" xfId="257" applyFont="1" applyFill="1" applyBorder="1" applyAlignment="1">
      <alignment horizontal="right" vertical="top" wrapText="1"/>
    </xf>
    <xf numFmtId="4" fontId="26" fillId="35" borderId="13" xfId="257" applyNumberFormat="1" applyFont="1" applyFill="1" applyBorder="1" applyAlignment="1">
      <alignment horizontal="right" vertical="top" wrapText="1"/>
    </xf>
    <xf numFmtId="0" fontId="26" fillId="35" borderId="13" xfId="257" applyFont="1" applyFill="1" applyBorder="1" applyAlignment="1">
      <alignment horizontal="right" vertical="top" wrapText="1"/>
    </xf>
    <xf numFmtId="176" fontId="26" fillId="35" borderId="13" xfId="257" applyNumberFormat="1" applyFont="1" applyFill="1" applyBorder="1" applyAlignment="1">
      <alignment horizontal="right" vertical="top" wrapText="1"/>
    </xf>
    <xf numFmtId="176" fontId="26" fillId="35" borderId="20" xfId="257" applyNumberFormat="1" applyFont="1" applyFill="1" applyBorder="1" applyAlignment="1">
      <alignment horizontal="right" vertical="top" wrapText="1"/>
    </xf>
  </cellXfs>
  <cellStyles count="271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2" xfId="23" builtinId="34" customBuiltin="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3" xfId="27" builtinId="38" customBuiltin="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4" xfId="31" builtinId="42" customBuiltin="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5" xfId="35" builtinId="46" customBuiltin="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6" xfId="39" builtinId="50" customBuiltin="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2" xfId="24" builtinId="35" customBuiltin="1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3" xfId="28" builtinId="39" customBuiltin="1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4" xfId="32" builtinId="43" customBuiltin="1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5" xfId="36" builtinId="47" customBuiltin="1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6" xfId="40" builtinId="51" customBuiltin="1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18768633.108400002</v>
      </c>
      <c r="F3" s="25">
        <f>RA!I7</f>
        <v>1311546.882</v>
      </c>
      <c r="G3" s="16">
        <f>SUM(G4:G41)</f>
        <v>17457086.226399999</v>
      </c>
      <c r="H3" s="27">
        <f>RA!J7</f>
        <v>6.9879722962510797</v>
      </c>
      <c r="I3" s="20">
        <f>SUM(I4:I41)</f>
        <v>18768636.944351017</v>
      </c>
      <c r="J3" s="21">
        <f>SUM(J4:J41)</f>
        <v>17457086.173008125</v>
      </c>
      <c r="K3" s="22">
        <f>E3-I3</f>
        <v>-3.8359510153532028</v>
      </c>
      <c r="L3" s="22">
        <f>G3-J3</f>
        <v>5.3391873836517334E-2</v>
      </c>
    </row>
    <row r="4" spans="1:13" x14ac:dyDescent="0.2">
      <c r="A4" s="47">
        <f>RA!A8</f>
        <v>42463</v>
      </c>
      <c r="B4" s="12">
        <v>12</v>
      </c>
      <c r="C4" s="42" t="s">
        <v>6</v>
      </c>
      <c r="D4" s="42"/>
      <c r="E4" s="15">
        <f>VLOOKUP(C4,RA!B8:D36,3,0)</f>
        <v>634825.3639</v>
      </c>
      <c r="F4" s="25">
        <f>VLOOKUP(C4,RA!B8:I39,8,0)</f>
        <v>-2276.6493999999998</v>
      </c>
      <c r="G4" s="16">
        <f t="shared" ref="G4:G41" si="0">E4-F4</f>
        <v>637102.01329999999</v>
      </c>
      <c r="H4" s="27">
        <f>RA!J8</f>
        <v>-0.35862609301140402</v>
      </c>
      <c r="I4" s="20">
        <f>VLOOKUP(B4,RMS!B:D,3,FALSE)</f>
        <v>634826.00344017101</v>
      </c>
      <c r="J4" s="21">
        <f>VLOOKUP(B4,RMS!B:E,4,FALSE)</f>
        <v>637102.02661282104</v>
      </c>
      <c r="K4" s="22">
        <f t="shared" ref="K4:K41" si="1">E4-I4</f>
        <v>-0.63954017101787031</v>
      </c>
      <c r="L4" s="22">
        <f t="shared" ref="L4:L41" si="2">G4-J4</f>
        <v>-1.3312821043655276E-2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VLOOKUP(C5,RA!B8:D37,3,0)</f>
        <v>300274.33039999998</v>
      </c>
      <c r="F5" s="25">
        <f>VLOOKUP(C5,RA!B9:I40,8,0)</f>
        <v>13841.350200000001</v>
      </c>
      <c r="G5" s="16">
        <f t="shared" si="0"/>
        <v>286432.98019999999</v>
      </c>
      <c r="H5" s="27">
        <f>RA!J9</f>
        <v>4.6095682509929299</v>
      </c>
      <c r="I5" s="20">
        <f>VLOOKUP(B5,RMS!B:D,3,FALSE)</f>
        <v>300274.384362393</v>
      </c>
      <c r="J5" s="21">
        <f>VLOOKUP(B5,RMS!B:E,4,FALSE)</f>
        <v>286432.96833760699</v>
      </c>
      <c r="K5" s="22">
        <f t="shared" si="1"/>
        <v>-5.3962393023539335E-2</v>
      </c>
      <c r="L5" s="22">
        <f t="shared" si="2"/>
        <v>1.1862393002957106E-2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VLOOKUP(C6,RA!B10:D38,3,0)</f>
        <v>208224.4552</v>
      </c>
      <c r="F6" s="25">
        <f>VLOOKUP(C6,RA!B10:I41,8,0)</f>
        <v>8272.6506000000008</v>
      </c>
      <c r="G6" s="16">
        <f t="shared" si="0"/>
        <v>199951.8046</v>
      </c>
      <c r="H6" s="27">
        <f>RA!J10</f>
        <v>3.9729486106971001</v>
      </c>
      <c r="I6" s="20">
        <f>VLOOKUP(B6,RMS!B:D,3,FALSE)</f>
        <v>208226.68878846499</v>
      </c>
      <c r="J6" s="21">
        <f>VLOOKUP(B6,RMS!B:E,4,FALSE)</f>
        <v>199951.80520237799</v>
      </c>
      <c r="K6" s="22">
        <f>E6-I6</f>
        <v>-2.233588464994682</v>
      </c>
      <c r="L6" s="22">
        <f t="shared" si="2"/>
        <v>-6.0237798606976867E-4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VLOOKUP(C7,RA!B10:D39,3,0)</f>
        <v>64116.230100000001</v>
      </c>
      <c r="F7" s="25">
        <f>VLOOKUP(C7,RA!B11:I42,8,0)</f>
        <v>-18406.748800000001</v>
      </c>
      <c r="G7" s="16">
        <f t="shared" si="0"/>
        <v>82522.978900000002</v>
      </c>
      <c r="H7" s="27">
        <f>RA!J11</f>
        <v>-28.708407795173802</v>
      </c>
      <c r="I7" s="20">
        <f>VLOOKUP(B7,RMS!B:D,3,FALSE)</f>
        <v>64116.268390462101</v>
      </c>
      <c r="J7" s="21">
        <f>VLOOKUP(B7,RMS!B:E,4,FALSE)</f>
        <v>82522.979275788501</v>
      </c>
      <c r="K7" s="22">
        <f t="shared" si="1"/>
        <v>-3.8290462100121658E-2</v>
      </c>
      <c r="L7" s="22">
        <f t="shared" si="2"/>
        <v>-3.7578849878627807E-4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VLOOKUP(C8,RA!B12:D39,3,0)</f>
        <v>89707.708199999994</v>
      </c>
      <c r="F8" s="25">
        <f>VLOOKUP(C8,RA!B12:I43,8,0)</f>
        <v>20507.429100000001</v>
      </c>
      <c r="G8" s="16">
        <f t="shared" si="0"/>
        <v>69200.279099999985</v>
      </c>
      <c r="H8" s="27">
        <f>RA!J12</f>
        <v>22.860275344766901</v>
      </c>
      <c r="I8" s="20">
        <f>VLOOKUP(B8,RMS!B:D,3,FALSE)</f>
        <v>89707.7135811966</v>
      </c>
      <c r="J8" s="21">
        <f>VLOOKUP(B8,RMS!B:E,4,FALSE)</f>
        <v>69200.278472649603</v>
      </c>
      <c r="K8" s="22">
        <f t="shared" si="1"/>
        <v>-5.3811966063221917E-3</v>
      </c>
      <c r="L8" s="22">
        <f t="shared" si="2"/>
        <v>6.2735038227401674E-4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VLOOKUP(C9,RA!B12:D40,3,0)</f>
        <v>220723.76300000001</v>
      </c>
      <c r="F9" s="25">
        <f>VLOOKUP(C9,RA!B13:I44,8,0)</f>
        <v>63131.514600000002</v>
      </c>
      <c r="G9" s="16">
        <f t="shared" si="0"/>
        <v>157592.24840000001</v>
      </c>
      <c r="H9" s="27">
        <f>RA!J13</f>
        <v>28.602047075466</v>
      </c>
      <c r="I9" s="20">
        <f>VLOOKUP(B9,RMS!B:D,3,FALSE)</f>
        <v>220723.975815385</v>
      </c>
      <c r="J9" s="21">
        <f>VLOOKUP(B9,RMS!B:E,4,FALSE)</f>
        <v>157592.246351282</v>
      </c>
      <c r="K9" s="22">
        <f t="shared" si="1"/>
        <v>-0.21281538499169983</v>
      </c>
      <c r="L9" s="22">
        <f t="shared" si="2"/>
        <v>2.0487180154304951E-3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VLOOKUP(C10,RA!B14:D41,3,0)</f>
        <v>156476.6942</v>
      </c>
      <c r="F10" s="25">
        <f>VLOOKUP(C10,RA!B14:I44,8,0)</f>
        <v>34234.939400000003</v>
      </c>
      <c r="G10" s="16">
        <f t="shared" si="0"/>
        <v>122241.7548</v>
      </c>
      <c r="H10" s="27">
        <f>RA!J14</f>
        <v>21.8786187777221</v>
      </c>
      <c r="I10" s="20">
        <f>VLOOKUP(B10,RMS!B:D,3,FALSE)</f>
        <v>156476.68376239299</v>
      </c>
      <c r="J10" s="21">
        <f>VLOOKUP(B10,RMS!B:E,4,FALSE)</f>
        <v>122241.75244102599</v>
      </c>
      <c r="K10" s="22">
        <f t="shared" si="1"/>
        <v>1.0437607008498162E-2</v>
      </c>
      <c r="L10" s="22">
        <f t="shared" si="2"/>
        <v>2.3589740012539551E-3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VLOOKUP(C11,RA!B14:D42,3,0)</f>
        <v>114567.4546</v>
      </c>
      <c r="F11" s="25">
        <f>VLOOKUP(C11,RA!B15:I45,8,0)</f>
        <v>21803.136699999999</v>
      </c>
      <c r="G11" s="16">
        <f t="shared" si="0"/>
        <v>92764.317899999995</v>
      </c>
      <c r="H11" s="27">
        <f>RA!J15</f>
        <v>19.030829284043499</v>
      </c>
      <c r="I11" s="20">
        <f>VLOOKUP(B11,RMS!B:D,3,FALSE)</f>
        <v>114567.516730769</v>
      </c>
      <c r="J11" s="21">
        <f>VLOOKUP(B11,RMS!B:E,4,FALSE)</f>
        <v>92764.316034187999</v>
      </c>
      <c r="K11" s="22">
        <f t="shared" si="1"/>
        <v>-6.213076900166925E-2</v>
      </c>
      <c r="L11" s="22">
        <f t="shared" si="2"/>
        <v>1.8658119952306151E-3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VLOOKUP(C12,RA!B16:D43,3,0)</f>
        <v>1165653.8859999999</v>
      </c>
      <c r="F12" s="25">
        <f>VLOOKUP(C12,RA!B16:I46,8,0)</f>
        <v>9641.9660999999996</v>
      </c>
      <c r="G12" s="16">
        <f t="shared" si="0"/>
        <v>1156011.9198999999</v>
      </c>
      <c r="H12" s="27">
        <f>RA!J16</f>
        <v>0.82717230352887094</v>
      </c>
      <c r="I12" s="20">
        <f>VLOOKUP(B12,RMS!B:D,3,FALSE)</f>
        <v>1165653.1811615401</v>
      </c>
      <c r="J12" s="21">
        <f>VLOOKUP(B12,RMS!B:E,4,FALSE)</f>
        <v>1156011.9199000001</v>
      </c>
      <c r="K12" s="22">
        <f t="shared" si="1"/>
        <v>0.70483845984563231</v>
      </c>
      <c r="L12" s="22">
        <f t="shared" si="2"/>
        <v>0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VLOOKUP(C13,RA!B16:D44,3,0)</f>
        <v>1069087.1041999999</v>
      </c>
      <c r="F13" s="25">
        <f>VLOOKUP(C13,RA!B17:I47,8,0)</f>
        <v>40281.482199999999</v>
      </c>
      <c r="G13" s="16">
        <f t="shared" si="0"/>
        <v>1028805.622</v>
      </c>
      <c r="H13" s="27">
        <f>RA!J17</f>
        <v>3.7678391257130301</v>
      </c>
      <c r="I13" s="20">
        <f>VLOOKUP(B13,RMS!B:D,3,FALSE)</f>
        <v>1069086.99443761</v>
      </c>
      <c r="J13" s="21">
        <f>VLOOKUP(B13,RMS!B:E,4,FALSE)</f>
        <v>1028805.62105897</v>
      </c>
      <c r="K13" s="22">
        <f t="shared" si="1"/>
        <v>0.10976238991133869</v>
      </c>
      <c r="L13" s="22">
        <f t="shared" si="2"/>
        <v>9.410299826413393E-4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VLOOKUP(C14,RA!B18:D44,3,0)</f>
        <v>2254270.0107</v>
      </c>
      <c r="F14" s="25">
        <f>VLOOKUP(C14,RA!B18:I48,8,0)</f>
        <v>97982.095100000006</v>
      </c>
      <c r="G14" s="16">
        <f t="shared" si="0"/>
        <v>2156287.9155999999</v>
      </c>
      <c r="H14" s="27">
        <f>RA!J18</f>
        <v>4.3465110494715899</v>
      </c>
      <c r="I14" s="20">
        <f>VLOOKUP(B14,RMS!B:D,3,FALSE)</f>
        <v>2254270.1827128199</v>
      </c>
      <c r="J14" s="21">
        <f>VLOOKUP(B14,RMS!B:E,4,FALSE)</f>
        <v>2156287.9074273501</v>
      </c>
      <c r="K14" s="22">
        <f t="shared" si="1"/>
        <v>-0.17201281990855932</v>
      </c>
      <c r="L14" s="22">
        <f t="shared" si="2"/>
        <v>8.1726498901844025E-3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VLOOKUP(C15,RA!B18:D45,3,0)</f>
        <v>571408.44350000005</v>
      </c>
      <c r="F15" s="25">
        <f>VLOOKUP(C15,RA!B19:I49,8,0)</f>
        <v>68456.335999999996</v>
      </c>
      <c r="G15" s="16">
        <f t="shared" si="0"/>
        <v>502952.10750000004</v>
      </c>
      <c r="H15" s="27">
        <f>RA!J19</f>
        <v>11.980280791913099</v>
      </c>
      <c r="I15" s="20">
        <f>VLOOKUP(B15,RMS!B:D,3,FALSE)</f>
        <v>571408.43062906002</v>
      </c>
      <c r="J15" s="21">
        <f>VLOOKUP(B15,RMS!B:E,4,FALSE)</f>
        <v>502952.10679230798</v>
      </c>
      <c r="K15" s="22">
        <f t="shared" si="1"/>
        <v>1.2870940030552447E-2</v>
      </c>
      <c r="L15" s="22">
        <f t="shared" si="2"/>
        <v>7.076920592226088E-4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VLOOKUP(C16,RA!B20:D46,3,0)</f>
        <v>960114.36309999996</v>
      </c>
      <c r="F16" s="25">
        <f>VLOOKUP(C16,RA!B20:I50,8,0)</f>
        <v>93799.077300000004</v>
      </c>
      <c r="G16" s="16">
        <f t="shared" si="0"/>
        <v>866315.28579999995</v>
      </c>
      <c r="H16" s="27">
        <f>RA!J20</f>
        <v>9.7695733867727199</v>
      </c>
      <c r="I16" s="20">
        <f>VLOOKUP(B16,RMS!B:D,3,FALSE)</f>
        <v>960114.33200000005</v>
      </c>
      <c r="J16" s="21">
        <f>VLOOKUP(B16,RMS!B:E,4,FALSE)</f>
        <v>866315.28579999995</v>
      </c>
      <c r="K16" s="22">
        <f t="shared" si="1"/>
        <v>3.1099999905563891E-2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VLOOKUP(C17,RA!B20:D47,3,0)</f>
        <v>352828.0331</v>
      </c>
      <c r="F17" s="25">
        <f>VLOOKUP(C17,RA!B21:I51,8,0)</f>
        <v>42809.888700000003</v>
      </c>
      <c r="G17" s="16">
        <f t="shared" si="0"/>
        <v>310018.14439999999</v>
      </c>
      <c r="H17" s="27">
        <f>RA!J21</f>
        <v>12.133358090587601</v>
      </c>
      <c r="I17" s="20">
        <f>VLOOKUP(B17,RMS!B:D,3,FALSE)</f>
        <v>352827.42431233602</v>
      </c>
      <c r="J17" s="21">
        <f>VLOOKUP(B17,RMS!B:E,4,FALSE)</f>
        <v>310018.14428425202</v>
      </c>
      <c r="K17" s="22">
        <f t="shared" si="1"/>
        <v>0.60878766397945583</v>
      </c>
      <c r="L17" s="22">
        <f t="shared" si="2"/>
        <v>1.1574797099456191E-4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VLOOKUP(C18,RA!B22:D48,3,0)</f>
        <v>1276770.6217</v>
      </c>
      <c r="F18" s="25">
        <f>VLOOKUP(C18,RA!B22:I52,8,0)</f>
        <v>104269.51579999999</v>
      </c>
      <c r="G18" s="16">
        <f t="shared" si="0"/>
        <v>1172501.1059000001</v>
      </c>
      <c r="H18" s="27">
        <f>RA!J22</f>
        <v>8.1666600114252894</v>
      </c>
      <c r="I18" s="20">
        <f>VLOOKUP(B18,RMS!B:D,3,FALSE)</f>
        <v>1276771.4470666701</v>
      </c>
      <c r="J18" s="21">
        <f>VLOOKUP(B18,RMS!B:E,4,FALSE)</f>
        <v>1172501.1017</v>
      </c>
      <c r="K18" s="22">
        <f t="shared" si="1"/>
        <v>-0.82536667003296316</v>
      </c>
      <c r="L18" s="22">
        <f t="shared" si="2"/>
        <v>4.2000000830739737E-3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VLOOKUP(C19,RA!B22:D49,3,0)</f>
        <v>2572961.7297</v>
      </c>
      <c r="F19" s="25">
        <f>VLOOKUP(C19,RA!B23:I53,8,0)</f>
        <v>113229.31479999999</v>
      </c>
      <c r="G19" s="16">
        <f t="shared" si="0"/>
        <v>2459732.4149000002</v>
      </c>
      <c r="H19" s="27">
        <f>RA!J23</f>
        <v>4.4007383978152799</v>
      </c>
      <c r="I19" s="20">
        <f>VLOOKUP(B19,RMS!B:D,3,FALSE)</f>
        <v>2572963.10624188</v>
      </c>
      <c r="J19" s="21">
        <f>VLOOKUP(B19,RMS!B:E,4,FALSE)</f>
        <v>2459732.43873333</v>
      </c>
      <c r="K19" s="22">
        <f t="shared" si="1"/>
        <v>-1.3765418799594045</v>
      </c>
      <c r="L19" s="22">
        <f t="shared" si="2"/>
        <v>-2.3833329789340496E-2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VLOOKUP(C20,RA!B24:D50,3,0)</f>
        <v>276135.75929999998</v>
      </c>
      <c r="F20" s="25">
        <f>VLOOKUP(C20,RA!B24:I54,8,0)</f>
        <v>45424.2284</v>
      </c>
      <c r="G20" s="16">
        <f t="shared" si="0"/>
        <v>230711.53089999998</v>
      </c>
      <c r="H20" s="27">
        <f>RA!J24</f>
        <v>16.449962335609701</v>
      </c>
      <c r="I20" s="20">
        <f>VLOOKUP(B20,RMS!B:D,3,FALSE)</f>
        <v>276135.77621004498</v>
      </c>
      <c r="J20" s="21">
        <f>VLOOKUP(B20,RMS!B:E,4,FALSE)</f>
        <v>230711.52485900201</v>
      </c>
      <c r="K20" s="22">
        <f t="shared" si="1"/>
        <v>-1.6910045000258833E-2</v>
      </c>
      <c r="L20" s="22">
        <f t="shared" si="2"/>
        <v>6.0409979778341949E-3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VLOOKUP(C21,RA!B24:D51,3,0)</f>
        <v>374986.58510000003</v>
      </c>
      <c r="F21" s="25">
        <f>VLOOKUP(C21,RA!B25:I55,8,0)</f>
        <v>19145.567999999999</v>
      </c>
      <c r="G21" s="16">
        <f t="shared" si="0"/>
        <v>355841.01710000006</v>
      </c>
      <c r="H21" s="27">
        <f>RA!J25</f>
        <v>5.1056674453818998</v>
      </c>
      <c r="I21" s="20">
        <f>VLOOKUP(B21,RMS!B:D,3,FALSE)</f>
        <v>374986.56612707803</v>
      </c>
      <c r="J21" s="21">
        <f>VLOOKUP(B21,RMS!B:E,4,FALSE)</f>
        <v>355841.05044917198</v>
      </c>
      <c r="K21" s="22">
        <f t="shared" si="1"/>
        <v>1.8972922000102699E-2</v>
      </c>
      <c r="L21" s="22">
        <f t="shared" si="2"/>
        <v>-3.3349171921145171E-2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VLOOKUP(C22,RA!B26:D52,3,0)</f>
        <v>513096.9068</v>
      </c>
      <c r="F22" s="25">
        <f>VLOOKUP(C22,RA!B26:I56,8,0)</f>
        <v>118800.1811</v>
      </c>
      <c r="G22" s="16">
        <f t="shared" si="0"/>
        <v>394296.72570000001</v>
      </c>
      <c r="H22" s="27">
        <f>RA!J26</f>
        <v>23.153556282557599</v>
      </c>
      <c r="I22" s="20">
        <f>VLOOKUP(B22,RMS!B:D,3,FALSE)</f>
        <v>513096.88925384602</v>
      </c>
      <c r="J22" s="21">
        <f>VLOOKUP(B22,RMS!B:E,4,FALSE)</f>
        <v>394296.70434621302</v>
      </c>
      <c r="K22" s="22">
        <f t="shared" si="1"/>
        <v>1.7546153976581991E-2</v>
      </c>
      <c r="L22" s="22">
        <f t="shared" si="2"/>
        <v>2.135378698585555E-2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VLOOKUP(C23,RA!B26:D53,3,0)</f>
        <v>273184.97289999999</v>
      </c>
      <c r="F23" s="25">
        <f>VLOOKUP(C23,RA!B27:I57,8,0)</f>
        <v>74554.187099999996</v>
      </c>
      <c r="G23" s="16">
        <f t="shared" si="0"/>
        <v>198630.78580000001</v>
      </c>
      <c r="H23" s="27">
        <f>RA!J27</f>
        <v>27.290735031494801</v>
      </c>
      <c r="I23" s="20">
        <f>VLOOKUP(B23,RMS!B:D,3,FALSE)</f>
        <v>273184.77580635302</v>
      </c>
      <c r="J23" s="21">
        <f>VLOOKUP(B23,RMS!B:E,4,FALSE)</f>
        <v>198630.79663608701</v>
      </c>
      <c r="K23" s="22">
        <f t="shared" si="1"/>
        <v>0.19709364697337151</v>
      </c>
      <c r="L23" s="22">
        <f t="shared" si="2"/>
        <v>-1.0836086992640048E-2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VLOOKUP(C24,RA!B28:D54,3,0)</f>
        <v>929747.77020000003</v>
      </c>
      <c r="F24" s="25">
        <f>VLOOKUP(C24,RA!B28:I58,8,0)</f>
        <v>49046.719100000002</v>
      </c>
      <c r="G24" s="16">
        <f t="shared" si="0"/>
        <v>880701.05110000004</v>
      </c>
      <c r="H24" s="27">
        <f>RA!J28</f>
        <v>5.2752714953486199</v>
      </c>
      <c r="I24" s="20">
        <f>VLOOKUP(B24,RMS!B:D,3,FALSE)</f>
        <v>929747.77020000003</v>
      </c>
      <c r="J24" s="21">
        <f>VLOOKUP(B24,RMS!B:E,4,FALSE)</f>
        <v>880701.06810000003</v>
      </c>
      <c r="K24" s="22">
        <f t="shared" si="1"/>
        <v>0</v>
      </c>
      <c r="L24" s="22">
        <f t="shared" si="2"/>
        <v>-1.6999999992549419E-2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VLOOKUP(C25,RA!B28:D55,3,0)</f>
        <v>829677.02139999997</v>
      </c>
      <c r="F25" s="25">
        <f>VLOOKUP(C25,RA!B29:I59,8,0)</f>
        <v>121826.30009999999</v>
      </c>
      <c r="G25" s="16">
        <f t="shared" si="0"/>
        <v>707850.72129999998</v>
      </c>
      <c r="H25" s="27">
        <f>RA!J29</f>
        <v>14.6835813163091</v>
      </c>
      <c r="I25" s="20">
        <f>VLOOKUP(B25,RMS!B:D,3,FALSE)</f>
        <v>829677.02079822996</v>
      </c>
      <c r="J25" s="21">
        <f>VLOOKUP(B25,RMS!B:E,4,FALSE)</f>
        <v>707850.69899439695</v>
      </c>
      <c r="K25" s="22">
        <f t="shared" si="1"/>
        <v>6.017700070515275E-4</v>
      </c>
      <c r="L25" s="22">
        <f t="shared" si="2"/>
        <v>2.2305603022687137E-2</v>
      </c>
      <c r="M25" s="32"/>
    </row>
    <row r="26" spans="1:13" x14ac:dyDescent="0.2">
      <c r="A26" s="47"/>
      <c r="B26" s="12">
        <v>37</v>
      </c>
      <c r="C26" s="42" t="s">
        <v>71</v>
      </c>
      <c r="D26" s="42"/>
      <c r="E26" s="15">
        <f>VLOOKUP(C26,RA!B30:D56,3,0)</f>
        <v>1520485.4066000001</v>
      </c>
      <c r="F26" s="25">
        <f>VLOOKUP(C26,RA!B30:I60,8,0)</f>
        <v>134107.1531</v>
      </c>
      <c r="G26" s="16">
        <f t="shared" si="0"/>
        <v>1386378.2535000001</v>
      </c>
      <c r="H26" s="27">
        <f>RA!J30</f>
        <v>8.8200223769250599</v>
      </c>
      <c r="I26" s="20">
        <f>VLOOKUP(B26,RMS!B:D,3,FALSE)</f>
        <v>1520485.42349558</v>
      </c>
      <c r="J26" s="21">
        <f>VLOOKUP(B26,RMS!B:E,4,FALSE)</f>
        <v>1386378.32262815</v>
      </c>
      <c r="K26" s="22">
        <f t="shared" si="1"/>
        <v>-1.6895579872652888E-2</v>
      </c>
      <c r="L26" s="22">
        <f t="shared" si="2"/>
        <v>-6.9128149887546897E-2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VLOOKUP(C27,RA!B30:D57,3,0)</f>
        <v>809418.27049999998</v>
      </c>
      <c r="F27" s="25">
        <f>VLOOKUP(C27,RA!B31:I61,8,0)</f>
        <v>15069.646199999999</v>
      </c>
      <c r="G27" s="16">
        <f t="shared" si="0"/>
        <v>794348.62430000002</v>
      </c>
      <c r="H27" s="27">
        <f>RA!J31</f>
        <v>1.86178725502342</v>
      </c>
      <c r="I27" s="20">
        <f>VLOOKUP(B27,RMS!B:D,3,FALSE)</f>
        <v>809418.22572566394</v>
      </c>
      <c r="J27" s="21">
        <f>VLOOKUP(B27,RMS!B:E,4,FALSE)</f>
        <v>794348.49828938104</v>
      </c>
      <c r="K27" s="22">
        <f t="shared" si="1"/>
        <v>4.4774336041882634E-2</v>
      </c>
      <c r="L27" s="22">
        <f t="shared" si="2"/>
        <v>0.12601061898749322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VLOOKUP(C28,RA!B32:D58,3,0)</f>
        <v>111888.44530000001</v>
      </c>
      <c r="F28" s="25">
        <f>VLOOKUP(C28,RA!B32:I62,8,0)</f>
        <v>30050.1286</v>
      </c>
      <c r="G28" s="16">
        <f t="shared" si="0"/>
        <v>81838.31670000001</v>
      </c>
      <c r="H28" s="27">
        <f>RA!J32</f>
        <v>26.857222405252202</v>
      </c>
      <c r="I28" s="20">
        <f>VLOOKUP(B28,RMS!B:D,3,FALSE)</f>
        <v>111888.362058445</v>
      </c>
      <c r="J28" s="21">
        <f>VLOOKUP(B28,RMS!B:E,4,FALSE)</f>
        <v>81838.303273238096</v>
      </c>
      <c r="K28" s="22">
        <f t="shared" si="1"/>
        <v>8.3241555010317825E-2</v>
      </c>
      <c r="L28" s="22">
        <f t="shared" si="2"/>
        <v>1.3426761914161034E-2</v>
      </c>
      <c r="M28" s="32"/>
    </row>
    <row r="29" spans="1:13" x14ac:dyDescent="0.2">
      <c r="A29" s="47"/>
      <c r="B29" s="12">
        <v>40</v>
      </c>
      <c r="C29" s="42" t="s">
        <v>73</v>
      </c>
      <c r="D29" s="42"/>
      <c r="E29" s="15">
        <f>VLOOKUP(C29,RA!B32:D59,3,0)</f>
        <v>8.6725999999999992</v>
      </c>
      <c r="F29" s="25">
        <f>VLOOKUP(C29,RA!B33:I63,8,0)</f>
        <v>0.1221</v>
      </c>
      <c r="G29" s="16">
        <f t="shared" si="0"/>
        <v>8.5504999999999995</v>
      </c>
      <c r="H29" s="27">
        <f>RA!J33</f>
        <v>1.40788229596661</v>
      </c>
      <c r="I29" s="20">
        <f>VLOOKUP(B29,RMS!B:D,3,FALSE)</f>
        <v>8.6725999999999992</v>
      </c>
      <c r="J29" s="21">
        <f>VLOOKUP(B29,RMS!B:E,4,FALSE)</f>
        <v>8.5504999999999995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VLOOKUP(C30,RA!B34:D61,3,0)</f>
        <v>135606.20980000001</v>
      </c>
      <c r="F30" s="25">
        <f>VLOOKUP(C30,RA!B34:I65,8,0)</f>
        <v>21373.948899999999</v>
      </c>
      <c r="G30" s="16">
        <f t="shared" si="0"/>
        <v>114232.26090000001</v>
      </c>
      <c r="H30" s="27">
        <f>RA!J34</f>
        <v>15.761777378428</v>
      </c>
      <c r="I30" s="20">
        <f>VLOOKUP(B30,RMS!B:D,3,FALSE)</f>
        <v>135606.23629999999</v>
      </c>
      <c r="J30" s="21">
        <f>VLOOKUP(B30,RMS!B:E,4,FALSE)</f>
        <v>114232.2643</v>
      </c>
      <c r="K30" s="22">
        <f t="shared" si="1"/>
        <v>-2.6499999978113919E-2</v>
      </c>
      <c r="L30" s="22">
        <f t="shared" si="2"/>
        <v>-3.3999999868683517E-3</v>
      </c>
      <c r="M30" s="32"/>
    </row>
    <row r="31" spans="1:13" s="35" customFormat="1" ht="12" thickBot="1" x14ac:dyDescent="0.25">
      <c r="A31" s="47"/>
      <c r="B31" s="12">
        <v>70</v>
      </c>
      <c r="C31" s="48" t="s">
        <v>68</v>
      </c>
      <c r="D31" s="49"/>
      <c r="E31" s="15">
        <f>VLOOKUP(C31,RA!B35:D62,3,0)</f>
        <v>96683.82</v>
      </c>
      <c r="F31" s="25">
        <f>VLOOKUP(C31,RA!B35:I66,8,0)</f>
        <v>3784.1</v>
      </c>
      <c r="G31" s="16">
        <f t="shared" si="0"/>
        <v>92899.72</v>
      </c>
      <c r="H31" s="27">
        <f>RA!J35</f>
        <v>3.9138916935636199</v>
      </c>
      <c r="I31" s="20">
        <f>VLOOKUP(B31,RMS!B:D,3,FALSE)</f>
        <v>96683.82</v>
      </c>
      <c r="J31" s="21">
        <f>VLOOKUP(B31,RMS!B:E,4,FALSE)</f>
        <v>92899.72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VLOOKUP(C32,RA!B34:D62,3,0)</f>
        <v>144586.41</v>
      </c>
      <c r="F32" s="25">
        <f>VLOOKUP(C32,RA!B34:I66,8,0)</f>
        <v>-40233.33</v>
      </c>
      <c r="G32" s="16">
        <f t="shared" si="0"/>
        <v>184819.74</v>
      </c>
      <c r="H32" s="27">
        <f>RA!J35</f>
        <v>3.9138916935636199</v>
      </c>
      <c r="I32" s="20">
        <f>VLOOKUP(B32,RMS!B:D,3,FALSE)</f>
        <v>144586.41</v>
      </c>
      <c r="J32" s="21">
        <f>VLOOKUP(B32,RMS!B:E,4,FALSE)</f>
        <v>184819.74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VLOOKUP(C33,RA!B34:D63,3,0)</f>
        <v>26388.89</v>
      </c>
      <c r="F33" s="25">
        <f>VLOOKUP(C33,RA!B34:I67,8,0)</f>
        <v>-187.17</v>
      </c>
      <c r="G33" s="16">
        <f t="shared" si="0"/>
        <v>26576.059999999998</v>
      </c>
      <c r="H33" s="27">
        <f>RA!J34</f>
        <v>15.761777378428</v>
      </c>
      <c r="I33" s="20">
        <f>VLOOKUP(B33,RMS!B:D,3,FALSE)</f>
        <v>26388.89</v>
      </c>
      <c r="J33" s="21">
        <f>VLOOKUP(B33,RMS!B:E,4,FALSE)</f>
        <v>26576.06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VLOOKUP(C34,RA!B35:D64,3,0)</f>
        <v>136624.91</v>
      </c>
      <c r="F34" s="25">
        <f>VLOOKUP(C34,RA!B35:I68,8,0)</f>
        <v>-15296.61</v>
      </c>
      <c r="G34" s="16">
        <f t="shared" si="0"/>
        <v>151921.52000000002</v>
      </c>
      <c r="H34" s="27">
        <f>RA!J35</f>
        <v>3.9138916935636199</v>
      </c>
      <c r="I34" s="20">
        <f>VLOOKUP(B34,RMS!B:D,3,FALSE)</f>
        <v>136624.91</v>
      </c>
      <c r="J34" s="21">
        <f>VLOOKUP(B34,RMS!B:E,4,FALSE)</f>
        <v>151921.51999999999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69</v>
      </c>
      <c r="D35" s="4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-27.826494896719499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VLOOKUP(C36,RA!B8:D65,3,0)</f>
        <v>74740.170400000003</v>
      </c>
      <c r="F36" s="25">
        <f>VLOOKUP(C36,RA!B8:I69,8,0)</f>
        <v>5588.9089999999997</v>
      </c>
      <c r="G36" s="16">
        <f t="shared" si="0"/>
        <v>69151.261400000003</v>
      </c>
      <c r="H36" s="27">
        <f>RA!J36</f>
        <v>-27.826494896719499</v>
      </c>
      <c r="I36" s="20">
        <f>VLOOKUP(B36,RMS!B:D,3,FALSE)</f>
        <v>74740.170940170894</v>
      </c>
      <c r="J36" s="21">
        <f>VLOOKUP(B36,RMS!B:E,4,FALSE)</f>
        <v>69151.260683760702</v>
      </c>
      <c r="K36" s="22">
        <f t="shared" si="1"/>
        <v>-5.4017089132685214E-4</v>
      </c>
      <c r="L36" s="22">
        <f t="shared" si="2"/>
        <v>7.1623930125497282E-4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VLOOKUP(C37,RA!B8:D66,3,0)</f>
        <v>303389.05290000001</v>
      </c>
      <c r="F37" s="25">
        <f>VLOOKUP(C37,RA!B8:I70,8,0)</f>
        <v>18344.1944</v>
      </c>
      <c r="G37" s="16">
        <f t="shared" si="0"/>
        <v>285044.85850000003</v>
      </c>
      <c r="H37" s="27">
        <f>RA!J37</f>
        <v>-0.709275759609442</v>
      </c>
      <c r="I37" s="20">
        <f>VLOOKUP(B37,RMS!B:D,3,FALSE)</f>
        <v>303389.04836410203</v>
      </c>
      <c r="J37" s="21">
        <f>VLOOKUP(B37,RMS!B:E,4,FALSE)</f>
        <v>285044.85615982901</v>
      </c>
      <c r="K37" s="22">
        <f t="shared" si="1"/>
        <v>4.5358979841694236E-3</v>
      </c>
      <c r="L37" s="22">
        <f t="shared" si="2"/>
        <v>2.3401710204780102E-3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VLOOKUP(C38,RA!B9:D67,3,0)</f>
        <v>106147.93</v>
      </c>
      <c r="F38" s="25">
        <f>VLOOKUP(C38,RA!B9:I71,8,0)</f>
        <v>-13249.65</v>
      </c>
      <c r="G38" s="16">
        <f t="shared" si="0"/>
        <v>119397.57999999999</v>
      </c>
      <c r="H38" s="27">
        <f>RA!J38</f>
        <v>-11.1960622700502</v>
      </c>
      <c r="I38" s="20">
        <f>VLOOKUP(B38,RMS!B:D,3,FALSE)</f>
        <v>106147.93</v>
      </c>
      <c r="J38" s="21">
        <f>VLOOKUP(B38,RMS!B:E,4,FALSE)</f>
        <v>119397.58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VLOOKUP(C39,RA!B10:D68,3,0)</f>
        <v>87556.479999999996</v>
      </c>
      <c r="F39" s="25">
        <f>VLOOKUP(C39,RA!B10:I72,8,0)</f>
        <v>11475.4</v>
      </c>
      <c r="G39" s="16">
        <f t="shared" si="0"/>
        <v>76081.08</v>
      </c>
      <c r="H39" s="27">
        <f>RA!J39</f>
        <v>0</v>
      </c>
      <c r="I39" s="20">
        <f>VLOOKUP(B39,RMS!B:D,3,FALSE)</f>
        <v>87556.479999999996</v>
      </c>
      <c r="J39" s="21">
        <f>VLOOKUP(B39,RMS!B:E,4,FALSE)</f>
        <v>76081.08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75</v>
      </c>
      <c r="D40" s="44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7.4777846639750196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VLOOKUP(C41,RA!B8:D69,3,0)</f>
        <v>6269.2330000000002</v>
      </c>
      <c r="F41" s="25">
        <f>VLOOKUP(C41,RA!B8:I73,8,0)</f>
        <v>345.5575</v>
      </c>
      <c r="G41" s="16">
        <f t="shared" si="0"/>
        <v>5923.6755000000003</v>
      </c>
      <c r="H41" s="27">
        <f>RA!J40</f>
        <v>7.4777846639750196</v>
      </c>
      <c r="I41" s="20">
        <f>VLOOKUP(B41,RMS!B:D,3,FALSE)</f>
        <v>6269.2330383480803</v>
      </c>
      <c r="J41" s="21">
        <f>VLOOKUP(B41,RMS!B:E,4,FALSE)</f>
        <v>5923.6753649497005</v>
      </c>
      <c r="K41" s="22">
        <f t="shared" si="1"/>
        <v>-3.834808012470603E-5</v>
      </c>
      <c r="L41" s="22">
        <f t="shared" si="2"/>
        <v>1.3505029983207351E-4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10.42578125" style="41" bestFit="1" customWidth="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18768633.108399998</v>
      </c>
      <c r="E7" s="73">
        <v>23780258.0605</v>
      </c>
      <c r="F7" s="74">
        <v>78.925270956480901</v>
      </c>
      <c r="G7" s="73">
        <v>17121524.441799998</v>
      </c>
      <c r="H7" s="74">
        <v>9.6201052201799993</v>
      </c>
      <c r="I7" s="73">
        <v>1311546.882</v>
      </c>
      <c r="J7" s="74">
        <v>6.9879722962510797</v>
      </c>
      <c r="K7" s="73">
        <v>1646582.8615999999</v>
      </c>
      <c r="L7" s="74">
        <v>9.6170342027493696</v>
      </c>
      <c r="M7" s="74">
        <v>-0.203473501038655</v>
      </c>
      <c r="N7" s="73">
        <v>54819026.896700002</v>
      </c>
      <c r="O7" s="73">
        <v>2387604289.0223999</v>
      </c>
      <c r="P7" s="73">
        <v>894261</v>
      </c>
      <c r="Q7" s="73">
        <v>941899</v>
      </c>
      <c r="R7" s="74">
        <v>-5.0576548016294698</v>
      </c>
      <c r="S7" s="73">
        <v>20.987869434538698</v>
      </c>
      <c r="T7" s="73">
        <v>21.1611378318694</v>
      </c>
      <c r="U7" s="75">
        <v>-0.82556449034134005</v>
      </c>
      <c r="V7" s="63"/>
      <c r="W7" s="63"/>
    </row>
    <row r="8" spans="1:23" ht="12" customHeight="1" thickBot="1" x14ac:dyDescent="0.25">
      <c r="A8" s="53">
        <v>42463</v>
      </c>
      <c r="B8" s="62" t="s">
        <v>6</v>
      </c>
      <c r="C8" s="51"/>
      <c r="D8" s="76">
        <v>634825.3639</v>
      </c>
      <c r="E8" s="76">
        <v>896177.35840000003</v>
      </c>
      <c r="F8" s="77">
        <v>70.837023268853002</v>
      </c>
      <c r="G8" s="76">
        <v>566157.43960000004</v>
      </c>
      <c r="H8" s="77">
        <v>12.128768341985401</v>
      </c>
      <c r="I8" s="76">
        <v>-2276.6493999999998</v>
      </c>
      <c r="J8" s="77">
        <v>-0.35862609301140402</v>
      </c>
      <c r="K8" s="76">
        <v>125799.82640000001</v>
      </c>
      <c r="L8" s="77">
        <v>22.2199370000118</v>
      </c>
      <c r="M8" s="77">
        <v>-1.0180973969929099</v>
      </c>
      <c r="N8" s="76">
        <v>2563308.9607000002</v>
      </c>
      <c r="O8" s="76">
        <v>91949304.757499993</v>
      </c>
      <c r="P8" s="76">
        <v>30474</v>
      </c>
      <c r="Q8" s="76">
        <v>34516</v>
      </c>
      <c r="R8" s="77">
        <v>-11.710511067331099</v>
      </c>
      <c r="S8" s="76">
        <v>20.831704531732001</v>
      </c>
      <c r="T8" s="76">
        <v>28.254665413141701</v>
      </c>
      <c r="U8" s="78">
        <v>-35.632998106816999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300274.33039999998</v>
      </c>
      <c r="E9" s="76">
        <v>165462.109</v>
      </c>
      <c r="F9" s="77">
        <v>181.47618945193099</v>
      </c>
      <c r="G9" s="76">
        <v>82641.874200000006</v>
      </c>
      <c r="H9" s="77">
        <v>263.34404719974299</v>
      </c>
      <c r="I9" s="76">
        <v>13841.350200000001</v>
      </c>
      <c r="J9" s="77">
        <v>4.6095682509929299</v>
      </c>
      <c r="K9" s="76">
        <v>18566.854500000001</v>
      </c>
      <c r="L9" s="77">
        <v>22.466642582508101</v>
      </c>
      <c r="M9" s="77">
        <v>-0.25451291709104501</v>
      </c>
      <c r="N9" s="76">
        <v>509103.93160000001</v>
      </c>
      <c r="O9" s="76">
        <v>12466694.885600001</v>
      </c>
      <c r="P9" s="76">
        <v>5644</v>
      </c>
      <c r="Q9" s="76">
        <v>6149</v>
      </c>
      <c r="R9" s="77">
        <v>-8.2127175150430993</v>
      </c>
      <c r="S9" s="76">
        <v>53.202397306874602</v>
      </c>
      <c r="T9" s="76">
        <v>18.1218583346886</v>
      </c>
      <c r="U9" s="78">
        <v>65.937891425905804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208224.4552</v>
      </c>
      <c r="E10" s="76">
        <v>269734.25670000003</v>
      </c>
      <c r="F10" s="77">
        <v>77.196147700137502</v>
      </c>
      <c r="G10" s="76">
        <v>152601.37359999999</v>
      </c>
      <c r="H10" s="77">
        <v>36.449921968461297</v>
      </c>
      <c r="I10" s="76">
        <v>8272.6506000000008</v>
      </c>
      <c r="J10" s="77">
        <v>3.9729486106971001</v>
      </c>
      <c r="K10" s="76">
        <v>31820.993699999999</v>
      </c>
      <c r="L10" s="77">
        <v>20.852363874134898</v>
      </c>
      <c r="M10" s="77">
        <v>-0.74002538456239297</v>
      </c>
      <c r="N10" s="76">
        <v>660106.69449999998</v>
      </c>
      <c r="O10" s="76">
        <v>21856212.288800001</v>
      </c>
      <c r="P10" s="76">
        <v>101274</v>
      </c>
      <c r="Q10" s="76">
        <v>106338</v>
      </c>
      <c r="R10" s="77">
        <v>-4.7621734469333603</v>
      </c>
      <c r="S10" s="76">
        <v>2.0560504690246302</v>
      </c>
      <c r="T10" s="76">
        <v>2.2184679202166699</v>
      </c>
      <c r="U10" s="78">
        <v>-7.8994875679822503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64116.230100000001</v>
      </c>
      <c r="E11" s="76">
        <v>114525.3651</v>
      </c>
      <c r="F11" s="77">
        <v>55.984305349313402</v>
      </c>
      <c r="G11" s="76">
        <v>44330.320699999997</v>
      </c>
      <c r="H11" s="77">
        <v>44.632903817454299</v>
      </c>
      <c r="I11" s="76">
        <v>-18406.748800000001</v>
      </c>
      <c r="J11" s="77">
        <v>-28.708407795173802</v>
      </c>
      <c r="K11" s="76">
        <v>8374.3731000000007</v>
      </c>
      <c r="L11" s="77">
        <v>18.890847094638801</v>
      </c>
      <c r="M11" s="77">
        <v>-3.1979852796384201</v>
      </c>
      <c r="N11" s="76">
        <v>235210.91469999999</v>
      </c>
      <c r="O11" s="76">
        <v>7276861.0855</v>
      </c>
      <c r="P11" s="76">
        <v>3638</v>
      </c>
      <c r="Q11" s="76">
        <v>4093</v>
      </c>
      <c r="R11" s="77">
        <v>-11.116540434888799</v>
      </c>
      <c r="S11" s="76">
        <v>17.624032462891702</v>
      </c>
      <c r="T11" s="76">
        <v>16.5434967505497</v>
      </c>
      <c r="U11" s="78">
        <v>6.1310356447487599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89707.708199999994</v>
      </c>
      <c r="E12" s="76">
        <v>190054.7065</v>
      </c>
      <c r="F12" s="77">
        <v>47.200992731006103</v>
      </c>
      <c r="G12" s="76">
        <v>135831.31080000001</v>
      </c>
      <c r="H12" s="77">
        <v>-33.9565320605004</v>
      </c>
      <c r="I12" s="76">
        <v>20507.429100000001</v>
      </c>
      <c r="J12" s="77">
        <v>22.860275344766901</v>
      </c>
      <c r="K12" s="76">
        <v>27510.097300000001</v>
      </c>
      <c r="L12" s="77">
        <v>20.253133933534901</v>
      </c>
      <c r="M12" s="77">
        <v>-0.254549016080725</v>
      </c>
      <c r="N12" s="76">
        <v>263572.67589999997</v>
      </c>
      <c r="O12" s="76">
        <v>23937612.3825</v>
      </c>
      <c r="P12" s="76">
        <v>925</v>
      </c>
      <c r="Q12" s="76">
        <v>1019</v>
      </c>
      <c r="R12" s="77">
        <v>-9.2247301275760503</v>
      </c>
      <c r="S12" s="76">
        <v>96.981306162162198</v>
      </c>
      <c r="T12" s="76">
        <v>95.1425777232581</v>
      </c>
      <c r="U12" s="78">
        <v>1.8959617184672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220723.76300000001</v>
      </c>
      <c r="E13" s="76">
        <v>464858.9277</v>
      </c>
      <c r="F13" s="77">
        <v>47.481881028311797</v>
      </c>
      <c r="G13" s="76">
        <v>296766.12829999998</v>
      </c>
      <c r="H13" s="77">
        <v>-25.6236672748344</v>
      </c>
      <c r="I13" s="76">
        <v>63131.514600000002</v>
      </c>
      <c r="J13" s="77">
        <v>28.602047075466</v>
      </c>
      <c r="K13" s="76">
        <v>80320.784400000004</v>
      </c>
      <c r="L13" s="77">
        <v>27.065347672967601</v>
      </c>
      <c r="M13" s="77">
        <v>-0.21400774318135299</v>
      </c>
      <c r="N13" s="76">
        <v>617113.5612</v>
      </c>
      <c r="O13" s="76">
        <v>40124629.270099998</v>
      </c>
      <c r="P13" s="76">
        <v>9107</v>
      </c>
      <c r="Q13" s="76">
        <v>9390</v>
      </c>
      <c r="R13" s="77">
        <v>-3.0138445154419502</v>
      </c>
      <c r="S13" s="76">
        <v>24.236714944548201</v>
      </c>
      <c r="T13" s="76">
        <v>24.306030212992599</v>
      </c>
      <c r="U13" s="78">
        <v>-0.28599283608767501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156476.6942</v>
      </c>
      <c r="E14" s="76">
        <v>201068.95490000001</v>
      </c>
      <c r="F14" s="77">
        <v>77.822403900105996</v>
      </c>
      <c r="G14" s="76">
        <v>196797.06390000001</v>
      </c>
      <c r="H14" s="77">
        <v>-20.488298402911301</v>
      </c>
      <c r="I14" s="76">
        <v>34234.939400000003</v>
      </c>
      <c r="J14" s="77">
        <v>21.8786187777221</v>
      </c>
      <c r="K14" s="76">
        <v>35264.282299999999</v>
      </c>
      <c r="L14" s="77">
        <v>17.919109971030402</v>
      </c>
      <c r="M14" s="77">
        <v>-2.9189390308390999E-2</v>
      </c>
      <c r="N14" s="76">
        <v>386755.63959999999</v>
      </c>
      <c r="O14" s="76">
        <v>16920899.623100001</v>
      </c>
      <c r="P14" s="76">
        <v>3177</v>
      </c>
      <c r="Q14" s="76">
        <v>2038</v>
      </c>
      <c r="R14" s="77">
        <v>55.888125613346403</v>
      </c>
      <c r="S14" s="76">
        <v>49.2529726786276</v>
      </c>
      <c r="T14" s="76">
        <v>63.759967468105998</v>
      </c>
      <c r="U14" s="78">
        <v>-29.4540491680279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114567.4546</v>
      </c>
      <c r="E15" s="76">
        <v>228808.37289999999</v>
      </c>
      <c r="F15" s="77">
        <v>50.071355845911903</v>
      </c>
      <c r="G15" s="76">
        <v>185595.68460000001</v>
      </c>
      <c r="H15" s="77">
        <v>-38.270410302417098</v>
      </c>
      <c r="I15" s="76">
        <v>21803.136699999999</v>
      </c>
      <c r="J15" s="77">
        <v>19.030829284043499</v>
      </c>
      <c r="K15" s="76">
        <v>41624.301800000001</v>
      </c>
      <c r="L15" s="77">
        <v>22.427408207097901</v>
      </c>
      <c r="M15" s="77">
        <v>-0.47619213399034099</v>
      </c>
      <c r="N15" s="76">
        <v>318564.82520000002</v>
      </c>
      <c r="O15" s="76">
        <v>13642429.695599999</v>
      </c>
      <c r="P15" s="76">
        <v>4712</v>
      </c>
      <c r="Q15" s="76">
        <v>4940</v>
      </c>
      <c r="R15" s="77">
        <v>-4.6153846153846096</v>
      </c>
      <c r="S15" s="76">
        <v>24.3139759337861</v>
      </c>
      <c r="T15" s="76">
        <v>24.2828479959514</v>
      </c>
      <c r="U15" s="78">
        <v>0.12802487721231401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1165653.8859999999</v>
      </c>
      <c r="E16" s="76">
        <v>1496467.4199000001</v>
      </c>
      <c r="F16" s="77">
        <v>77.893702896511698</v>
      </c>
      <c r="G16" s="76">
        <v>967742.82510000002</v>
      </c>
      <c r="H16" s="77">
        <v>20.450790826534899</v>
      </c>
      <c r="I16" s="76">
        <v>9641.9660999999996</v>
      </c>
      <c r="J16" s="77">
        <v>0.82717230352887094</v>
      </c>
      <c r="K16" s="76">
        <v>49756.736199999999</v>
      </c>
      <c r="L16" s="77">
        <v>5.1415246808839399</v>
      </c>
      <c r="M16" s="77">
        <v>-0.80621787447545701</v>
      </c>
      <c r="N16" s="76">
        <v>3366082.3722000001</v>
      </c>
      <c r="O16" s="76">
        <v>114945834.4043</v>
      </c>
      <c r="P16" s="76">
        <v>51202</v>
      </c>
      <c r="Q16" s="76">
        <v>58274</v>
      </c>
      <c r="R16" s="77">
        <v>-12.135772385626501</v>
      </c>
      <c r="S16" s="76">
        <v>22.765788172337</v>
      </c>
      <c r="T16" s="76">
        <v>23.522892965988301</v>
      </c>
      <c r="U16" s="78">
        <v>-3.32562522290009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1069087.1041999999</v>
      </c>
      <c r="E17" s="76">
        <v>1532335.6495999999</v>
      </c>
      <c r="F17" s="77">
        <v>69.768467794838102</v>
      </c>
      <c r="G17" s="76">
        <v>553596.99010000005</v>
      </c>
      <c r="H17" s="77">
        <v>93.116495089123106</v>
      </c>
      <c r="I17" s="76">
        <v>40281.482199999999</v>
      </c>
      <c r="J17" s="77">
        <v>3.7678391257130301</v>
      </c>
      <c r="K17" s="76">
        <v>58336.9637</v>
      </c>
      <c r="L17" s="77">
        <v>10.5378036266892</v>
      </c>
      <c r="M17" s="77">
        <v>-0.30950327810770201</v>
      </c>
      <c r="N17" s="76">
        <v>2565533.1847000001</v>
      </c>
      <c r="O17" s="76">
        <v>152139739.69299999</v>
      </c>
      <c r="P17" s="76">
        <v>12290</v>
      </c>
      <c r="Q17" s="76">
        <v>12534</v>
      </c>
      <c r="R17" s="77">
        <v>-1.9467049625020001</v>
      </c>
      <c r="S17" s="76">
        <v>86.988373002440994</v>
      </c>
      <c r="T17" s="76">
        <v>80.120810906334796</v>
      </c>
      <c r="U17" s="78">
        <v>7.8948046262614202</v>
      </c>
    </row>
    <row r="18" spans="1:21" ht="12" customHeight="1" thickBot="1" x14ac:dyDescent="0.25">
      <c r="A18" s="54"/>
      <c r="B18" s="62" t="s">
        <v>16</v>
      </c>
      <c r="C18" s="51"/>
      <c r="D18" s="76">
        <v>2254270.0107</v>
      </c>
      <c r="E18" s="76">
        <v>2778598.5786000001</v>
      </c>
      <c r="F18" s="77">
        <v>81.129747494358</v>
      </c>
      <c r="G18" s="76">
        <v>1994057.6621000001</v>
      </c>
      <c r="H18" s="77">
        <v>13.049389370514101</v>
      </c>
      <c r="I18" s="76">
        <v>97982.095100000006</v>
      </c>
      <c r="J18" s="77">
        <v>4.3465110494715899</v>
      </c>
      <c r="K18" s="76">
        <v>132435.2715</v>
      </c>
      <c r="L18" s="77">
        <v>6.6414965834302198</v>
      </c>
      <c r="M18" s="77">
        <v>-0.26015106104116698</v>
      </c>
      <c r="N18" s="76">
        <v>6202899.3980999999</v>
      </c>
      <c r="O18" s="76">
        <v>285482739.42799997</v>
      </c>
      <c r="P18" s="76">
        <v>90997</v>
      </c>
      <c r="Q18" s="76">
        <v>91853</v>
      </c>
      <c r="R18" s="77">
        <v>-0.93192383482303398</v>
      </c>
      <c r="S18" s="76">
        <v>24.7730146125696</v>
      </c>
      <c r="T18" s="76">
        <v>23.816286063601598</v>
      </c>
      <c r="U18" s="78">
        <v>3.8619787051777901</v>
      </c>
    </row>
    <row r="19" spans="1:21" ht="12" customHeight="1" thickBot="1" x14ac:dyDescent="0.25">
      <c r="A19" s="54"/>
      <c r="B19" s="62" t="s">
        <v>17</v>
      </c>
      <c r="C19" s="51"/>
      <c r="D19" s="76">
        <v>571408.44350000005</v>
      </c>
      <c r="E19" s="76">
        <v>1034040.1703999999</v>
      </c>
      <c r="F19" s="77">
        <v>55.259791626756702</v>
      </c>
      <c r="G19" s="76">
        <v>612788.3726</v>
      </c>
      <c r="H19" s="77">
        <v>-6.7527275239295097</v>
      </c>
      <c r="I19" s="76">
        <v>68456.335999999996</v>
      </c>
      <c r="J19" s="77">
        <v>11.980280791913099</v>
      </c>
      <c r="K19" s="76">
        <v>68085.562399999995</v>
      </c>
      <c r="L19" s="77">
        <v>11.1107790950928</v>
      </c>
      <c r="M19" s="77">
        <v>5.4457007760580003E-3</v>
      </c>
      <c r="N19" s="76">
        <v>1739309.1942</v>
      </c>
      <c r="O19" s="76">
        <v>79127890.525099993</v>
      </c>
      <c r="P19" s="76">
        <v>11205</v>
      </c>
      <c r="Q19" s="76">
        <v>11595</v>
      </c>
      <c r="R19" s="77">
        <v>-3.3635187580853798</v>
      </c>
      <c r="S19" s="76">
        <v>50.995845024542596</v>
      </c>
      <c r="T19" s="76">
        <v>51.052176170763303</v>
      </c>
      <c r="U19" s="78">
        <v>-0.11046222725310199</v>
      </c>
    </row>
    <row r="20" spans="1:21" ht="12" thickBot="1" x14ac:dyDescent="0.25">
      <c r="A20" s="54"/>
      <c r="B20" s="62" t="s">
        <v>18</v>
      </c>
      <c r="C20" s="51"/>
      <c r="D20" s="76">
        <v>960114.36309999996</v>
      </c>
      <c r="E20" s="76">
        <v>1169816.7892</v>
      </c>
      <c r="F20" s="77">
        <v>82.073908663645597</v>
      </c>
      <c r="G20" s="76">
        <v>826711.60230000003</v>
      </c>
      <c r="H20" s="77">
        <v>16.136553597271298</v>
      </c>
      <c r="I20" s="76">
        <v>93799.077300000004</v>
      </c>
      <c r="J20" s="77">
        <v>9.7695733867727199</v>
      </c>
      <c r="K20" s="76">
        <v>60936.016600000003</v>
      </c>
      <c r="L20" s="77">
        <v>7.3708916665097597</v>
      </c>
      <c r="M20" s="77">
        <v>0.539304380785534</v>
      </c>
      <c r="N20" s="76">
        <v>2931869.9689000002</v>
      </c>
      <c r="O20" s="76">
        <v>129813211.0953</v>
      </c>
      <c r="P20" s="76">
        <v>35050</v>
      </c>
      <c r="Q20" s="76">
        <v>35649</v>
      </c>
      <c r="R20" s="77">
        <v>-1.6802715363684799</v>
      </c>
      <c r="S20" s="76">
        <v>27.392706507845901</v>
      </c>
      <c r="T20" s="76">
        <v>29.797928076523899</v>
      </c>
      <c r="U20" s="78">
        <v>-8.7805181572293201</v>
      </c>
    </row>
    <row r="21" spans="1:21" ht="12" customHeight="1" thickBot="1" x14ac:dyDescent="0.25">
      <c r="A21" s="54"/>
      <c r="B21" s="62" t="s">
        <v>19</v>
      </c>
      <c r="C21" s="51"/>
      <c r="D21" s="76">
        <v>352828.0331</v>
      </c>
      <c r="E21" s="76">
        <v>499898.59279999998</v>
      </c>
      <c r="F21" s="77">
        <v>70.579921244379193</v>
      </c>
      <c r="G21" s="76">
        <v>426057.47610000003</v>
      </c>
      <c r="H21" s="77">
        <v>-17.1876911233479</v>
      </c>
      <c r="I21" s="76">
        <v>42809.888700000003</v>
      </c>
      <c r="J21" s="77">
        <v>12.133358090587601</v>
      </c>
      <c r="K21" s="76">
        <v>24474.0857</v>
      </c>
      <c r="L21" s="77">
        <v>5.7443155144297204</v>
      </c>
      <c r="M21" s="77">
        <v>0.74919256329971895</v>
      </c>
      <c r="N21" s="76">
        <v>1068933.5205000001</v>
      </c>
      <c r="O21" s="76">
        <v>48434813.477700002</v>
      </c>
      <c r="P21" s="76">
        <v>27476</v>
      </c>
      <c r="Q21" s="76">
        <v>27311</v>
      </c>
      <c r="R21" s="77">
        <v>0.60415217311706704</v>
      </c>
      <c r="S21" s="76">
        <v>12.841317262338</v>
      </c>
      <c r="T21" s="76">
        <v>13.0910534583135</v>
      </c>
      <c r="U21" s="78">
        <v>-1.94478643330387</v>
      </c>
    </row>
    <row r="22" spans="1:21" ht="12" customHeight="1" thickBot="1" x14ac:dyDescent="0.25">
      <c r="A22" s="54"/>
      <c r="B22" s="62" t="s">
        <v>20</v>
      </c>
      <c r="C22" s="51"/>
      <c r="D22" s="76">
        <v>1276770.6217</v>
      </c>
      <c r="E22" s="76">
        <v>1611265.4069999999</v>
      </c>
      <c r="F22" s="77">
        <v>79.240242864594705</v>
      </c>
      <c r="G22" s="76">
        <v>1260070.5441000001</v>
      </c>
      <c r="H22" s="77">
        <v>1.3253287824395601</v>
      </c>
      <c r="I22" s="76">
        <v>104269.51579999999</v>
      </c>
      <c r="J22" s="77">
        <v>8.1666600114252894</v>
      </c>
      <c r="K22" s="76">
        <v>152451.48050000001</v>
      </c>
      <c r="L22" s="77">
        <v>12.098646477677001</v>
      </c>
      <c r="M22" s="77">
        <v>-0.31604786350369402</v>
      </c>
      <c r="N22" s="76">
        <v>3803987.8161999998</v>
      </c>
      <c r="O22" s="76">
        <v>147700440.0539</v>
      </c>
      <c r="P22" s="76">
        <v>72231</v>
      </c>
      <c r="Q22" s="76">
        <v>81833</v>
      </c>
      <c r="R22" s="77">
        <v>-11.733652682902999</v>
      </c>
      <c r="S22" s="76">
        <v>17.676214114438402</v>
      </c>
      <c r="T22" s="76">
        <v>16.884047392861099</v>
      </c>
      <c r="U22" s="78">
        <v>4.4815406537210096</v>
      </c>
    </row>
    <row r="23" spans="1:21" ht="12" thickBot="1" x14ac:dyDescent="0.25">
      <c r="A23" s="54"/>
      <c r="B23" s="62" t="s">
        <v>21</v>
      </c>
      <c r="C23" s="51"/>
      <c r="D23" s="76">
        <v>2572961.7297</v>
      </c>
      <c r="E23" s="76">
        <v>3639129.0296</v>
      </c>
      <c r="F23" s="77">
        <v>70.702679371135403</v>
      </c>
      <c r="G23" s="76">
        <v>2420825.1694999998</v>
      </c>
      <c r="H23" s="77">
        <v>6.2844918384346897</v>
      </c>
      <c r="I23" s="76">
        <v>113229.31479999999</v>
      </c>
      <c r="J23" s="77">
        <v>4.4007383978152799</v>
      </c>
      <c r="K23" s="76">
        <v>257475.98879999999</v>
      </c>
      <c r="L23" s="77">
        <v>10.635877057291999</v>
      </c>
      <c r="M23" s="77">
        <v>-0.56023349855759497</v>
      </c>
      <c r="N23" s="76">
        <v>7921688.2467</v>
      </c>
      <c r="O23" s="76">
        <v>329731520.02859998</v>
      </c>
      <c r="P23" s="76">
        <v>68310</v>
      </c>
      <c r="Q23" s="76">
        <v>73218</v>
      </c>
      <c r="R23" s="77">
        <v>-6.70326968778169</v>
      </c>
      <c r="S23" s="76">
        <v>37.665960030742198</v>
      </c>
      <c r="T23" s="76">
        <v>43.214535203092098</v>
      </c>
      <c r="U23" s="78">
        <v>-14.731006903371901</v>
      </c>
    </row>
    <row r="24" spans="1:21" ht="12" thickBot="1" x14ac:dyDescent="0.25">
      <c r="A24" s="54"/>
      <c r="B24" s="62" t="s">
        <v>22</v>
      </c>
      <c r="C24" s="51"/>
      <c r="D24" s="76">
        <v>276135.75929999998</v>
      </c>
      <c r="E24" s="76">
        <v>301551.11080000002</v>
      </c>
      <c r="F24" s="77">
        <v>91.571793109110303</v>
      </c>
      <c r="G24" s="76">
        <v>235148.99849999999</v>
      </c>
      <c r="H24" s="77">
        <v>17.430123479773201</v>
      </c>
      <c r="I24" s="76">
        <v>45424.2284</v>
      </c>
      <c r="J24" s="77">
        <v>16.449962335609701</v>
      </c>
      <c r="K24" s="76">
        <v>36666.294099999999</v>
      </c>
      <c r="L24" s="77">
        <v>15.592791946337</v>
      </c>
      <c r="M24" s="77">
        <v>0.23885518062214001</v>
      </c>
      <c r="N24" s="76">
        <v>782940.41170000006</v>
      </c>
      <c r="O24" s="76">
        <v>33653478.115900002</v>
      </c>
      <c r="P24" s="76">
        <v>23498</v>
      </c>
      <c r="Q24" s="76">
        <v>23161</v>
      </c>
      <c r="R24" s="77">
        <v>1.4550321661413601</v>
      </c>
      <c r="S24" s="76">
        <v>11.751457966635501</v>
      </c>
      <c r="T24" s="76">
        <v>11.427291766331299</v>
      </c>
      <c r="U24" s="78">
        <v>2.75851899589389</v>
      </c>
    </row>
    <row r="25" spans="1:21" ht="12" thickBot="1" x14ac:dyDescent="0.25">
      <c r="A25" s="54"/>
      <c r="B25" s="62" t="s">
        <v>23</v>
      </c>
      <c r="C25" s="51"/>
      <c r="D25" s="76">
        <v>374986.58510000003</v>
      </c>
      <c r="E25" s="76">
        <v>327829.4252</v>
      </c>
      <c r="F25" s="77">
        <v>114.384663570462</v>
      </c>
      <c r="G25" s="76">
        <v>219452.71419999999</v>
      </c>
      <c r="H25" s="77">
        <v>70.873523468136696</v>
      </c>
      <c r="I25" s="76">
        <v>19145.567999999999</v>
      </c>
      <c r="J25" s="77">
        <v>5.1056674453818998</v>
      </c>
      <c r="K25" s="76">
        <v>17432.933700000001</v>
      </c>
      <c r="L25" s="77">
        <v>7.94382232343336</v>
      </c>
      <c r="M25" s="77">
        <v>9.8241313221996002E-2</v>
      </c>
      <c r="N25" s="76">
        <v>1068373.8555999999</v>
      </c>
      <c r="O25" s="76">
        <v>45804874.225900002</v>
      </c>
      <c r="P25" s="76">
        <v>18892</v>
      </c>
      <c r="Q25" s="76">
        <v>19611</v>
      </c>
      <c r="R25" s="77">
        <v>-3.6663097241344098</v>
      </c>
      <c r="S25" s="76">
        <v>19.848961735126</v>
      </c>
      <c r="T25" s="76">
        <v>20.114153021263601</v>
      </c>
      <c r="U25" s="78">
        <v>-1.33604613519051</v>
      </c>
    </row>
    <row r="26" spans="1:21" ht="12" thickBot="1" x14ac:dyDescent="0.25">
      <c r="A26" s="54"/>
      <c r="B26" s="62" t="s">
        <v>24</v>
      </c>
      <c r="C26" s="51"/>
      <c r="D26" s="76">
        <v>513096.9068</v>
      </c>
      <c r="E26" s="76">
        <v>714006.40729999996</v>
      </c>
      <c r="F26" s="77">
        <v>71.861667003838903</v>
      </c>
      <c r="G26" s="76">
        <v>509994.16899999999</v>
      </c>
      <c r="H26" s="77">
        <v>0.60838691667470801</v>
      </c>
      <c r="I26" s="76">
        <v>118800.1811</v>
      </c>
      <c r="J26" s="77">
        <v>23.153556282557599</v>
      </c>
      <c r="K26" s="76">
        <v>113371.8904</v>
      </c>
      <c r="L26" s="77">
        <v>22.230036594790999</v>
      </c>
      <c r="M26" s="77">
        <v>4.7880393286624003E-2</v>
      </c>
      <c r="N26" s="76">
        <v>1576563.8258</v>
      </c>
      <c r="O26" s="76">
        <v>77762120.495199993</v>
      </c>
      <c r="P26" s="76">
        <v>34760</v>
      </c>
      <c r="Q26" s="76">
        <v>36357</v>
      </c>
      <c r="R26" s="77">
        <v>-4.39255164067443</v>
      </c>
      <c r="S26" s="76">
        <v>14.761130805523599</v>
      </c>
      <c r="T26" s="76">
        <v>14.689996803916699</v>
      </c>
      <c r="U26" s="78">
        <v>0.48190076047734298</v>
      </c>
    </row>
    <row r="27" spans="1:21" ht="12" thickBot="1" x14ac:dyDescent="0.25">
      <c r="A27" s="54"/>
      <c r="B27" s="62" t="s">
        <v>25</v>
      </c>
      <c r="C27" s="51"/>
      <c r="D27" s="76">
        <v>273184.97289999999</v>
      </c>
      <c r="E27" s="76">
        <v>346964.94689999998</v>
      </c>
      <c r="F27" s="77">
        <v>78.735611577135998</v>
      </c>
      <c r="G27" s="76">
        <v>255352.51139999999</v>
      </c>
      <c r="H27" s="77">
        <v>6.9834682268176804</v>
      </c>
      <c r="I27" s="76">
        <v>74554.187099999996</v>
      </c>
      <c r="J27" s="77">
        <v>27.290735031494801</v>
      </c>
      <c r="K27" s="76">
        <v>65994.592999999993</v>
      </c>
      <c r="L27" s="77">
        <v>25.844505165888901</v>
      </c>
      <c r="M27" s="77">
        <v>0.129701445389625</v>
      </c>
      <c r="N27" s="76">
        <v>782352.22490000003</v>
      </c>
      <c r="O27" s="76">
        <v>25885054.320999999</v>
      </c>
      <c r="P27" s="76">
        <v>30002</v>
      </c>
      <c r="Q27" s="76">
        <v>28875</v>
      </c>
      <c r="R27" s="77">
        <v>3.9030303030303002</v>
      </c>
      <c r="S27" s="76">
        <v>9.1055587260849293</v>
      </c>
      <c r="T27" s="76">
        <v>8.9202231480519494</v>
      </c>
      <c r="U27" s="78">
        <v>2.03541137461497</v>
      </c>
    </row>
    <row r="28" spans="1:21" ht="12" thickBot="1" x14ac:dyDescent="0.25">
      <c r="A28" s="54"/>
      <c r="B28" s="62" t="s">
        <v>26</v>
      </c>
      <c r="C28" s="51"/>
      <c r="D28" s="76">
        <v>929747.77020000003</v>
      </c>
      <c r="E28" s="76">
        <v>953099.25269999995</v>
      </c>
      <c r="F28" s="77">
        <v>97.549942208657896</v>
      </c>
      <c r="G28" s="76">
        <v>750704.11450000003</v>
      </c>
      <c r="H28" s="77">
        <v>23.8500964949753</v>
      </c>
      <c r="I28" s="76">
        <v>49046.719100000002</v>
      </c>
      <c r="J28" s="77">
        <v>5.2752714953486199</v>
      </c>
      <c r="K28" s="76">
        <v>7601.5729000000001</v>
      </c>
      <c r="L28" s="77">
        <v>1.0125924120001599</v>
      </c>
      <c r="M28" s="77">
        <v>5.4521803244168101</v>
      </c>
      <c r="N28" s="76">
        <v>2766100.0968999998</v>
      </c>
      <c r="O28" s="76">
        <v>111469783.7059</v>
      </c>
      <c r="P28" s="76">
        <v>38226</v>
      </c>
      <c r="Q28" s="76">
        <v>38451</v>
      </c>
      <c r="R28" s="77">
        <v>-0.58516033393150002</v>
      </c>
      <c r="S28" s="76">
        <v>24.3223923559881</v>
      </c>
      <c r="T28" s="76">
        <v>25.154518368833099</v>
      </c>
      <c r="U28" s="78">
        <v>-3.4212342300288801</v>
      </c>
    </row>
    <row r="29" spans="1:21" ht="12" thickBot="1" x14ac:dyDescent="0.25">
      <c r="A29" s="54"/>
      <c r="B29" s="62" t="s">
        <v>27</v>
      </c>
      <c r="C29" s="51"/>
      <c r="D29" s="76">
        <v>829677.02139999997</v>
      </c>
      <c r="E29" s="76">
        <v>766141.66480000003</v>
      </c>
      <c r="F29" s="77">
        <v>108.29289927948101</v>
      </c>
      <c r="G29" s="76">
        <v>677023.12670000002</v>
      </c>
      <c r="H29" s="77">
        <v>22.5478109505768</v>
      </c>
      <c r="I29" s="76">
        <v>121826.30009999999</v>
      </c>
      <c r="J29" s="77">
        <v>14.6835813163091</v>
      </c>
      <c r="K29" s="76">
        <v>91611.445300000007</v>
      </c>
      <c r="L29" s="77">
        <v>13.531508996825499</v>
      </c>
      <c r="M29" s="77">
        <v>0.32981528346218503</v>
      </c>
      <c r="N29" s="76">
        <v>2507430.0159</v>
      </c>
      <c r="O29" s="76">
        <v>76395048.070099995</v>
      </c>
      <c r="P29" s="76">
        <v>89323</v>
      </c>
      <c r="Q29" s="76">
        <v>92798</v>
      </c>
      <c r="R29" s="77">
        <v>-3.7446927735511499</v>
      </c>
      <c r="S29" s="76">
        <v>9.2885037605096095</v>
      </c>
      <c r="T29" s="76">
        <v>9.2446524450958005</v>
      </c>
      <c r="U29" s="78">
        <v>0.47210311310040698</v>
      </c>
    </row>
    <row r="30" spans="1:21" ht="12" thickBot="1" x14ac:dyDescent="0.25">
      <c r="A30" s="54"/>
      <c r="B30" s="62" t="s">
        <v>28</v>
      </c>
      <c r="C30" s="51"/>
      <c r="D30" s="76">
        <v>1520485.4066000001</v>
      </c>
      <c r="E30" s="76">
        <v>1934077.8566999999</v>
      </c>
      <c r="F30" s="77">
        <v>78.615522189696804</v>
      </c>
      <c r="G30" s="76">
        <v>1606649.8136</v>
      </c>
      <c r="H30" s="77">
        <v>-5.36298615109739</v>
      </c>
      <c r="I30" s="76">
        <v>134107.1531</v>
      </c>
      <c r="J30" s="77">
        <v>8.8200223769250599</v>
      </c>
      <c r="K30" s="76">
        <v>116201.31939999999</v>
      </c>
      <c r="L30" s="77">
        <v>7.2325231308264497</v>
      </c>
      <c r="M30" s="77">
        <v>0.15409320472827601</v>
      </c>
      <c r="N30" s="76">
        <v>4040415.7069999999</v>
      </c>
      <c r="O30" s="76">
        <v>108271110.02079999</v>
      </c>
      <c r="P30" s="76">
        <v>76246</v>
      </c>
      <c r="Q30" s="76">
        <v>83504</v>
      </c>
      <c r="R30" s="77">
        <v>-8.6917991952481302</v>
      </c>
      <c r="S30" s="76">
        <v>19.9418383469297</v>
      </c>
      <c r="T30" s="76">
        <v>16.637572882736201</v>
      </c>
      <c r="U30" s="78">
        <v>16.569512833816798</v>
      </c>
    </row>
    <row r="31" spans="1:21" ht="12" thickBot="1" x14ac:dyDescent="0.25">
      <c r="A31" s="54"/>
      <c r="B31" s="62" t="s">
        <v>29</v>
      </c>
      <c r="C31" s="51"/>
      <c r="D31" s="76">
        <v>809418.27049999998</v>
      </c>
      <c r="E31" s="76">
        <v>1029606.5054</v>
      </c>
      <c r="F31" s="77">
        <v>78.614331422230293</v>
      </c>
      <c r="G31" s="76">
        <v>741341.77339999995</v>
      </c>
      <c r="H31" s="77">
        <v>9.1828761770407397</v>
      </c>
      <c r="I31" s="76">
        <v>15069.646199999999</v>
      </c>
      <c r="J31" s="77">
        <v>1.86178725502342</v>
      </c>
      <c r="K31" s="76">
        <v>6425.7258000000002</v>
      </c>
      <c r="L31" s="77">
        <v>0.866769691195173</v>
      </c>
      <c r="M31" s="77">
        <v>1.34520529960989</v>
      </c>
      <c r="N31" s="76">
        <v>2583463.9471</v>
      </c>
      <c r="O31" s="76">
        <v>136581427.2983</v>
      </c>
      <c r="P31" s="76">
        <v>24676</v>
      </c>
      <c r="Q31" s="76">
        <v>26803</v>
      </c>
      <c r="R31" s="77">
        <v>-7.9356788419206801</v>
      </c>
      <c r="S31" s="76">
        <v>32.801842701410301</v>
      </c>
      <c r="T31" s="76">
        <v>35.414578935193802</v>
      </c>
      <c r="U31" s="78">
        <v>-7.9652117643720404</v>
      </c>
    </row>
    <row r="32" spans="1:21" ht="12" thickBot="1" x14ac:dyDescent="0.25">
      <c r="A32" s="54"/>
      <c r="B32" s="62" t="s">
        <v>30</v>
      </c>
      <c r="C32" s="51"/>
      <c r="D32" s="76">
        <v>111888.44530000001</v>
      </c>
      <c r="E32" s="76">
        <v>140815.06789999999</v>
      </c>
      <c r="F32" s="77">
        <v>79.457722080891102</v>
      </c>
      <c r="G32" s="76">
        <v>107317.2252</v>
      </c>
      <c r="H32" s="77">
        <v>4.25953996805353</v>
      </c>
      <c r="I32" s="76">
        <v>30050.1286</v>
      </c>
      <c r="J32" s="77">
        <v>26.857222405252202</v>
      </c>
      <c r="K32" s="76">
        <v>31808.986199999999</v>
      </c>
      <c r="L32" s="77">
        <v>29.6401496970498</v>
      </c>
      <c r="M32" s="77">
        <v>-5.5294362069295E-2</v>
      </c>
      <c r="N32" s="76">
        <v>323718.79399999999</v>
      </c>
      <c r="O32" s="76">
        <v>12640072.620100001</v>
      </c>
      <c r="P32" s="76">
        <v>20493</v>
      </c>
      <c r="Q32" s="76">
        <v>20474</v>
      </c>
      <c r="R32" s="77">
        <v>9.2800625183154004E-2</v>
      </c>
      <c r="S32" s="76">
        <v>5.4598372761430696</v>
      </c>
      <c r="T32" s="76">
        <v>5.3345742160789298</v>
      </c>
      <c r="U32" s="78">
        <v>2.2942636149887798</v>
      </c>
    </row>
    <row r="33" spans="1:21" ht="12" thickBot="1" x14ac:dyDescent="0.25">
      <c r="A33" s="54"/>
      <c r="B33" s="62" t="s">
        <v>74</v>
      </c>
      <c r="C33" s="51"/>
      <c r="D33" s="76">
        <v>8.6725999999999992</v>
      </c>
      <c r="E33" s="79"/>
      <c r="F33" s="79"/>
      <c r="G33" s="79"/>
      <c r="H33" s="79"/>
      <c r="I33" s="76">
        <v>0.1221</v>
      </c>
      <c r="J33" s="77">
        <v>1.40788229596661</v>
      </c>
      <c r="K33" s="79"/>
      <c r="L33" s="79"/>
      <c r="M33" s="79"/>
      <c r="N33" s="76">
        <v>8.6725999999999992</v>
      </c>
      <c r="O33" s="76">
        <v>299.97789999999998</v>
      </c>
      <c r="P33" s="76">
        <v>1</v>
      </c>
      <c r="Q33" s="79"/>
      <c r="R33" s="79"/>
      <c r="S33" s="76">
        <v>8.6725999999999992</v>
      </c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135606.20980000001</v>
      </c>
      <c r="E34" s="76">
        <v>143600.16570000001</v>
      </c>
      <c r="F34" s="77">
        <v>94.433184766164899</v>
      </c>
      <c r="G34" s="76">
        <v>120310.8775</v>
      </c>
      <c r="H34" s="77">
        <v>12.7131749163745</v>
      </c>
      <c r="I34" s="76">
        <v>21373.948899999999</v>
      </c>
      <c r="J34" s="77">
        <v>15.761777378428</v>
      </c>
      <c r="K34" s="76">
        <v>15439.045599999999</v>
      </c>
      <c r="L34" s="77">
        <v>12.8326265428494</v>
      </c>
      <c r="M34" s="77">
        <v>0.38440869039210501</v>
      </c>
      <c r="N34" s="76">
        <v>463673.0772</v>
      </c>
      <c r="O34" s="76">
        <v>23359315.7443</v>
      </c>
      <c r="P34" s="76">
        <v>8271</v>
      </c>
      <c r="Q34" s="76">
        <v>8920</v>
      </c>
      <c r="R34" s="77">
        <v>-7.2757847533632196</v>
      </c>
      <c r="S34" s="76">
        <v>16.395382638133199</v>
      </c>
      <c r="T34" s="76">
        <v>16.7889072309417</v>
      </c>
      <c r="U34" s="78">
        <v>-2.4002159723505598</v>
      </c>
    </row>
    <row r="35" spans="1:21" ht="12" customHeight="1" thickBot="1" x14ac:dyDescent="0.25">
      <c r="A35" s="54"/>
      <c r="B35" s="62" t="s">
        <v>68</v>
      </c>
      <c r="C35" s="51"/>
      <c r="D35" s="76">
        <v>96683.82</v>
      </c>
      <c r="E35" s="79"/>
      <c r="F35" s="79"/>
      <c r="G35" s="76">
        <v>18203.43</v>
      </c>
      <c r="H35" s="77">
        <v>431.129682702656</v>
      </c>
      <c r="I35" s="76">
        <v>3784.1</v>
      </c>
      <c r="J35" s="77">
        <v>3.9138916935636199</v>
      </c>
      <c r="K35" s="76">
        <v>-903.06</v>
      </c>
      <c r="L35" s="77">
        <v>-4.9609331867675497</v>
      </c>
      <c r="M35" s="77">
        <v>-5.1903085066330004</v>
      </c>
      <c r="N35" s="76">
        <v>271601.83</v>
      </c>
      <c r="O35" s="76">
        <v>15472442.060000001</v>
      </c>
      <c r="P35" s="76">
        <v>67</v>
      </c>
      <c r="Q35" s="76">
        <v>64</v>
      </c>
      <c r="R35" s="77">
        <v>4.6875</v>
      </c>
      <c r="S35" s="76">
        <v>1443.04208955224</v>
      </c>
      <c r="T35" s="76">
        <v>1423.4378125000001</v>
      </c>
      <c r="U35" s="78">
        <v>1.3585381323369301</v>
      </c>
    </row>
    <row r="36" spans="1:21" ht="12" thickBot="1" x14ac:dyDescent="0.25">
      <c r="A36" s="54"/>
      <c r="B36" s="62" t="s">
        <v>35</v>
      </c>
      <c r="C36" s="51"/>
      <c r="D36" s="76">
        <v>144586.41</v>
      </c>
      <c r="E36" s="79"/>
      <c r="F36" s="79"/>
      <c r="G36" s="76">
        <v>164776.53</v>
      </c>
      <c r="H36" s="77">
        <v>-12.253031423832001</v>
      </c>
      <c r="I36" s="76">
        <v>-40233.33</v>
      </c>
      <c r="J36" s="77">
        <v>-27.826494896719499</v>
      </c>
      <c r="K36" s="76">
        <v>-21501.32</v>
      </c>
      <c r="L36" s="77">
        <v>-13.0487758177697</v>
      </c>
      <c r="M36" s="77">
        <v>0.87120279127049005</v>
      </c>
      <c r="N36" s="76">
        <v>395037.84</v>
      </c>
      <c r="O36" s="76">
        <v>50665179.289999999</v>
      </c>
      <c r="P36" s="76">
        <v>81</v>
      </c>
      <c r="Q36" s="76">
        <v>67</v>
      </c>
      <c r="R36" s="77">
        <v>20.8955223880597</v>
      </c>
      <c r="S36" s="76">
        <v>1785.01740740741</v>
      </c>
      <c r="T36" s="76">
        <v>1897.4753731343301</v>
      </c>
      <c r="U36" s="78">
        <v>-6.3001047082368196</v>
      </c>
    </row>
    <row r="37" spans="1:21" ht="12" thickBot="1" x14ac:dyDescent="0.25">
      <c r="A37" s="54"/>
      <c r="B37" s="62" t="s">
        <v>36</v>
      </c>
      <c r="C37" s="51"/>
      <c r="D37" s="76">
        <v>26388.89</v>
      </c>
      <c r="E37" s="79"/>
      <c r="F37" s="79"/>
      <c r="G37" s="76">
        <v>87735.31</v>
      </c>
      <c r="H37" s="77">
        <v>-69.922155629244401</v>
      </c>
      <c r="I37" s="76">
        <v>-187.17</v>
      </c>
      <c r="J37" s="77">
        <v>-0.709275759609442</v>
      </c>
      <c r="K37" s="76">
        <v>-2298.92</v>
      </c>
      <c r="L37" s="77">
        <v>-2.6202905078924301</v>
      </c>
      <c r="M37" s="77">
        <v>-0.91858350877803496</v>
      </c>
      <c r="N37" s="76">
        <v>104904.27</v>
      </c>
      <c r="O37" s="76">
        <v>24470201.469999999</v>
      </c>
      <c r="P37" s="76">
        <v>8</v>
      </c>
      <c r="Q37" s="76">
        <v>22</v>
      </c>
      <c r="R37" s="77">
        <v>-63.636363636363598</v>
      </c>
      <c r="S37" s="76">
        <v>3298.6112499999999</v>
      </c>
      <c r="T37" s="76">
        <v>2880.0695454545498</v>
      </c>
      <c r="U37" s="78">
        <v>12.688421666707599</v>
      </c>
    </row>
    <row r="38" spans="1:21" ht="12" thickBot="1" x14ac:dyDescent="0.25">
      <c r="A38" s="54"/>
      <c r="B38" s="62" t="s">
        <v>37</v>
      </c>
      <c r="C38" s="51"/>
      <c r="D38" s="76">
        <v>136624.91</v>
      </c>
      <c r="E38" s="79"/>
      <c r="F38" s="79"/>
      <c r="G38" s="76">
        <v>215863.37</v>
      </c>
      <c r="H38" s="77">
        <v>-36.707691536549298</v>
      </c>
      <c r="I38" s="76">
        <v>-15296.61</v>
      </c>
      <c r="J38" s="77">
        <v>-11.1960622700502</v>
      </c>
      <c r="K38" s="76">
        <v>-26932.57</v>
      </c>
      <c r="L38" s="77">
        <v>-12.476674481640901</v>
      </c>
      <c r="M38" s="77">
        <v>-0.43204046253291101</v>
      </c>
      <c r="N38" s="76">
        <v>343042.19</v>
      </c>
      <c r="O38" s="76">
        <v>28205715</v>
      </c>
      <c r="P38" s="76">
        <v>73</v>
      </c>
      <c r="Q38" s="76">
        <v>66</v>
      </c>
      <c r="R38" s="77">
        <v>10.6060606060606</v>
      </c>
      <c r="S38" s="76">
        <v>1871.5741095890401</v>
      </c>
      <c r="T38" s="76">
        <v>1809.54575757576</v>
      </c>
      <c r="U38" s="78">
        <v>3.3142343493362301</v>
      </c>
    </row>
    <row r="39" spans="1:21" ht="12" thickBot="1" x14ac:dyDescent="0.25">
      <c r="A39" s="54"/>
      <c r="B39" s="62" t="s">
        <v>70</v>
      </c>
      <c r="C39" s="51"/>
      <c r="D39" s="79"/>
      <c r="E39" s="79"/>
      <c r="F39" s="79"/>
      <c r="G39" s="76">
        <v>80.59</v>
      </c>
      <c r="H39" s="79"/>
      <c r="I39" s="79"/>
      <c r="J39" s="79"/>
      <c r="K39" s="76">
        <v>72.92</v>
      </c>
      <c r="L39" s="77">
        <v>90.482690160069495</v>
      </c>
      <c r="M39" s="79"/>
      <c r="N39" s="76">
        <v>2.56</v>
      </c>
      <c r="O39" s="76">
        <v>1229.8699999999999</v>
      </c>
      <c r="P39" s="79"/>
      <c r="Q39" s="76">
        <v>1</v>
      </c>
      <c r="R39" s="79"/>
      <c r="S39" s="79"/>
      <c r="T39" s="76">
        <v>0.85</v>
      </c>
      <c r="U39" s="80"/>
    </row>
    <row r="40" spans="1:21" ht="12" customHeight="1" thickBot="1" x14ac:dyDescent="0.25">
      <c r="A40" s="54"/>
      <c r="B40" s="62" t="s">
        <v>32</v>
      </c>
      <c r="C40" s="51"/>
      <c r="D40" s="76">
        <v>74740.170400000003</v>
      </c>
      <c r="E40" s="79"/>
      <c r="F40" s="79"/>
      <c r="G40" s="76">
        <v>141812.8198</v>
      </c>
      <c r="H40" s="77">
        <v>-47.296605126809602</v>
      </c>
      <c r="I40" s="76">
        <v>5588.9089999999997</v>
      </c>
      <c r="J40" s="77">
        <v>7.4777846639750196</v>
      </c>
      <c r="K40" s="76">
        <v>7847.1007</v>
      </c>
      <c r="L40" s="77">
        <v>5.5334212457426899</v>
      </c>
      <c r="M40" s="77">
        <v>-0.287774018243451</v>
      </c>
      <c r="N40" s="76">
        <v>215611.5385</v>
      </c>
      <c r="O40" s="76">
        <v>10092453.668099999</v>
      </c>
      <c r="P40" s="76">
        <v>117</v>
      </c>
      <c r="Q40" s="76">
        <v>137</v>
      </c>
      <c r="R40" s="77">
        <v>-14.5985401459854</v>
      </c>
      <c r="S40" s="76">
        <v>638.80487521367502</v>
      </c>
      <c r="T40" s="76">
        <v>610.46541313868602</v>
      </c>
      <c r="U40" s="78">
        <v>4.4363252652869596</v>
      </c>
    </row>
    <row r="41" spans="1:21" ht="12" thickBot="1" x14ac:dyDescent="0.25">
      <c r="A41" s="54"/>
      <c r="B41" s="62" t="s">
        <v>33</v>
      </c>
      <c r="C41" s="51"/>
      <c r="D41" s="76">
        <v>303389.05290000001</v>
      </c>
      <c r="E41" s="76">
        <v>830323.96880000003</v>
      </c>
      <c r="F41" s="77">
        <v>36.538636038468603</v>
      </c>
      <c r="G41" s="76">
        <v>336011.20789999998</v>
      </c>
      <c r="H41" s="77">
        <v>-9.7086508524169997</v>
      </c>
      <c r="I41" s="76">
        <v>18344.1944</v>
      </c>
      <c r="J41" s="77">
        <v>6.0464259420877697</v>
      </c>
      <c r="K41" s="76">
        <v>26375.165000000001</v>
      </c>
      <c r="L41" s="77">
        <v>7.8494896538836603</v>
      </c>
      <c r="M41" s="77">
        <v>-0.30448987143777101</v>
      </c>
      <c r="N41" s="76">
        <v>923111.79180000001</v>
      </c>
      <c r="O41" s="76">
        <v>55530269.896799996</v>
      </c>
      <c r="P41" s="76">
        <v>1643</v>
      </c>
      <c r="Q41" s="76">
        <v>1724</v>
      </c>
      <c r="R41" s="77">
        <v>-4.6983758700695999</v>
      </c>
      <c r="S41" s="76">
        <v>184.65554041387699</v>
      </c>
      <c r="T41" s="76">
        <v>176.805906960557</v>
      </c>
      <c r="U41" s="78">
        <v>4.2509601584260199</v>
      </c>
    </row>
    <row r="42" spans="1:21" ht="12" thickBot="1" x14ac:dyDescent="0.25">
      <c r="A42" s="54"/>
      <c r="B42" s="62" t="s">
        <v>38</v>
      </c>
      <c r="C42" s="51"/>
      <c r="D42" s="76">
        <v>106147.93</v>
      </c>
      <c r="E42" s="79"/>
      <c r="F42" s="79"/>
      <c r="G42" s="76">
        <v>172237.75</v>
      </c>
      <c r="H42" s="77">
        <v>-38.371274589920098</v>
      </c>
      <c r="I42" s="76">
        <v>-13249.65</v>
      </c>
      <c r="J42" s="77">
        <v>-12.482250007136299</v>
      </c>
      <c r="K42" s="76">
        <v>-17561.78</v>
      </c>
      <c r="L42" s="77">
        <v>-10.196243274195099</v>
      </c>
      <c r="M42" s="77">
        <v>-0.245540600098623</v>
      </c>
      <c r="N42" s="76">
        <v>299750.52</v>
      </c>
      <c r="O42" s="76">
        <v>23529197.100000001</v>
      </c>
      <c r="P42" s="76">
        <v>88</v>
      </c>
      <c r="Q42" s="76">
        <v>66</v>
      </c>
      <c r="R42" s="77">
        <v>33.3333333333333</v>
      </c>
      <c r="S42" s="76">
        <v>1206.2264772727301</v>
      </c>
      <c r="T42" s="76">
        <v>1559.5443939393899</v>
      </c>
      <c r="U42" s="78">
        <v>-29.291175689122401</v>
      </c>
    </row>
    <row r="43" spans="1:21" ht="12" thickBot="1" x14ac:dyDescent="0.25">
      <c r="A43" s="54"/>
      <c r="B43" s="62" t="s">
        <v>39</v>
      </c>
      <c r="C43" s="51"/>
      <c r="D43" s="76">
        <v>87556.479999999996</v>
      </c>
      <c r="E43" s="79"/>
      <c r="F43" s="79"/>
      <c r="G43" s="76">
        <v>29883.78</v>
      </c>
      <c r="H43" s="77">
        <v>192.98997650230299</v>
      </c>
      <c r="I43" s="76">
        <v>11475.4</v>
      </c>
      <c r="J43" s="77">
        <v>13.1062829387385</v>
      </c>
      <c r="K43" s="76">
        <v>4219.99</v>
      </c>
      <c r="L43" s="77">
        <v>14.1213394021774</v>
      </c>
      <c r="M43" s="77">
        <v>1.71929554335437</v>
      </c>
      <c r="N43" s="76">
        <v>148420.64000000001</v>
      </c>
      <c r="O43" s="76">
        <v>8696648.1699999999</v>
      </c>
      <c r="P43" s="76">
        <v>63</v>
      </c>
      <c r="Q43" s="76">
        <v>33</v>
      </c>
      <c r="R43" s="77">
        <v>90.909090909090907</v>
      </c>
      <c r="S43" s="76">
        <v>1389.7853968254001</v>
      </c>
      <c r="T43" s="76">
        <v>716.42121212121197</v>
      </c>
      <c r="U43" s="78">
        <v>48.450946904630698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6269.2330000000002</v>
      </c>
      <c r="E45" s="82"/>
      <c r="F45" s="82"/>
      <c r="G45" s="81">
        <v>9052.4925000000003</v>
      </c>
      <c r="H45" s="83">
        <v>-30.745780789103101</v>
      </c>
      <c r="I45" s="81">
        <v>345.5575</v>
      </c>
      <c r="J45" s="83">
        <v>5.5119581613891198</v>
      </c>
      <c r="K45" s="81">
        <v>1477.9105999999999</v>
      </c>
      <c r="L45" s="83">
        <v>16.326007450434201</v>
      </c>
      <c r="M45" s="83">
        <v>-0.76618511295608804</v>
      </c>
      <c r="N45" s="81">
        <v>68462.182799999995</v>
      </c>
      <c r="O45" s="81">
        <v>3569059.1390999998</v>
      </c>
      <c r="P45" s="81">
        <v>21</v>
      </c>
      <c r="Q45" s="81">
        <v>15</v>
      </c>
      <c r="R45" s="83">
        <v>40</v>
      </c>
      <c r="S45" s="81">
        <v>298.53490476190501</v>
      </c>
      <c r="T45" s="81">
        <v>3783.51859333333</v>
      </c>
      <c r="U45" s="84">
        <v>-1167.3622189508701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5:C45"/>
    <mergeCell ref="B37:C37"/>
    <mergeCell ref="B38:C38"/>
    <mergeCell ref="B39:C39"/>
    <mergeCell ref="B40:C40"/>
    <mergeCell ref="B41:C41"/>
    <mergeCell ref="B42:C42"/>
    <mergeCell ref="B43:C43"/>
    <mergeCell ref="B44:C44"/>
    <mergeCell ref="B31:C31"/>
    <mergeCell ref="B32:C32"/>
    <mergeCell ref="B33:C33"/>
  </mergeCells>
  <phoneticPr fontId="2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E39" sqref="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87280</v>
      </c>
      <c r="D2" s="37">
        <v>634826.00344017101</v>
      </c>
      <c r="E2" s="37">
        <v>637102.02661282104</v>
      </c>
      <c r="F2" s="37">
        <v>-2276.0231726495699</v>
      </c>
      <c r="G2" s="37">
        <v>637102.02661282104</v>
      </c>
      <c r="H2" s="37">
        <v>-3.5852708621191098E-3</v>
      </c>
    </row>
    <row r="3" spans="1:8" x14ac:dyDescent="0.2">
      <c r="A3" s="37">
        <v>2</v>
      </c>
      <c r="B3" s="37">
        <v>13</v>
      </c>
      <c r="C3" s="37">
        <v>26879</v>
      </c>
      <c r="D3" s="37">
        <v>300274.384362393</v>
      </c>
      <c r="E3" s="37">
        <v>286432.96833760699</v>
      </c>
      <c r="F3" s="37">
        <v>13841.4160247863</v>
      </c>
      <c r="G3" s="37">
        <v>286432.96833760699</v>
      </c>
      <c r="H3" s="37">
        <v>4.6095893441518099E-2</v>
      </c>
    </row>
    <row r="4" spans="1:8" x14ac:dyDescent="0.2">
      <c r="A4" s="37">
        <v>3</v>
      </c>
      <c r="B4" s="37">
        <v>14</v>
      </c>
      <c r="C4" s="37">
        <v>116986</v>
      </c>
      <c r="D4" s="37">
        <v>208226.68878846499</v>
      </c>
      <c r="E4" s="37">
        <v>199951.80520237799</v>
      </c>
      <c r="F4" s="37">
        <v>8274.8835860869694</v>
      </c>
      <c r="G4" s="37">
        <v>199951.80520237799</v>
      </c>
      <c r="H4" s="37">
        <v>3.97397837627496E-2</v>
      </c>
    </row>
    <row r="5" spans="1:8" x14ac:dyDescent="0.2">
      <c r="A5" s="37">
        <v>4</v>
      </c>
      <c r="B5" s="37">
        <v>15</v>
      </c>
      <c r="C5" s="37">
        <v>5776</v>
      </c>
      <c r="D5" s="37">
        <v>64116.268390462101</v>
      </c>
      <c r="E5" s="37">
        <v>82522.979275788501</v>
      </c>
      <c r="F5" s="37">
        <v>-18406.7108853264</v>
      </c>
      <c r="G5" s="37">
        <v>82522.979275788501</v>
      </c>
      <c r="H5" s="37">
        <v>-0.287083315161625</v>
      </c>
    </row>
    <row r="6" spans="1:8" x14ac:dyDescent="0.2">
      <c r="A6" s="37">
        <v>5</v>
      </c>
      <c r="B6" s="37">
        <v>16</v>
      </c>
      <c r="C6" s="37">
        <v>1411</v>
      </c>
      <c r="D6" s="37">
        <v>89707.7135811966</v>
      </c>
      <c r="E6" s="37">
        <v>69200.278472649603</v>
      </c>
      <c r="F6" s="37">
        <v>20507.435108547001</v>
      </c>
      <c r="G6" s="37">
        <v>69200.278472649603</v>
      </c>
      <c r="H6" s="37">
        <v>0.228602806713887</v>
      </c>
    </row>
    <row r="7" spans="1:8" x14ac:dyDescent="0.2">
      <c r="A7" s="37">
        <v>6</v>
      </c>
      <c r="B7" s="37">
        <v>17</v>
      </c>
      <c r="C7" s="37">
        <v>16483</v>
      </c>
      <c r="D7" s="37">
        <v>220723.975815385</v>
      </c>
      <c r="E7" s="37">
        <v>157592.246351282</v>
      </c>
      <c r="F7" s="37">
        <v>63131.729464102602</v>
      </c>
      <c r="G7" s="37">
        <v>157592.246351282</v>
      </c>
      <c r="H7" s="37">
        <v>0.28602116843394698</v>
      </c>
    </row>
    <row r="8" spans="1:8" x14ac:dyDescent="0.2">
      <c r="A8" s="37">
        <v>7</v>
      </c>
      <c r="B8" s="37">
        <v>18</v>
      </c>
      <c r="C8" s="37">
        <v>60581</v>
      </c>
      <c r="D8" s="37">
        <v>156476.68376239299</v>
      </c>
      <c r="E8" s="37">
        <v>122241.75244102599</v>
      </c>
      <c r="F8" s="37">
        <v>34234.931321367498</v>
      </c>
      <c r="G8" s="37">
        <v>122241.75244102599</v>
      </c>
      <c r="H8" s="37">
        <v>0.218786150742769</v>
      </c>
    </row>
    <row r="9" spans="1:8" x14ac:dyDescent="0.2">
      <c r="A9" s="37">
        <v>8</v>
      </c>
      <c r="B9" s="37">
        <v>19</v>
      </c>
      <c r="C9" s="37">
        <v>27594</v>
      </c>
      <c r="D9" s="37">
        <v>114567.516730769</v>
      </c>
      <c r="E9" s="37">
        <v>92764.316034187999</v>
      </c>
      <c r="F9" s="37">
        <v>21803.2006965812</v>
      </c>
      <c r="G9" s="37">
        <v>92764.316034187999</v>
      </c>
      <c r="H9" s="37">
        <v>0.19030874822763399</v>
      </c>
    </row>
    <row r="10" spans="1:8" x14ac:dyDescent="0.2">
      <c r="A10" s="37">
        <v>9</v>
      </c>
      <c r="B10" s="37">
        <v>21</v>
      </c>
      <c r="C10" s="37">
        <v>306001</v>
      </c>
      <c r="D10" s="37">
        <v>1165653.1811615401</v>
      </c>
      <c r="E10" s="37">
        <v>1156011.9199000001</v>
      </c>
      <c r="F10" s="37">
        <v>9641.2612615384605</v>
      </c>
      <c r="G10" s="37">
        <v>1156011.9199000001</v>
      </c>
      <c r="H10" s="37">
        <v>8.2711233644395307E-3</v>
      </c>
    </row>
    <row r="11" spans="1:8" x14ac:dyDescent="0.2">
      <c r="A11" s="37">
        <v>10</v>
      </c>
      <c r="B11" s="37">
        <v>22</v>
      </c>
      <c r="C11" s="37">
        <v>76751</v>
      </c>
      <c r="D11" s="37">
        <v>1069086.99443761</v>
      </c>
      <c r="E11" s="37">
        <v>1028805.62105897</v>
      </c>
      <c r="F11" s="37">
        <v>40281.373378632503</v>
      </c>
      <c r="G11" s="37">
        <v>1028805.62105897</v>
      </c>
      <c r="H11" s="37">
        <v>3.7678293336476799E-2</v>
      </c>
    </row>
    <row r="12" spans="1:8" x14ac:dyDescent="0.2">
      <c r="A12" s="37">
        <v>11</v>
      </c>
      <c r="B12" s="37">
        <v>23</v>
      </c>
      <c r="C12" s="37">
        <v>245391.5</v>
      </c>
      <c r="D12" s="37">
        <v>2254270.1827128199</v>
      </c>
      <c r="E12" s="37">
        <v>2156287.9074273501</v>
      </c>
      <c r="F12" s="37">
        <v>97982.275285470096</v>
      </c>
      <c r="G12" s="37">
        <v>2156287.9074273501</v>
      </c>
      <c r="H12" s="37">
        <v>4.3465187108830398E-2</v>
      </c>
    </row>
    <row r="13" spans="1:8" x14ac:dyDescent="0.2">
      <c r="A13" s="37">
        <v>12</v>
      </c>
      <c r="B13" s="37">
        <v>24</v>
      </c>
      <c r="C13" s="37">
        <v>19348</v>
      </c>
      <c r="D13" s="37">
        <v>571408.43062906002</v>
      </c>
      <c r="E13" s="37">
        <v>502952.10679230798</v>
      </c>
      <c r="F13" s="37">
        <v>68456.323836752097</v>
      </c>
      <c r="G13" s="37">
        <v>502952.10679230798</v>
      </c>
      <c r="H13" s="37">
        <v>0.11980278933124799</v>
      </c>
    </row>
    <row r="14" spans="1:8" x14ac:dyDescent="0.2">
      <c r="A14" s="37">
        <v>13</v>
      </c>
      <c r="B14" s="37">
        <v>25</v>
      </c>
      <c r="C14" s="37">
        <v>74143</v>
      </c>
      <c r="D14" s="37">
        <v>960114.33200000005</v>
      </c>
      <c r="E14" s="37">
        <v>866315.28579999995</v>
      </c>
      <c r="F14" s="37">
        <v>93799.046199999997</v>
      </c>
      <c r="G14" s="37">
        <v>866315.28579999995</v>
      </c>
      <c r="H14" s="37">
        <v>9.7695704640309397E-2</v>
      </c>
    </row>
    <row r="15" spans="1:8" x14ac:dyDescent="0.2">
      <c r="A15" s="37">
        <v>14</v>
      </c>
      <c r="B15" s="37">
        <v>26</v>
      </c>
      <c r="C15" s="37">
        <v>56776</v>
      </c>
      <c r="D15" s="37">
        <v>352827.42431233602</v>
      </c>
      <c r="E15" s="37">
        <v>310018.14428425202</v>
      </c>
      <c r="F15" s="37">
        <v>42809.280028084097</v>
      </c>
      <c r="G15" s="37">
        <v>310018.14428425202</v>
      </c>
      <c r="H15" s="37">
        <v>0.121332065135015</v>
      </c>
    </row>
    <row r="16" spans="1:8" x14ac:dyDescent="0.2">
      <c r="A16" s="37">
        <v>15</v>
      </c>
      <c r="B16" s="37">
        <v>27</v>
      </c>
      <c r="C16" s="37">
        <v>167030.69899999999</v>
      </c>
      <c r="D16" s="37">
        <v>1276771.4470666701</v>
      </c>
      <c r="E16" s="37">
        <v>1172501.1017</v>
      </c>
      <c r="F16" s="37">
        <v>104270.345366667</v>
      </c>
      <c r="G16" s="37">
        <v>1172501.1017</v>
      </c>
      <c r="H16" s="37">
        <v>8.1667197058818794E-2</v>
      </c>
    </row>
    <row r="17" spans="1:8" x14ac:dyDescent="0.2">
      <c r="A17" s="37">
        <v>16</v>
      </c>
      <c r="B17" s="37">
        <v>29</v>
      </c>
      <c r="C17" s="37">
        <v>164158</v>
      </c>
      <c r="D17" s="37">
        <v>2572963.10624188</v>
      </c>
      <c r="E17" s="37">
        <v>2459732.43873333</v>
      </c>
      <c r="F17" s="37">
        <v>113230.66750854701</v>
      </c>
      <c r="G17" s="37">
        <v>2459732.43873333</v>
      </c>
      <c r="H17" s="37">
        <v>4.4007886173670803E-2</v>
      </c>
    </row>
    <row r="18" spans="1:8" x14ac:dyDescent="0.2">
      <c r="A18" s="37">
        <v>17</v>
      </c>
      <c r="B18" s="37">
        <v>31</v>
      </c>
      <c r="C18" s="37">
        <v>31254.269</v>
      </c>
      <c r="D18" s="37">
        <v>276135.77621004498</v>
      </c>
      <c r="E18" s="37">
        <v>230711.52485900201</v>
      </c>
      <c r="F18" s="37">
        <v>45424.251351042898</v>
      </c>
      <c r="G18" s="37">
        <v>230711.52485900201</v>
      </c>
      <c r="H18" s="37">
        <v>0.164499696397509</v>
      </c>
    </row>
    <row r="19" spans="1:8" x14ac:dyDescent="0.2">
      <c r="A19" s="37">
        <v>18</v>
      </c>
      <c r="B19" s="37">
        <v>32</v>
      </c>
      <c r="C19" s="37">
        <v>25283.618999999999</v>
      </c>
      <c r="D19" s="37">
        <v>374986.56612707803</v>
      </c>
      <c r="E19" s="37">
        <v>355841.05044917198</v>
      </c>
      <c r="F19" s="37">
        <v>19145.5156779061</v>
      </c>
      <c r="G19" s="37">
        <v>355841.05044917198</v>
      </c>
      <c r="H19" s="37">
        <v>5.1056537506514198E-2</v>
      </c>
    </row>
    <row r="20" spans="1:8" x14ac:dyDescent="0.2">
      <c r="A20" s="37">
        <v>19</v>
      </c>
      <c r="B20" s="37">
        <v>33</v>
      </c>
      <c r="C20" s="37">
        <v>35354.93</v>
      </c>
      <c r="D20" s="37">
        <v>513096.88925384602</v>
      </c>
      <c r="E20" s="37">
        <v>394296.70434621302</v>
      </c>
      <c r="F20" s="37">
        <v>118800.184907633</v>
      </c>
      <c r="G20" s="37">
        <v>394296.70434621302</v>
      </c>
      <c r="H20" s="37">
        <v>0.23153557816418399</v>
      </c>
    </row>
    <row r="21" spans="1:8" x14ac:dyDescent="0.2">
      <c r="A21" s="37">
        <v>20</v>
      </c>
      <c r="B21" s="37">
        <v>34</v>
      </c>
      <c r="C21" s="37">
        <v>39735.688000000002</v>
      </c>
      <c r="D21" s="37">
        <v>273184.77580635302</v>
      </c>
      <c r="E21" s="37">
        <v>198630.79663608701</v>
      </c>
      <c r="F21" s="37">
        <v>74553.979170266393</v>
      </c>
      <c r="G21" s="37">
        <v>198630.79663608701</v>
      </c>
      <c r="H21" s="37">
        <v>0.27290678607622598</v>
      </c>
    </row>
    <row r="22" spans="1:8" x14ac:dyDescent="0.2">
      <c r="A22" s="37">
        <v>21</v>
      </c>
      <c r="B22" s="37">
        <v>35</v>
      </c>
      <c r="C22" s="37">
        <v>29190.719000000001</v>
      </c>
      <c r="D22" s="37">
        <v>929747.77020000003</v>
      </c>
      <c r="E22" s="37">
        <v>880701.06810000003</v>
      </c>
      <c r="F22" s="37">
        <v>49046.702100000002</v>
      </c>
      <c r="G22" s="37">
        <v>880701.06810000003</v>
      </c>
      <c r="H22" s="37">
        <v>5.2752696668957301E-2</v>
      </c>
    </row>
    <row r="23" spans="1:8" x14ac:dyDescent="0.2">
      <c r="A23" s="37">
        <v>22</v>
      </c>
      <c r="B23" s="37">
        <v>36</v>
      </c>
      <c r="C23" s="37">
        <v>112782.69100000001</v>
      </c>
      <c r="D23" s="37">
        <v>829677.02079822996</v>
      </c>
      <c r="E23" s="37">
        <v>707850.69899439695</v>
      </c>
      <c r="F23" s="37">
        <v>121826.32180383299</v>
      </c>
      <c r="G23" s="37">
        <v>707850.69899439695</v>
      </c>
      <c r="H23" s="37">
        <v>0.146835839428967</v>
      </c>
    </row>
    <row r="24" spans="1:8" x14ac:dyDescent="0.2">
      <c r="A24" s="37">
        <v>23</v>
      </c>
      <c r="B24" s="37">
        <v>37</v>
      </c>
      <c r="C24" s="37">
        <v>189722.84299999999</v>
      </c>
      <c r="D24" s="37">
        <v>1520485.42349558</v>
      </c>
      <c r="E24" s="37">
        <v>1386378.32262815</v>
      </c>
      <c r="F24" s="37">
        <v>134107.10086743001</v>
      </c>
      <c r="G24" s="37">
        <v>1386378.32262815</v>
      </c>
      <c r="H24" s="37">
        <v>8.8200188436611093E-2</v>
      </c>
    </row>
    <row r="25" spans="1:8" x14ac:dyDescent="0.2">
      <c r="A25" s="37">
        <v>24</v>
      </c>
      <c r="B25" s="37">
        <v>38</v>
      </c>
      <c r="C25" s="37">
        <v>183288.098</v>
      </c>
      <c r="D25" s="37">
        <v>809418.22572566394</v>
      </c>
      <c r="E25" s="37">
        <v>794348.49828938104</v>
      </c>
      <c r="F25" s="37">
        <v>15069.727436283199</v>
      </c>
      <c r="G25" s="37">
        <v>794348.49828938104</v>
      </c>
      <c r="H25" s="37">
        <v>1.8617973943906199E-2</v>
      </c>
    </row>
    <row r="26" spans="1:8" x14ac:dyDescent="0.2">
      <c r="A26" s="37">
        <v>25</v>
      </c>
      <c r="B26" s="37">
        <v>39</v>
      </c>
      <c r="C26" s="37">
        <v>66529.466</v>
      </c>
      <c r="D26" s="37">
        <v>111888.362058445</v>
      </c>
      <c r="E26" s="37">
        <v>81838.303273238096</v>
      </c>
      <c r="F26" s="37">
        <v>30050.058785206798</v>
      </c>
      <c r="G26" s="37">
        <v>81838.303273238096</v>
      </c>
      <c r="H26" s="37">
        <v>0.26857179989381003</v>
      </c>
    </row>
    <row r="27" spans="1:8" x14ac:dyDescent="0.2">
      <c r="A27" s="37">
        <v>26</v>
      </c>
      <c r="B27" s="37">
        <v>40</v>
      </c>
      <c r="C27" s="37">
        <v>0.75600000000000001</v>
      </c>
      <c r="D27" s="37">
        <v>8.6725999999999992</v>
      </c>
      <c r="E27" s="37">
        <v>8.5504999999999995</v>
      </c>
      <c r="F27" s="37">
        <v>0.1221</v>
      </c>
      <c r="G27" s="37">
        <v>8.5504999999999995</v>
      </c>
      <c r="H27" s="37">
        <v>1.40788229596661E-2</v>
      </c>
    </row>
    <row r="28" spans="1:8" x14ac:dyDescent="0.2">
      <c r="A28" s="37">
        <v>27</v>
      </c>
      <c r="B28" s="37">
        <v>42</v>
      </c>
      <c r="C28" s="37">
        <v>10941.522999999999</v>
      </c>
      <c r="D28" s="37">
        <v>135606.23629999999</v>
      </c>
      <c r="E28" s="37">
        <v>114232.2643</v>
      </c>
      <c r="F28" s="37">
        <v>21373.972000000002</v>
      </c>
      <c r="G28" s="37">
        <v>114232.2643</v>
      </c>
      <c r="H28" s="37">
        <v>0.157617913328961</v>
      </c>
    </row>
    <row r="29" spans="1:8" x14ac:dyDescent="0.2">
      <c r="A29" s="37">
        <v>28</v>
      </c>
      <c r="B29" s="37">
        <v>75</v>
      </c>
      <c r="C29" s="37">
        <v>117</v>
      </c>
      <c r="D29" s="37">
        <v>74740.170940170894</v>
      </c>
      <c r="E29" s="37">
        <v>69151.260683760702</v>
      </c>
      <c r="F29" s="37">
        <v>5588.9102564102604</v>
      </c>
      <c r="G29" s="37">
        <v>69151.260683760702</v>
      </c>
      <c r="H29" s="37">
        <v>7.47778629096814E-2</v>
      </c>
    </row>
    <row r="30" spans="1:8" x14ac:dyDescent="0.2">
      <c r="A30" s="37">
        <v>29</v>
      </c>
      <c r="B30" s="37">
        <v>76</v>
      </c>
      <c r="C30" s="37">
        <v>1736</v>
      </c>
      <c r="D30" s="37">
        <v>303389.04836410203</v>
      </c>
      <c r="E30" s="37">
        <v>285044.85615982901</v>
      </c>
      <c r="F30" s="37">
        <v>18344.192204273499</v>
      </c>
      <c r="G30" s="37">
        <v>285044.85615982901</v>
      </c>
      <c r="H30" s="37">
        <v>6.0464253087535003E-2</v>
      </c>
    </row>
    <row r="31" spans="1:8" x14ac:dyDescent="0.2">
      <c r="A31" s="30">
        <v>30</v>
      </c>
      <c r="B31" s="39">
        <v>99</v>
      </c>
      <c r="C31" s="40">
        <v>21</v>
      </c>
      <c r="D31" s="40">
        <v>6269.2330383480803</v>
      </c>
      <c r="E31" s="40">
        <v>5923.6753649497005</v>
      </c>
      <c r="F31" s="40">
        <v>345.55767339838098</v>
      </c>
      <c r="G31" s="40">
        <v>5923.6753649497005</v>
      </c>
      <c r="H31" s="40">
        <v>5.5119608935359402E-2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81</v>
      </c>
      <c r="D33" s="34">
        <v>96683.82</v>
      </c>
      <c r="E33" s="34">
        <v>92899.72</v>
      </c>
      <c r="F33" s="30"/>
      <c r="G33" s="30"/>
      <c r="H33" s="30"/>
    </row>
    <row r="34" spans="1:8" x14ac:dyDescent="0.2">
      <c r="A34" s="30"/>
      <c r="B34" s="33">
        <v>71</v>
      </c>
      <c r="C34" s="34">
        <v>63</v>
      </c>
      <c r="D34" s="34">
        <v>144586.41</v>
      </c>
      <c r="E34" s="34">
        <v>184819.74</v>
      </c>
      <c r="F34" s="30"/>
      <c r="G34" s="30"/>
      <c r="H34" s="30"/>
    </row>
    <row r="35" spans="1:8" x14ac:dyDescent="0.2">
      <c r="A35" s="30"/>
      <c r="B35" s="33">
        <v>72</v>
      </c>
      <c r="C35" s="34">
        <v>8</v>
      </c>
      <c r="D35" s="34">
        <v>26388.89</v>
      </c>
      <c r="E35" s="34">
        <v>26576.06</v>
      </c>
      <c r="F35" s="30"/>
      <c r="G35" s="30"/>
      <c r="H35" s="30"/>
    </row>
    <row r="36" spans="1:8" x14ac:dyDescent="0.2">
      <c r="A36" s="30"/>
      <c r="B36" s="33">
        <v>73</v>
      </c>
      <c r="C36" s="34">
        <v>71</v>
      </c>
      <c r="D36" s="34">
        <v>136624.91</v>
      </c>
      <c r="E36" s="34">
        <v>151921.51999999999</v>
      </c>
      <c r="F36" s="30"/>
      <c r="G36" s="30"/>
      <c r="H36" s="30"/>
    </row>
    <row r="37" spans="1:8" x14ac:dyDescent="0.2">
      <c r="A37" s="30"/>
      <c r="B37" s="33">
        <v>77</v>
      </c>
      <c r="C37" s="34">
        <v>86</v>
      </c>
      <c r="D37" s="34">
        <v>106147.93</v>
      </c>
      <c r="E37" s="34">
        <v>119397.58</v>
      </c>
      <c r="F37" s="30"/>
      <c r="G37" s="30"/>
      <c r="H37" s="30"/>
    </row>
    <row r="38" spans="1:8" x14ac:dyDescent="0.2">
      <c r="A38" s="30"/>
      <c r="B38" s="33">
        <v>78</v>
      </c>
      <c r="C38" s="34">
        <v>59</v>
      </c>
      <c r="D38" s="34">
        <v>87556.479999999996</v>
      </c>
      <c r="E38" s="34">
        <v>76081.08</v>
      </c>
      <c r="F38" s="34"/>
      <c r="G38" s="30"/>
      <c r="H38" s="30"/>
    </row>
    <row r="39" spans="1:8" x14ac:dyDescent="0.2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2016-04-04T00:25:04Z</dcterms:modified>
</cp:coreProperties>
</file>