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\BBG\RMS-RA Data check\RMS-RA部门销售数据核对\表格\"/>
    </mc:Choice>
  </mc:AlternateContent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52511"/>
</workbook>
</file>

<file path=xl/calcChain.xml><?xml version="1.0" encoding="utf-8"?>
<calcChain xmlns="http://schemas.openxmlformats.org/spreadsheetml/2006/main">
  <c r="E4" i="2" l="1"/>
  <c r="J35" i="2" l="1"/>
  <c r="I35" i="2"/>
  <c r="H35" i="2"/>
  <c r="F35" i="2"/>
  <c r="E35" i="2"/>
  <c r="J31" i="2"/>
  <c r="I31" i="2"/>
  <c r="H31" i="2"/>
  <c r="F31" i="2"/>
  <c r="E31" i="2"/>
  <c r="K31" i="2" l="1"/>
  <c r="K35" i="2"/>
  <c r="G35" i="2"/>
  <c r="L35" i="2" s="1"/>
  <c r="G31" i="2"/>
  <c r="L31" i="2" s="1"/>
  <c r="J38" i="2"/>
  <c r="J39" i="2"/>
  <c r="J32" i="2"/>
  <c r="J33" i="2"/>
  <c r="J34" i="2"/>
  <c r="I38" i="2"/>
  <c r="I39" i="2"/>
  <c r="I32" i="2"/>
  <c r="I33" i="2"/>
  <c r="I34" i="2"/>
  <c r="H30" i="2" l="1"/>
  <c r="H32" i="2"/>
  <c r="H40" i="2" l="1"/>
  <c r="J8" i="2" l="1"/>
  <c r="F38" i="2" l="1"/>
  <c r="F39" i="2"/>
  <c r="F33" i="2"/>
  <c r="F34" i="2"/>
  <c r="E38" i="2"/>
  <c r="K38" i="2" s="1"/>
  <c r="E39" i="2"/>
  <c r="K39" i="2" s="1"/>
  <c r="E34" i="2"/>
  <c r="K34" i="2" s="1"/>
  <c r="E33" i="2"/>
  <c r="K33" i="2" s="1"/>
  <c r="F40" i="2"/>
  <c r="E13" i="2"/>
  <c r="F37" i="2"/>
  <c r="F36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2" i="2"/>
  <c r="F4" i="2"/>
  <c r="E40" i="2"/>
  <c r="E37" i="2"/>
  <c r="E36" i="2"/>
  <c r="E6" i="2"/>
  <c r="E7" i="2"/>
  <c r="E8" i="2"/>
  <c r="E9" i="2"/>
  <c r="E10" i="2"/>
  <c r="E11" i="2"/>
  <c r="E12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2" i="2"/>
  <c r="K32" i="2" s="1"/>
  <c r="E5" i="2"/>
  <c r="I30" i="2"/>
  <c r="I36" i="2"/>
  <c r="I37" i="2"/>
  <c r="I40" i="2"/>
  <c r="J4" i="2"/>
  <c r="J5" i="2"/>
  <c r="J6" i="2"/>
  <c r="J7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6" i="2"/>
  <c r="J37" i="2"/>
  <c r="J40" i="2"/>
  <c r="F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A4" i="2"/>
  <c r="H33" i="2"/>
  <c r="H34" i="2"/>
  <c r="H36" i="2"/>
  <c r="H37" i="2"/>
  <c r="H38" i="2"/>
  <c r="H39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K15" i="2" l="1"/>
  <c r="K6" i="2"/>
  <c r="E3" i="2"/>
  <c r="K19" i="2"/>
  <c r="G36" i="2"/>
  <c r="L36" i="2" s="1"/>
  <c r="G37" i="2"/>
  <c r="L37" i="2" s="1"/>
  <c r="G30" i="2"/>
  <c r="L30" i="2" s="1"/>
  <c r="G40" i="2"/>
  <c r="L40" i="2" s="1"/>
  <c r="G38" i="2"/>
  <c r="L38" i="2" s="1"/>
  <c r="G33" i="2"/>
  <c r="L33" i="2" s="1"/>
  <c r="G39" i="2"/>
  <c r="L39" i="2" s="1"/>
  <c r="G34" i="2"/>
  <c r="L34" i="2" s="1"/>
  <c r="G29" i="2"/>
  <c r="L29" i="2" s="1"/>
  <c r="G32" i="2"/>
  <c r="L32" i="2" s="1"/>
  <c r="I3" i="2"/>
  <c r="K5" i="2"/>
  <c r="K7" i="2"/>
  <c r="K40" i="2"/>
  <c r="G19" i="2"/>
  <c r="L19" i="2" s="1"/>
  <c r="G11" i="2"/>
  <c r="L11" i="2" s="1"/>
  <c r="G7" i="2"/>
  <c r="L7" i="2" s="1"/>
  <c r="G5" i="2"/>
  <c r="L5" i="2" s="1"/>
  <c r="K37" i="2"/>
  <c r="K28" i="2"/>
  <c r="K26" i="2"/>
  <c r="K24" i="2"/>
  <c r="K22" i="2"/>
  <c r="K20" i="2"/>
  <c r="K18" i="2"/>
  <c r="K16" i="2"/>
  <c r="K14" i="2"/>
  <c r="K12" i="2"/>
  <c r="K10" i="2"/>
  <c r="K8" i="2"/>
  <c r="K4" i="2"/>
  <c r="K23" i="2"/>
  <c r="K21" i="2"/>
  <c r="G27" i="2"/>
  <c r="L27" i="2" s="1"/>
  <c r="G23" i="2"/>
  <c r="L23" i="2" s="1"/>
  <c r="G21" i="2"/>
  <c r="L21" i="2" s="1"/>
  <c r="G18" i="2"/>
  <c r="L18" i="2" s="1"/>
  <c r="K29" i="2"/>
  <c r="K13" i="2"/>
  <c r="G26" i="2"/>
  <c r="L26" i="2" s="1"/>
  <c r="G15" i="2"/>
  <c r="L15" i="2" s="1"/>
  <c r="G13" i="2"/>
  <c r="L13" i="2" s="1"/>
  <c r="G10" i="2"/>
  <c r="L10" i="2" s="1"/>
  <c r="G4" i="2"/>
  <c r="K36" i="2"/>
  <c r="K30" i="2"/>
  <c r="K27" i="2"/>
  <c r="K25" i="2"/>
  <c r="K17" i="2"/>
  <c r="K11" i="2"/>
  <c r="K9" i="2"/>
  <c r="G25" i="2"/>
  <c r="L25" i="2" s="1"/>
  <c r="G22" i="2"/>
  <c r="L22" i="2" s="1"/>
  <c r="G17" i="2"/>
  <c r="L17" i="2" s="1"/>
  <c r="G14" i="2"/>
  <c r="L14" i="2" s="1"/>
  <c r="G9" i="2"/>
  <c r="L9" i="2" s="1"/>
  <c r="G6" i="2"/>
  <c r="L6" i="2" s="1"/>
  <c r="G28" i="2"/>
  <c r="L28" i="2" s="1"/>
  <c r="G24" i="2"/>
  <c r="L24" i="2" s="1"/>
  <c r="G20" i="2"/>
  <c r="L20" i="2" s="1"/>
  <c r="G16" i="2"/>
  <c r="L16" i="2" s="1"/>
  <c r="G12" i="2"/>
  <c r="L12" i="2" s="1"/>
  <c r="G8" i="2"/>
  <c r="L8" i="2" s="1"/>
  <c r="J3" i="2"/>
  <c r="K3" i="2" l="1"/>
  <c r="L4" i="2"/>
  <c r="G3" i="2"/>
  <c r="L3" i="2" s="1"/>
</calcChain>
</file>

<file path=xl/sharedStrings.xml><?xml version="1.0" encoding="utf-8"?>
<sst xmlns="http://schemas.openxmlformats.org/spreadsheetml/2006/main" count="117" uniqueCount="75">
  <si>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</si>
  <si>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</si>
  <si>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</si>
  <si>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</si>
  <si>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</si>
  <si>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</si>
  <si>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</si>
  <si>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</si>
  <si>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</si>
  <si>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</si>
  <si>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</si>
  <si>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</si>
  <si>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</si>
  <si>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</si>
  <si>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</si>
  <si>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</si>
  <si>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</si>
  <si>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</si>
  <si>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</si>
  <si>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</si>
  <si>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</si>
  <si>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</si>
  <si>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</si>
  <si>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</si>
  <si>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</si>
  <si>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</si>
  <si>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</si>
  <si>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</si>
  <si>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</si>
  <si>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</si>
  <si>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</si>
  <si>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</si>
  <si>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</si>
  <si>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</si>
  <si>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</si>
  <si>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</si>
  <si>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</si>
  <si>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</si>
  <si>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</si>
  <si>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</si>
  <si>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</si>
  <si>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</si>
  <si>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</si>
  <si>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</si>
  <si>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</si>
  <si>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</si>
  <si>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</si>
  <si>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</si>
  <si>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</si>
  <si>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</si>
  <si>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</si>
  <si>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</si>
  <si>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</si>
  <si>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</si>
  <si>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</si>
  <si>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</si>
  <si>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</si>
  <si>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</si>
  <si>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</si>
  <si>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</si>
  <si>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</si>
  <si>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</si>
  <si>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</si>
  <si>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</si>
  <si>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</si>
  <si>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</si>
  <si>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</si>
  <si>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</si>
  <si>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</si>
  <si>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</si>
  <si>
    <t>70-手机通信自营</t>
  </si>
  <si>
    <t>41-周转筐</t>
  </si>
  <si>
    <r>
      <t>74-</t>
    </r>
    <r>
      <rPr>
        <sz val="8"/>
        <color rgb="FF000000"/>
        <rFont val="宋体"/>
        <family val="3"/>
        <charset val="134"/>
      </rPr>
      <t>赠品</t>
    </r>
    <phoneticPr fontId="23" type="noConversion"/>
  </si>
  <si>
    <t>74-赠品</t>
  </si>
  <si>
    <r>
      <t>37-</t>
    </r>
    <r>
      <rPr>
        <sz val="8"/>
        <color rgb="FF000000"/>
        <rFont val="宋体"/>
        <family val="3"/>
        <charset val="134"/>
      </rPr>
      <t>水果</t>
    </r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</si>
</sst>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 * #,##0_ ;_ * \-#,##0_ ;_ * &quot;-&quot;_ ;_ @_ "/>
    <numFmt numFmtId="43" formatCode="_ * #,##0.00_ ;_ * \-#,##0.00_ ;_ * &quot;-&quot;??_ ;_ @_ "/>
    <numFmt numFmtId="176" formatCode="#,##0.00&quot;%&quot;"/>
    <numFmt numFmtId="177" formatCode="0.00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5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  <font>
      <sz val="9"/>
      <color rgb="FFFF0000"/>
      <name val="Segoe U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1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4" fillId="0" borderId="0" applyNumberFormat="0" applyFill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5" fillId="0" borderId="0"/>
    <xf numFmtId="43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78" fontId="35" fillId="0" borderId="0" applyFont="0" applyFill="0" applyBorder="0" applyAlignment="0" applyProtection="0"/>
    <xf numFmtId="179" fontId="35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1" applyNumberFormat="0" applyFill="0" applyAlignment="0" applyProtection="0"/>
    <xf numFmtId="0" fontId="41" fillId="0" borderId="2" applyNumberFormat="0" applyFill="0" applyAlignment="0" applyProtection="0"/>
    <xf numFmtId="0" fontId="42" fillId="0" borderId="3" applyNumberFormat="0" applyFill="0" applyAlignment="0" applyProtection="0"/>
    <xf numFmtId="0" fontId="42" fillId="0" borderId="0" applyNumberFormat="0" applyFill="0" applyBorder="0" applyAlignment="0" applyProtection="0"/>
    <xf numFmtId="0" fontId="45" fillId="2" borderId="0" applyNumberFormat="0" applyBorder="0" applyAlignment="0" applyProtection="0"/>
    <xf numFmtId="0" fontId="43" fillId="3" borderId="0" applyNumberFormat="0" applyBorder="0" applyAlignment="0" applyProtection="0"/>
    <xf numFmtId="0" fontId="52" fillId="4" borderId="0" applyNumberFormat="0" applyBorder="0" applyAlignment="0" applyProtection="0"/>
    <xf numFmtId="0" fontId="54" fillId="5" borderId="4" applyNumberFormat="0" applyAlignment="0" applyProtection="0"/>
    <xf numFmtId="0" fontId="53" fillId="6" borderId="5" applyNumberFormat="0" applyAlignment="0" applyProtection="0"/>
    <xf numFmtId="0" fontId="47" fillId="6" borderId="4" applyNumberFormat="0" applyAlignment="0" applyProtection="0"/>
    <xf numFmtId="0" fontId="51" fillId="0" borderId="6" applyNumberFormat="0" applyFill="0" applyAlignment="0" applyProtection="0"/>
    <xf numFmtId="0" fontId="48" fillId="7" borderId="7" applyNumberFormat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6" fillId="0" borderId="9" applyNumberFormat="0" applyFill="0" applyAlignment="0" applyProtection="0"/>
    <xf numFmtId="0" fontId="37" fillId="9" borderId="0" applyNumberFormat="0" applyBorder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7" fillId="12" borderId="0" applyNumberFormat="0" applyBorder="0" applyAlignment="0" applyProtection="0"/>
    <xf numFmtId="0" fontId="37" fillId="13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7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7" fillId="20" borderId="0" applyNumberFormat="0" applyBorder="0" applyAlignment="0" applyProtection="0"/>
    <xf numFmtId="0" fontId="37" fillId="21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7" fillId="24" borderId="0" applyNumberFormat="0" applyBorder="0" applyAlignment="0" applyProtection="0"/>
    <xf numFmtId="0" fontId="37" fillId="25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7" fillId="32" borderId="0" applyNumberFormat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38" fillId="38" borderId="21">
      <alignment vertical="center"/>
    </xf>
  </cellStyleXfs>
  <cellXfs count="80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11" fontId="32" fillId="0" borderId="0" xfId="0" applyNumberFormat="1" applyFont="1" applyAlignment="1"/>
    <xf numFmtId="1" fontId="56" fillId="0" borderId="0" xfId="0" applyNumberFormat="1" applyFont="1" applyAlignment="1"/>
    <xf numFmtId="0" fontId="56" fillId="0" borderId="0" xfId="0" applyNumberFormat="1" applyFont="1" applyAlignment="1"/>
    <xf numFmtId="0" fontId="20" fillId="0" borderId="0" xfId="0" applyFont="1">
      <alignment vertical="center"/>
    </xf>
    <xf numFmtId="0" fontId="20" fillId="0" borderId="0" xfId="0" applyFont="1">
      <alignment vertical="center"/>
    </xf>
    <xf numFmtId="0" fontId="20" fillId="0" borderId="0" xfId="0" applyFont="1">
      <alignment vertical="center"/>
    </xf>
    <xf numFmtId="0" fontId="21" fillId="33" borderId="18" xfId="0" applyFont="1" applyFill="1" applyBorder="1" applyAlignment="1">
      <alignment vertical="center" wrapText="1"/>
    </xf>
    <xf numFmtId="49" fontId="21" fillId="33" borderId="18" xfId="0" applyNumberFormat="1" applyFont="1" applyFill="1" applyBorder="1" applyAlignment="1">
      <alignment horizontal="left" vertical="top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0" fontId="0" fillId="0" borderId="0" xfId="0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</cellXfs>
  <cellStyles count="110">
    <cellStyle name="20% - 着色 1" xfId="19" builtinId="30" customBuiltin="1"/>
    <cellStyle name="20% - 着色 1 2" xfId="84"/>
    <cellStyle name="20% - 着色 2" xfId="23" builtinId="34" customBuiltin="1"/>
    <cellStyle name="20% - 着色 2 2" xfId="88"/>
    <cellStyle name="20% - 着色 3" xfId="27" builtinId="38" customBuiltin="1"/>
    <cellStyle name="20% - 着色 3 2" xfId="92"/>
    <cellStyle name="20% - 着色 4" xfId="31" builtinId="42" customBuiltin="1"/>
    <cellStyle name="20% - 着色 4 2" xfId="96"/>
    <cellStyle name="20% - 着色 5" xfId="35" builtinId="46" customBuiltin="1"/>
    <cellStyle name="20% - 着色 5 2" xfId="100"/>
    <cellStyle name="20% - 着色 6" xfId="39" builtinId="50" customBuiltin="1"/>
    <cellStyle name="20% - 着色 6 2" xfId="104"/>
    <cellStyle name="40% - 着色 1" xfId="20" builtinId="31" customBuiltin="1"/>
    <cellStyle name="40% - 着色 1 2" xfId="85"/>
    <cellStyle name="40% - 着色 2" xfId="24" builtinId="35" customBuiltin="1"/>
    <cellStyle name="40% - 着色 2 2" xfId="89"/>
    <cellStyle name="40% - 着色 3" xfId="28" builtinId="39" customBuiltin="1"/>
    <cellStyle name="40% - 着色 3 2" xfId="93"/>
    <cellStyle name="40% - 着色 4" xfId="32" builtinId="43" customBuiltin="1"/>
    <cellStyle name="40% - 着色 4 2" xfId="97"/>
    <cellStyle name="40% - 着色 5" xfId="36" builtinId="47" customBuiltin="1"/>
    <cellStyle name="40% - 着色 5 2" xfId="101"/>
    <cellStyle name="40% - 着色 6" xfId="40" builtinId="51" customBuiltin="1"/>
    <cellStyle name="40% - 着色 6 2" xfId="105"/>
    <cellStyle name="60% - 着色 1" xfId="21" builtinId="32" customBuiltin="1"/>
    <cellStyle name="60% - 着色 1 2" xfId="86"/>
    <cellStyle name="60% - 着色 2" xfId="25" builtinId="36" customBuiltin="1"/>
    <cellStyle name="60% - 着色 2 2" xfId="90"/>
    <cellStyle name="60% - 着色 3" xfId="29" builtinId="40" customBuiltin="1"/>
    <cellStyle name="60% - 着色 3 2" xfId="94"/>
    <cellStyle name="60% - 着色 4" xfId="33" builtinId="44" customBuiltin="1"/>
    <cellStyle name="60% - 着色 4 2" xfId="98"/>
    <cellStyle name="60% - 着色 5" xfId="37" builtinId="48" customBuiltin="1"/>
    <cellStyle name="60% - 着色 5 2" xfId="102"/>
    <cellStyle name="60% - 着色 6" xfId="41" builtinId="52" customBuiltin="1"/>
    <cellStyle name="60% - 着色 6 2" xfId="106"/>
    <cellStyle name="OBI_ColHeader" xfId="109"/>
    <cellStyle name="标题" xfId="1" builtinId="15" customBuiltin="1"/>
    <cellStyle name="标题 1" xfId="2" builtinId="16" customBuiltin="1"/>
    <cellStyle name="标题 1 2" xfId="68"/>
    <cellStyle name="标题 2" xfId="3" builtinId="17" customBuiltin="1"/>
    <cellStyle name="标题 2 2" xfId="69"/>
    <cellStyle name="标题 3" xfId="4" builtinId="18" customBuiltin="1"/>
    <cellStyle name="标题 3 2" xfId="70"/>
    <cellStyle name="标题 4" xfId="5" builtinId="19" customBuiltin="1"/>
    <cellStyle name="标题 4 2" xfId="71"/>
    <cellStyle name="标题 5" xfId="53"/>
    <cellStyle name="标题 6" xfId="67"/>
    <cellStyle name="差" xfId="7" builtinId="27" customBuiltin="1"/>
    <cellStyle name="差 2" xfId="73"/>
    <cellStyle name="常规" xfId="0" builtinId="0"/>
    <cellStyle name="常规 10" xfId="52"/>
    <cellStyle name="常规 10 2" xfId="61"/>
    <cellStyle name="常规 11" xfId="62"/>
    <cellStyle name="常规 2" xfId="44"/>
    <cellStyle name="常规 3" xfId="45"/>
    <cellStyle name="常规 3 2" xfId="54"/>
    <cellStyle name="常规 4" xfId="47"/>
    <cellStyle name="常规 4 2" xfId="56"/>
    <cellStyle name="常规 5" xfId="46"/>
    <cellStyle name="常规 5 2" xfId="55"/>
    <cellStyle name="常规 6" xfId="48"/>
    <cellStyle name="常规 6 2" xfId="57"/>
    <cellStyle name="常规 7" xfId="49"/>
    <cellStyle name="常规 7 2" xfId="58"/>
    <cellStyle name="常规 8" xfId="50"/>
    <cellStyle name="常规 8 2" xfId="59"/>
    <cellStyle name="常规 9" xfId="51"/>
    <cellStyle name="常规 9 2" xfId="60"/>
    <cellStyle name="超链接" xfId="42" builtinId="8" customBuiltin="1"/>
    <cellStyle name="超链接 2" xfId="107"/>
    <cellStyle name="好" xfId="6" builtinId="26" customBuiltin="1"/>
    <cellStyle name="好 2" xfId="72"/>
    <cellStyle name="汇总" xfId="17" builtinId="25" customBuiltin="1"/>
    <cellStyle name="汇总 2" xfId="82"/>
    <cellStyle name="货币 2" xfId="65"/>
    <cellStyle name="货币[0] 2" xfId="66"/>
    <cellStyle name="计算" xfId="11" builtinId="22" customBuiltin="1"/>
    <cellStyle name="计算 2" xfId="77"/>
    <cellStyle name="检查单元格" xfId="13" builtinId="23" customBuiltin="1"/>
    <cellStyle name="检查单元格 2" xfId="79"/>
    <cellStyle name="解释性文本" xfId="16" builtinId="53" customBuiltin="1"/>
    <cellStyle name="解释性文本 2" xfId="81"/>
    <cellStyle name="警告文本" xfId="14" builtinId="11" customBuiltin="1"/>
    <cellStyle name="警告文本 2" xfId="80"/>
    <cellStyle name="链接单元格" xfId="12" builtinId="24" customBuiltin="1"/>
    <cellStyle name="链接单元格 2" xfId="78"/>
    <cellStyle name="千位分隔 2" xfId="63"/>
    <cellStyle name="千位分隔[0] 2" xfId="64"/>
    <cellStyle name="适中" xfId="8" builtinId="28" customBuiltin="1"/>
    <cellStyle name="适中 2" xfId="74"/>
    <cellStyle name="输出" xfId="10" builtinId="21" customBuiltin="1"/>
    <cellStyle name="输出 2" xfId="76"/>
    <cellStyle name="输入" xfId="9" builtinId="20" customBuiltin="1"/>
    <cellStyle name="输入 2" xfId="75"/>
    <cellStyle name="已访问的超链接" xfId="43" builtinId="9" customBuiltin="1"/>
    <cellStyle name="已访问的超链接 2" xfId="108"/>
    <cellStyle name="着色 1" xfId="18" builtinId="29" customBuiltin="1"/>
    <cellStyle name="着色 1 2" xfId="83"/>
    <cellStyle name="着色 2" xfId="22" builtinId="33" customBuiltin="1"/>
    <cellStyle name="着色 2 2" xfId="87"/>
    <cellStyle name="着色 3" xfId="26" builtinId="37" customBuiltin="1"/>
    <cellStyle name="着色 3 2" xfId="91"/>
    <cellStyle name="着色 4" xfId="30" builtinId="41" customBuiltin="1"/>
    <cellStyle name="着色 4 2" xfId="95"/>
    <cellStyle name="着色 5" xfId="34" builtinId="45" customBuiltin="1"/>
    <cellStyle name="着色 5 2" xfId="99"/>
    <cellStyle name="着色 6" xfId="38" builtinId="49" customBuiltin="1"/>
    <cellStyle name="着色 6 2" xfId="103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466" Type="http://schemas.openxmlformats.org/officeDocument/2006/relationships/image" Target="cid:70e25481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457" Type="http://schemas.openxmlformats.org/officeDocument/2006/relationships/hyperlink" Target="cid:9ab5e2f82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230" Type="http://schemas.openxmlformats.org/officeDocument/2006/relationships/image" Target="cid:196d9a913" TargetMode="External"/><Relationship Id="rId468" Type="http://schemas.openxmlformats.org/officeDocument/2006/relationships/image" Target="cid:f70f2602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459" Type="http://schemas.openxmlformats.org/officeDocument/2006/relationships/hyperlink" Target="cid:9ffc73f8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461" Type="http://schemas.openxmlformats.org/officeDocument/2006/relationships/hyperlink" Target="cid:c6f2111c2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265" Type="http://schemas.openxmlformats.org/officeDocument/2006/relationships/hyperlink" Target="cid:8c9b56672" TargetMode="External"/><Relationship Id="rId125" Type="http://schemas.openxmlformats.org/officeDocument/2006/relationships/hyperlink" Target="cid:b8993a7d2" TargetMode="External"/><Relationship Id="rId167" Type="http://schemas.openxmlformats.org/officeDocument/2006/relationships/hyperlink" Target="cid:fa4c65f2" TargetMode="External"/><Relationship Id="rId332" Type="http://schemas.openxmlformats.org/officeDocument/2006/relationships/image" Target="cid:8e511cc513" TargetMode="External"/><Relationship Id="rId374" Type="http://schemas.openxmlformats.org/officeDocument/2006/relationships/image" Target="cid:488d1ad013" TargetMode="External"/><Relationship Id="rId71" Type="http://schemas.openxmlformats.org/officeDocument/2006/relationships/hyperlink" Target="cid:e111a162" TargetMode="External"/><Relationship Id="rId234" Type="http://schemas.openxmlformats.org/officeDocument/2006/relationships/image" Target="cid:bf349d2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76" Type="http://schemas.openxmlformats.org/officeDocument/2006/relationships/image" Target="cid:bb0a5c6213" TargetMode="External"/><Relationship Id="rId441" Type="http://schemas.openxmlformats.org/officeDocument/2006/relationships/hyperlink" Target="cid:d943ccc62" TargetMode="External"/><Relationship Id="rId40" Type="http://schemas.openxmlformats.org/officeDocument/2006/relationships/image" Target="cid:bbbaca8f13" TargetMode="External"/><Relationship Id="rId136" Type="http://schemas.openxmlformats.org/officeDocument/2006/relationships/image" Target="cid:dc1f676113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43" Type="http://schemas.openxmlformats.org/officeDocument/2006/relationships/hyperlink" Target="cid:b85e622f2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463" Type="http://schemas.openxmlformats.org/officeDocument/2006/relationships/hyperlink" Target="cid:cd46ec842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464" Type="http://schemas.openxmlformats.org/officeDocument/2006/relationships/image" Target="cid:cd46eca713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465" Type="http://schemas.openxmlformats.org/officeDocument/2006/relationships/hyperlink" Target="cid:70e254642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467" Type="http://schemas.openxmlformats.org/officeDocument/2006/relationships/hyperlink" Target="cid:f70f25d62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240" Type="http://schemas.openxmlformats.org/officeDocument/2006/relationships/image" Target="cid:25a2b891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251" Type="http://schemas.openxmlformats.org/officeDocument/2006/relationships/hyperlink" Target="cid:53f9d4bf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458" Type="http://schemas.openxmlformats.org/officeDocument/2006/relationships/image" Target="cid:9ab5e322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60" Type="http://schemas.openxmlformats.org/officeDocument/2006/relationships/image" Target="cid:9ffc742213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46" Type="http://schemas.openxmlformats.org/officeDocument/2006/relationships/image" Target="cid:e293c519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53" Type="http://schemas.openxmlformats.org/officeDocument/2006/relationships/hyperlink" Target="cid:d12328e6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420" Type="http://schemas.openxmlformats.org/officeDocument/2006/relationships/image" Target="cid:87b1653313" TargetMode="External"/><Relationship Id="rId255" Type="http://schemas.openxmlformats.org/officeDocument/2006/relationships/hyperlink" Target="cid:688eac6f2" TargetMode="External"/><Relationship Id="rId297" Type="http://schemas.openxmlformats.org/officeDocument/2006/relationships/hyperlink" Target="cid:f8f29c962" TargetMode="External"/><Relationship Id="rId462" Type="http://schemas.openxmlformats.org/officeDocument/2006/relationships/image" Target="cid:c6f2114013" TargetMode="External"/><Relationship Id="rId115" Type="http://schemas.openxmlformats.org/officeDocument/2006/relationships/hyperlink" Target="cid:9917342c2" TargetMode="External"/><Relationship Id="rId157" Type="http://schemas.openxmlformats.org/officeDocument/2006/relationships/hyperlink" Target="cid:1427462" TargetMode="External"/><Relationship Id="rId322" Type="http://schemas.openxmlformats.org/officeDocument/2006/relationships/image" Target="cid:7569af6313" TargetMode="External"/><Relationship Id="rId364" Type="http://schemas.openxmlformats.org/officeDocument/2006/relationships/image" Target="cid:1e6ccffa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7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9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1" name="Picture 2" descr="cid:c6f21140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3" name="Picture 2" descr="cid:cd46eca713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5" name="Picture 2" descr="cid:70e2548113">
          <a:hlinkClick xmlns:r="http://schemas.openxmlformats.org/officeDocument/2006/relationships" r:id="rId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7" name="Picture 2" descr="cid:f70f260213">
          <a:hlinkClick xmlns:r="http://schemas.openxmlformats.org/officeDocument/2006/relationships" r:id="rId4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0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26" sqref="C26:D26"/>
    </sheetView>
  </sheetViews>
  <sheetFormatPr defaultRowHeight="11.25" x14ac:dyDescent="0.15"/>
  <cols>
    <col min="1" max="1" width="7.75" style="1" customWidth="1"/>
    <col min="2" max="2" width="4.5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3" x14ac:dyDescent="0.2">
      <c r="A1" s="5"/>
      <c r="B1" s="6"/>
      <c r="C1" s="7"/>
      <c r="D1" s="8"/>
      <c r="E1" s="9" t="s">
        <v>0</v>
      </c>
      <c r="F1" s="23" t="s">
        <v>1</v>
      </c>
      <c r="G1" s="10" t="s">
        <v>43</v>
      </c>
      <c r="H1" s="23" t="s">
        <v>2</v>
      </c>
      <c r="I1" s="17" t="s">
        <v>41</v>
      </c>
      <c r="J1" s="18" t="s">
        <v>42</v>
      </c>
      <c r="K1" s="19" t="s">
        <v>44</v>
      </c>
      <c r="L1" s="19" t="s">
        <v>45</v>
      </c>
    </row>
    <row r="2" spans="1:13" x14ac:dyDescent="0.15">
      <c r="A2" s="11" t="s">
        <v>3</v>
      </c>
      <c r="B2" s="12"/>
      <c r="C2" s="41" t="s">
        <v>4</v>
      </c>
      <c r="D2" s="41"/>
      <c r="E2" s="13"/>
      <c r="F2" s="24"/>
      <c r="G2" s="14"/>
      <c r="H2" s="24"/>
      <c r="I2" s="20"/>
      <c r="J2" s="21"/>
      <c r="K2" s="22"/>
      <c r="L2" s="22"/>
    </row>
    <row r="3" spans="1:13" x14ac:dyDescent="0.15">
      <c r="A3" s="43" t="s">
        <v>5</v>
      </c>
      <c r="B3" s="43"/>
      <c r="C3" s="43"/>
      <c r="D3" s="43"/>
      <c r="E3" s="15">
        <f>SUM(E4:E40)</f>
        <v>22356877.309800003</v>
      </c>
      <c r="F3" s="25">
        <f>RA!I7</f>
        <v>2007966.976</v>
      </c>
      <c r="G3" s="16">
        <f>SUM(G4:G40)</f>
        <v>20348910.333799995</v>
      </c>
      <c r="H3" s="27">
        <f>RA!J7</f>
        <v>8.9814286144506408</v>
      </c>
      <c r="I3" s="20">
        <f>SUM(I4:I40)</f>
        <v>22356883.269751251</v>
      </c>
      <c r="J3" s="21">
        <f>SUM(J4:J40)</f>
        <v>20348910.254811373</v>
      </c>
      <c r="K3" s="22">
        <f>E3-I3</f>
        <v>-5.9599512480199337</v>
      </c>
      <c r="L3" s="22">
        <f>G3-J3</f>
        <v>7.898862287402153E-2</v>
      </c>
    </row>
    <row r="4" spans="1:13" x14ac:dyDescent="0.15">
      <c r="A4" s="44">
        <f>RA!A8</f>
        <v>42239</v>
      </c>
      <c r="B4" s="12">
        <v>12</v>
      </c>
      <c r="C4" s="42" t="s">
        <v>6</v>
      </c>
      <c r="D4" s="42"/>
      <c r="E4" s="15">
        <f>VLOOKUP(C4,RA!B8:D36,3,0)</f>
        <v>823819.56449999998</v>
      </c>
      <c r="F4" s="25">
        <f>VLOOKUP(C4,RA!B8:I39,8,0)</f>
        <v>147512.99969999999</v>
      </c>
      <c r="G4" s="16">
        <f t="shared" ref="G4:G40" si="0">E4-F4</f>
        <v>676306.56480000005</v>
      </c>
      <c r="H4" s="27">
        <f>RA!J8</f>
        <v>17.905984035415599</v>
      </c>
      <c r="I4" s="20">
        <f>VLOOKUP(B4,RMS!B:D,3,FALSE)</f>
        <v>823820.60251111095</v>
      </c>
      <c r="J4" s="21">
        <f>VLOOKUP(B4,RMS!B:E,4,FALSE)</f>
        <v>676306.581095726</v>
      </c>
      <c r="K4" s="22">
        <f t="shared" ref="K4:K40" si="1">E4-I4</f>
        <v>-1.0380111109698191</v>
      </c>
      <c r="L4" s="22">
        <f t="shared" ref="L4:L40" si="2">G4-J4</f>
        <v>-1.629572594538331E-2</v>
      </c>
    </row>
    <row r="5" spans="1:13" x14ac:dyDescent="0.15">
      <c r="A5" s="44"/>
      <c r="B5" s="12">
        <v>13</v>
      </c>
      <c r="C5" s="42" t="s">
        <v>7</v>
      </c>
      <c r="D5" s="42"/>
      <c r="E5" s="15">
        <f>VLOOKUP(C5,RA!B8:D37,3,0)</f>
        <v>166088.15479999999</v>
      </c>
      <c r="F5" s="25">
        <f>VLOOKUP(C5,RA!B9:I40,8,0)</f>
        <v>33035.874499999998</v>
      </c>
      <c r="G5" s="16">
        <f t="shared" si="0"/>
        <v>133052.28029999998</v>
      </c>
      <c r="H5" s="27">
        <f>RA!J9</f>
        <v>19.890566271737502</v>
      </c>
      <c r="I5" s="20">
        <f>VLOOKUP(B5,RMS!B:D,3,FALSE)</f>
        <v>166088.30795035901</v>
      </c>
      <c r="J5" s="21">
        <f>VLOOKUP(B5,RMS!B:E,4,FALSE)</f>
        <v>133052.28722328099</v>
      </c>
      <c r="K5" s="22">
        <f t="shared" si="1"/>
        <v>-0.15315035902312957</v>
      </c>
      <c r="L5" s="22">
        <f t="shared" si="2"/>
        <v>-6.9232810055837035E-3</v>
      </c>
      <c r="M5" s="34"/>
    </row>
    <row r="6" spans="1:13" x14ac:dyDescent="0.15">
      <c r="A6" s="44"/>
      <c r="B6" s="12">
        <v>14</v>
      </c>
      <c r="C6" s="42" t="s">
        <v>8</v>
      </c>
      <c r="D6" s="42"/>
      <c r="E6" s="15">
        <f>VLOOKUP(C6,RA!B10:D38,3,0)</f>
        <v>199747.13279999999</v>
      </c>
      <c r="F6" s="25">
        <f>VLOOKUP(C6,RA!B10:I41,8,0)</f>
        <v>45348.853000000003</v>
      </c>
      <c r="G6" s="16">
        <f t="shared" si="0"/>
        <v>154398.27979999999</v>
      </c>
      <c r="H6" s="27">
        <f>RA!J10</f>
        <v>22.7031308856915</v>
      </c>
      <c r="I6" s="20">
        <f>VLOOKUP(B6,RMS!B:D,3,FALSE)</f>
        <v>199749.52495128199</v>
      </c>
      <c r="J6" s="21">
        <f>VLOOKUP(B6,RMS!B:E,4,FALSE)</f>
        <v>154398.28061709399</v>
      </c>
      <c r="K6" s="22">
        <f>E6-I6</f>
        <v>-2.3921512819943018</v>
      </c>
      <c r="L6" s="22">
        <f t="shared" si="2"/>
        <v>-8.1709399819374084E-4</v>
      </c>
      <c r="M6" s="34"/>
    </row>
    <row r="7" spans="1:13" x14ac:dyDescent="0.15">
      <c r="A7" s="44"/>
      <c r="B7" s="12">
        <v>15</v>
      </c>
      <c r="C7" s="42" t="s">
        <v>9</v>
      </c>
      <c r="D7" s="42"/>
      <c r="E7" s="15">
        <f>VLOOKUP(C7,RA!B10:D39,3,0)</f>
        <v>53101.027300000002</v>
      </c>
      <c r="F7" s="25">
        <f>VLOOKUP(C7,RA!B11:I42,8,0)</f>
        <v>11899.537700000001</v>
      </c>
      <c r="G7" s="16">
        <f t="shared" si="0"/>
        <v>41201.489600000001</v>
      </c>
      <c r="H7" s="27">
        <f>RA!J11</f>
        <v>22.409241977132101</v>
      </c>
      <c r="I7" s="20">
        <f>VLOOKUP(B7,RMS!B:D,3,FALSE)</f>
        <v>53101.077551282098</v>
      </c>
      <c r="J7" s="21">
        <f>VLOOKUP(B7,RMS!B:E,4,FALSE)</f>
        <v>41201.489736752097</v>
      </c>
      <c r="K7" s="22">
        <f t="shared" si="1"/>
        <v>-5.0251282096724026E-2</v>
      </c>
      <c r="L7" s="22">
        <f t="shared" si="2"/>
        <v>-1.3675209629582241E-4</v>
      </c>
      <c r="M7" s="34"/>
    </row>
    <row r="8" spans="1:13" x14ac:dyDescent="0.15">
      <c r="A8" s="44"/>
      <c r="B8" s="12">
        <v>16</v>
      </c>
      <c r="C8" s="42" t="s">
        <v>10</v>
      </c>
      <c r="D8" s="42"/>
      <c r="E8" s="15">
        <f>VLOOKUP(C8,RA!B12:D39,3,0)</f>
        <v>208629.60769999999</v>
      </c>
      <c r="F8" s="25">
        <f>VLOOKUP(C8,RA!B12:I43,8,0)</f>
        <v>-4413.9889999999996</v>
      </c>
      <c r="G8" s="16">
        <f t="shared" si="0"/>
        <v>213043.59669999999</v>
      </c>
      <c r="H8" s="27">
        <f>RA!J12</f>
        <v>-2.1157059387022001</v>
      </c>
      <c r="I8" s="20">
        <f>VLOOKUP(B8,RMS!B:D,3,FALSE)</f>
        <v>208629.61970170899</v>
      </c>
      <c r="J8" s="21">
        <f>VLOOKUP(B8,RMS!B:E,4,FALSE)</f>
        <v>213043.596388034</v>
      </c>
      <c r="K8" s="22">
        <f t="shared" si="1"/>
        <v>-1.2001708993921056E-2</v>
      </c>
      <c r="L8" s="22">
        <f t="shared" si="2"/>
        <v>3.1196599593386054E-4</v>
      </c>
      <c r="M8" s="34"/>
    </row>
    <row r="9" spans="1:13" x14ac:dyDescent="0.15">
      <c r="A9" s="44"/>
      <c r="B9" s="12">
        <v>17</v>
      </c>
      <c r="C9" s="42" t="s">
        <v>11</v>
      </c>
      <c r="D9" s="42"/>
      <c r="E9" s="15">
        <f>VLOOKUP(C9,RA!B12:D40,3,0)</f>
        <v>300431.06910000002</v>
      </c>
      <c r="F9" s="25">
        <f>VLOOKUP(C9,RA!B13:I44,8,0)</f>
        <v>64900.7791</v>
      </c>
      <c r="G9" s="16">
        <f t="shared" si="0"/>
        <v>235530.29000000004</v>
      </c>
      <c r="H9" s="27">
        <f>RA!J13</f>
        <v>21.602552390610899</v>
      </c>
      <c r="I9" s="20">
        <f>VLOOKUP(B9,RMS!B:D,3,FALSE)</f>
        <v>300431.34263418801</v>
      </c>
      <c r="J9" s="21">
        <f>VLOOKUP(B9,RMS!B:E,4,FALSE)</f>
        <v>235530.28789658099</v>
      </c>
      <c r="K9" s="22">
        <f t="shared" si="1"/>
        <v>-0.27353418798884377</v>
      </c>
      <c r="L9" s="22">
        <f t="shared" si="2"/>
        <v>2.1034190431237221E-3</v>
      </c>
      <c r="M9" s="34"/>
    </row>
    <row r="10" spans="1:13" x14ac:dyDescent="0.15">
      <c r="A10" s="44"/>
      <c r="B10" s="12">
        <v>18</v>
      </c>
      <c r="C10" s="42" t="s">
        <v>12</v>
      </c>
      <c r="D10" s="42"/>
      <c r="E10" s="15">
        <f>VLOOKUP(C10,RA!B14:D41,3,0)</f>
        <v>126080.4947</v>
      </c>
      <c r="F10" s="25">
        <f>VLOOKUP(C10,RA!B14:I45,8,0)</f>
        <v>19380.7261</v>
      </c>
      <c r="G10" s="16">
        <f t="shared" si="0"/>
        <v>106699.7686</v>
      </c>
      <c r="H10" s="27">
        <f>RA!J14</f>
        <v>15.371708483628</v>
      </c>
      <c r="I10" s="20">
        <f>VLOOKUP(B10,RMS!B:D,3,FALSE)</f>
        <v>126080.496903419</v>
      </c>
      <c r="J10" s="21">
        <f>VLOOKUP(B10,RMS!B:E,4,FALSE)</f>
        <v>106699.763513675</v>
      </c>
      <c r="K10" s="22">
        <f t="shared" si="1"/>
        <v>-2.2034190042177215E-3</v>
      </c>
      <c r="L10" s="22">
        <f t="shared" si="2"/>
        <v>5.0863249925896525E-3</v>
      </c>
      <c r="M10" s="34"/>
    </row>
    <row r="11" spans="1:13" x14ac:dyDescent="0.15">
      <c r="A11" s="44"/>
      <c r="B11" s="12">
        <v>19</v>
      </c>
      <c r="C11" s="42" t="s">
        <v>13</v>
      </c>
      <c r="D11" s="42"/>
      <c r="E11" s="15">
        <f>VLOOKUP(C11,RA!B14:D42,3,0)</f>
        <v>97474.7785</v>
      </c>
      <c r="F11" s="25">
        <f>VLOOKUP(C11,RA!B15:I46,8,0)</f>
        <v>14418.215200000001</v>
      </c>
      <c r="G11" s="16">
        <f t="shared" si="0"/>
        <v>83056.563299999994</v>
      </c>
      <c r="H11" s="27">
        <f>RA!J15</f>
        <v>14.7917393831267</v>
      </c>
      <c r="I11" s="20">
        <f>VLOOKUP(B11,RMS!B:D,3,FALSE)</f>
        <v>97474.861686324803</v>
      </c>
      <c r="J11" s="21">
        <f>VLOOKUP(B11,RMS!B:E,4,FALSE)</f>
        <v>83056.565645299095</v>
      </c>
      <c r="K11" s="22">
        <f t="shared" si="1"/>
        <v>-8.3186324802227318E-2</v>
      </c>
      <c r="L11" s="22">
        <f t="shared" si="2"/>
        <v>-2.3452991008525714E-3</v>
      </c>
      <c r="M11" s="34"/>
    </row>
    <row r="12" spans="1:13" x14ac:dyDescent="0.15">
      <c r="A12" s="44"/>
      <c r="B12" s="12">
        <v>21</v>
      </c>
      <c r="C12" s="42" t="s">
        <v>14</v>
      </c>
      <c r="D12" s="42"/>
      <c r="E12" s="15">
        <f>VLOOKUP(C12,RA!B16:D43,3,0)</f>
        <v>1319909.1510000001</v>
      </c>
      <c r="F12" s="25">
        <f>VLOOKUP(C12,RA!B16:I47,8,0)</f>
        <v>-32282.843199999999</v>
      </c>
      <c r="G12" s="16">
        <f t="shared" si="0"/>
        <v>1352191.9942000001</v>
      </c>
      <c r="H12" s="27">
        <f>RA!J16</f>
        <v>-2.4458382742131599</v>
      </c>
      <c r="I12" s="20">
        <f>VLOOKUP(B12,RMS!B:D,3,FALSE)</f>
        <v>1319908.6917512801</v>
      </c>
      <c r="J12" s="21">
        <f>VLOOKUP(B12,RMS!B:E,4,FALSE)</f>
        <v>1352191.9947333301</v>
      </c>
      <c r="K12" s="22">
        <f t="shared" si="1"/>
        <v>0.45924871996976435</v>
      </c>
      <c r="L12" s="22">
        <f t="shared" si="2"/>
        <v>-5.3333002142608166E-4</v>
      </c>
      <c r="M12" s="34"/>
    </row>
    <row r="13" spans="1:13" x14ac:dyDescent="0.15">
      <c r="A13" s="44"/>
      <c r="B13" s="12">
        <v>22</v>
      </c>
      <c r="C13" s="42" t="s">
        <v>15</v>
      </c>
      <c r="D13" s="42"/>
      <c r="E13" s="15">
        <f>VLOOKUP(C13,RA!B16:D44,3,0)</f>
        <v>2451743.5328000002</v>
      </c>
      <c r="F13" s="25">
        <f>VLOOKUP(C13,RA!B17:I48,8,0)</f>
        <v>68767.276599999997</v>
      </c>
      <c r="G13" s="16">
        <f t="shared" si="0"/>
        <v>2382976.2562000002</v>
      </c>
      <c r="H13" s="27">
        <f>RA!J17</f>
        <v>2.8048315690452599</v>
      </c>
      <c r="I13" s="20">
        <f>VLOOKUP(B13,RMS!B:D,3,FALSE)</f>
        <v>2451743.5100034201</v>
      </c>
      <c r="J13" s="21">
        <f>VLOOKUP(B13,RMS!B:E,4,FALSE)</f>
        <v>2382976.25916667</v>
      </c>
      <c r="K13" s="22">
        <f t="shared" si="1"/>
        <v>2.2796580102294683E-2</v>
      </c>
      <c r="L13" s="22">
        <f t="shared" si="2"/>
        <v>-2.9666698537766933E-3</v>
      </c>
      <c r="M13" s="34"/>
    </row>
    <row r="14" spans="1:13" x14ac:dyDescent="0.15">
      <c r="A14" s="44"/>
      <c r="B14" s="12">
        <v>23</v>
      </c>
      <c r="C14" s="42" t="s">
        <v>16</v>
      </c>
      <c r="D14" s="42"/>
      <c r="E14" s="15">
        <f>VLOOKUP(C14,RA!B18:D45,3,0)</f>
        <v>1967109.0989999999</v>
      </c>
      <c r="F14" s="25">
        <f>VLOOKUP(C14,RA!B18:I49,8,0)</f>
        <v>257676.82610000001</v>
      </c>
      <c r="G14" s="16">
        <f t="shared" si="0"/>
        <v>1709432.2729</v>
      </c>
      <c r="H14" s="27">
        <f>RA!J18</f>
        <v>13.0992646127758</v>
      </c>
      <c r="I14" s="20">
        <f>VLOOKUP(B14,RMS!B:D,3,FALSE)</f>
        <v>1967108.73664519</v>
      </c>
      <c r="J14" s="21">
        <f>VLOOKUP(B14,RMS!B:E,4,FALSE)</f>
        <v>1709432.2598261901</v>
      </c>
      <c r="K14" s="22">
        <f t="shared" si="1"/>
        <v>0.36235480988398194</v>
      </c>
      <c r="L14" s="22">
        <f t="shared" si="2"/>
        <v>1.3073809910565615E-2</v>
      </c>
      <c r="M14" s="34"/>
    </row>
    <row r="15" spans="1:13" x14ac:dyDescent="0.15">
      <c r="A15" s="44"/>
      <c r="B15" s="12">
        <v>24</v>
      </c>
      <c r="C15" s="42" t="s">
        <v>17</v>
      </c>
      <c r="D15" s="42"/>
      <c r="E15" s="15">
        <f>VLOOKUP(C15,RA!B18:D46,3,0)</f>
        <v>506571.77480000001</v>
      </c>
      <c r="F15" s="25">
        <f>VLOOKUP(C15,RA!B19:I50,8,0)</f>
        <v>47207.749600000003</v>
      </c>
      <c r="G15" s="16">
        <f t="shared" si="0"/>
        <v>459364.02520000003</v>
      </c>
      <c r="H15" s="27">
        <f>RA!J19</f>
        <v>9.3190643356784193</v>
      </c>
      <c r="I15" s="20">
        <f>VLOOKUP(B15,RMS!B:D,3,FALSE)</f>
        <v>506571.838557265</v>
      </c>
      <c r="J15" s="21">
        <f>VLOOKUP(B15,RMS!B:E,4,FALSE)</f>
        <v>459364.02601452998</v>
      </c>
      <c r="K15" s="22">
        <f t="shared" si="1"/>
        <v>-6.3757264986634254E-2</v>
      </c>
      <c r="L15" s="22">
        <f t="shared" si="2"/>
        <v>-8.1452995073050261E-4</v>
      </c>
      <c r="M15" s="34"/>
    </row>
    <row r="16" spans="1:13" x14ac:dyDescent="0.15">
      <c r="A16" s="44"/>
      <c r="B16" s="12">
        <v>25</v>
      </c>
      <c r="C16" s="42" t="s">
        <v>18</v>
      </c>
      <c r="D16" s="42"/>
      <c r="E16" s="15">
        <f>VLOOKUP(C16,RA!B20:D47,3,0)</f>
        <v>1068993.2671000001</v>
      </c>
      <c r="F16" s="25">
        <f>VLOOKUP(C16,RA!B20:I51,8,0)</f>
        <v>78727.773799999995</v>
      </c>
      <c r="G16" s="16">
        <f t="shared" si="0"/>
        <v>990265.49330000009</v>
      </c>
      <c r="H16" s="27">
        <f>RA!J20</f>
        <v>7.3646650753540603</v>
      </c>
      <c r="I16" s="20">
        <f>VLOOKUP(B16,RMS!B:D,3,FALSE)</f>
        <v>1068993.3805</v>
      </c>
      <c r="J16" s="21">
        <f>VLOOKUP(B16,RMS!B:E,4,FALSE)</f>
        <v>990265.49329999997</v>
      </c>
      <c r="K16" s="22">
        <f t="shared" si="1"/>
        <v>-0.11339999991469085</v>
      </c>
      <c r="L16" s="22">
        <f t="shared" si="2"/>
        <v>0</v>
      </c>
      <c r="M16" s="34"/>
    </row>
    <row r="17" spans="1:13" x14ac:dyDescent="0.15">
      <c r="A17" s="44"/>
      <c r="B17" s="12">
        <v>26</v>
      </c>
      <c r="C17" s="42" t="s">
        <v>19</v>
      </c>
      <c r="D17" s="42"/>
      <c r="E17" s="15">
        <f>VLOOKUP(C17,RA!B20:D48,3,0)</f>
        <v>384821.16389999999</v>
      </c>
      <c r="F17" s="25">
        <f>VLOOKUP(C17,RA!B21:I52,8,0)</f>
        <v>53292.976000000002</v>
      </c>
      <c r="G17" s="16">
        <f t="shared" si="0"/>
        <v>331528.18789999996</v>
      </c>
      <c r="H17" s="27">
        <f>RA!J21</f>
        <v>13.848764309087899</v>
      </c>
      <c r="I17" s="20">
        <f>VLOOKUP(B17,RMS!B:D,3,FALSE)</f>
        <v>384820.60765383899</v>
      </c>
      <c r="J17" s="21">
        <f>VLOOKUP(B17,RMS!B:E,4,FALSE)</f>
        <v>331528.18779037899</v>
      </c>
      <c r="K17" s="22">
        <f t="shared" si="1"/>
        <v>0.55624616099521518</v>
      </c>
      <c r="L17" s="22">
        <f t="shared" si="2"/>
        <v>1.0962097439914942E-4</v>
      </c>
      <c r="M17" s="34"/>
    </row>
    <row r="18" spans="1:13" x14ac:dyDescent="0.15">
      <c r="A18" s="44"/>
      <c r="B18" s="12">
        <v>27</v>
      </c>
      <c r="C18" s="42" t="s">
        <v>20</v>
      </c>
      <c r="D18" s="42"/>
      <c r="E18" s="15">
        <f>VLOOKUP(C18,RA!B22:D49,3,0)</f>
        <v>1599488.5419999999</v>
      </c>
      <c r="F18" s="25">
        <f>VLOOKUP(C18,RA!B22:I53,8,0)</f>
        <v>179425.24950000001</v>
      </c>
      <c r="G18" s="16">
        <f t="shared" si="0"/>
        <v>1420063.2925</v>
      </c>
      <c r="H18" s="27">
        <f>RA!J22</f>
        <v>11.2176639462291</v>
      </c>
      <c r="I18" s="20">
        <f>VLOOKUP(B18,RMS!B:D,3,FALSE)</f>
        <v>1599490.0127000001</v>
      </c>
      <c r="J18" s="21">
        <f>VLOOKUP(B18,RMS!B:E,4,FALSE)</f>
        <v>1420063.2899</v>
      </c>
      <c r="K18" s="22">
        <f t="shared" si="1"/>
        <v>-1.4707000001799315</v>
      </c>
      <c r="L18" s="22">
        <f t="shared" si="2"/>
        <v>2.6000000070780516E-3</v>
      </c>
      <c r="M18" s="34"/>
    </row>
    <row r="19" spans="1:13" x14ac:dyDescent="0.15">
      <c r="A19" s="44"/>
      <c r="B19" s="12">
        <v>29</v>
      </c>
      <c r="C19" s="42" t="s">
        <v>21</v>
      </c>
      <c r="D19" s="42"/>
      <c r="E19" s="15">
        <f>VLOOKUP(C19,RA!B22:D50,3,0)</f>
        <v>3619090.4271999998</v>
      </c>
      <c r="F19" s="25">
        <f>VLOOKUP(C19,RA!B23:I54,8,0)</f>
        <v>284821.10560000001</v>
      </c>
      <c r="G19" s="16">
        <f t="shared" si="0"/>
        <v>3334269.3215999999</v>
      </c>
      <c r="H19" s="27">
        <f>RA!J23</f>
        <v>7.8699637748581797</v>
      </c>
      <c r="I19" s="20">
        <f>VLOOKUP(B19,RMS!B:D,3,FALSE)</f>
        <v>3619092.2653273498</v>
      </c>
      <c r="J19" s="21">
        <f>VLOOKUP(B19,RMS!B:E,4,FALSE)</f>
        <v>3334269.3669094001</v>
      </c>
      <c r="K19" s="22">
        <f t="shared" si="1"/>
        <v>-1.8381273499689996</v>
      </c>
      <c r="L19" s="22">
        <f t="shared" si="2"/>
        <v>-4.530940018594265E-2</v>
      </c>
      <c r="M19" s="34"/>
    </row>
    <row r="20" spans="1:13" x14ac:dyDescent="0.15">
      <c r="A20" s="44"/>
      <c r="B20" s="12">
        <v>31</v>
      </c>
      <c r="C20" s="42" t="s">
        <v>22</v>
      </c>
      <c r="D20" s="42"/>
      <c r="E20" s="15">
        <f>VLOOKUP(C20,RA!B24:D51,3,0)</f>
        <v>322504.71710000001</v>
      </c>
      <c r="F20" s="25">
        <f>VLOOKUP(C20,RA!B24:I55,8,0)</f>
        <v>53579.475700000003</v>
      </c>
      <c r="G20" s="16">
        <f t="shared" si="0"/>
        <v>268925.2414</v>
      </c>
      <c r="H20" s="27">
        <f>RA!J24</f>
        <v>16.613547913901201</v>
      </c>
      <c r="I20" s="20">
        <f>VLOOKUP(B20,RMS!B:D,3,FALSE)</f>
        <v>322504.779494463</v>
      </c>
      <c r="J20" s="21">
        <f>VLOOKUP(B20,RMS!B:E,4,FALSE)</f>
        <v>268925.23060004198</v>
      </c>
      <c r="K20" s="22">
        <f t="shared" si="1"/>
        <v>-6.2394462991505861E-2</v>
      </c>
      <c r="L20" s="22">
        <f t="shared" si="2"/>
        <v>1.0799958021380007E-2</v>
      </c>
      <c r="M20" s="34"/>
    </row>
    <row r="21" spans="1:13" x14ac:dyDescent="0.15">
      <c r="A21" s="44"/>
      <c r="B21" s="12">
        <v>32</v>
      </c>
      <c r="C21" s="42" t="s">
        <v>23</v>
      </c>
      <c r="D21" s="42"/>
      <c r="E21" s="15">
        <f>VLOOKUP(C21,RA!B24:D52,3,0)</f>
        <v>336108.72619999998</v>
      </c>
      <c r="F21" s="25">
        <f>VLOOKUP(C21,RA!B25:I56,8,0)</f>
        <v>22856.779699999999</v>
      </c>
      <c r="G21" s="16">
        <f t="shared" si="0"/>
        <v>313251.94649999996</v>
      </c>
      <c r="H21" s="27">
        <f>RA!J25</f>
        <v>6.8004124612936003</v>
      </c>
      <c r="I21" s="20">
        <f>VLOOKUP(B21,RMS!B:D,3,FALSE)</f>
        <v>336108.734733522</v>
      </c>
      <c r="J21" s="21">
        <f>VLOOKUP(B21,RMS!B:E,4,FALSE)</f>
        <v>313251.95450127398</v>
      </c>
      <c r="K21" s="22">
        <f t="shared" si="1"/>
        <v>-8.5335220210254192E-3</v>
      </c>
      <c r="L21" s="22">
        <f t="shared" si="2"/>
        <v>-8.001274021808058E-3</v>
      </c>
      <c r="M21" s="34"/>
    </row>
    <row r="22" spans="1:13" x14ac:dyDescent="0.15">
      <c r="A22" s="44"/>
      <c r="B22" s="12">
        <v>33</v>
      </c>
      <c r="C22" s="42" t="s">
        <v>24</v>
      </c>
      <c r="D22" s="42"/>
      <c r="E22" s="15">
        <f>VLOOKUP(C22,RA!B26:D53,3,0)</f>
        <v>554302.49450000003</v>
      </c>
      <c r="F22" s="25">
        <f>VLOOKUP(C22,RA!B26:I57,8,0)</f>
        <v>110744.8661</v>
      </c>
      <c r="G22" s="16">
        <f t="shared" si="0"/>
        <v>443557.62840000005</v>
      </c>
      <c r="H22" s="27">
        <f>RA!J26</f>
        <v>19.979139043907001</v>
      </c>
      <c r="I22" s="20">
        <f>VLOOKUP(B22,RMS!B:D,3,FALSE)</f>
        <v>554302.46702411305</v>
      </c>
      <c r="J22" s="21">
        <f>VLOOKUP(B22,RMS!B:E,4,FALSE)</f>
        <v>443557.61843576399</v>
      </c>
      <c r="K22" s="22">
        <f t="shared" si="1"/>
        <v>2.7475886978209019E-2</v>
      </c>
      <c r="L22" s="22">
        <f t="shared" si="2"/>
        <v>9.9642360582947731E-3</v>
      </c>
      <c r="M22" s="34"/>
    </row>
    <row r="23" spans="1:13" x14ac:dyDescent="0.15">
      <c r="A23" s="44"/>
      <c r="B23" s="12">
        <v>34</v>
      </c>
      <c r="C23" s="42" t="s">
        <v>25</v>
      </c>
      <c r="D23" s="42"/>
      <c r="E23" s="15">
        <f>VLOOKUP(C23,RA!B26:D54,3,0)</f>
        <v>316367.70289999997</v>
      </c>
      <c r="F23" s="25">
        <f>VLOOKUP(C23,RA!B27:I58,8,0)</f>
        <v>87501.009099999996</v>
      </c>
      <c r="G23" s="16">
        <f t="shared" si="0"/>
        <v>228866.69379999998</v>
      </c>
      <c r="H23" s="27">
        <f>RA!J27</f>
        <v>27.658009429507999</v>
      </c>
      <c r="I23" s="20">
        <f>VLOOKUP(B23,RMS!B:D,3,FALSE)</f>
        <v>316367.58106506302</v>
      </c>
      <c r="J23" s="21">
        <f>VLOOKUP(B23,RMS!B:E,4,FALSE)</f>
        <v>228866.71322032501</v>
      </c>
      <c r="K23" s="22">
        <f t="shared" si="1"/>
        <v>0.12183493695920333</v>
      </c>
      <c r="L23" s="22">
        <f t="shared" si="2"/>
        <v>-1.9420325028477237E-2</v>
      </c>
      <c r="M23" s="34"/>
    </row>
    <row r="24" spans="1:13" x14ac:dyDescent="0.15">
      <c r="A24" s="44"/>
      <c r="B24" s="12">
        <v>35</v>
      </c>
      <c r="C24" s="42" t="s">
        <v>26</v>
      </c>
      <c r="D24" s="42"/>
      <c r="E24" s="15">
        <f>VLOOKUP(C24,RA!B28:D55,3,0)</f>
        <v>1075449.6824</v>
      </c>
      <c r="F24" s="25">
        <f>VLOOKUP(C24,RA!B28:I59,8,0)</f>
        <v>73723.262400000007</v>
      </c>
      <c r="G24" s="16">
        <f t="shared" si="0"/>
        <v>1001726.42</v>
      </c>
      <c r="H24" s="27">
        <f>RA!J28</f>
        <v>6.8551103418876203</v>
      </c>
      <c r="I24" s="20">
        <f>VLOOKUP(B24,RMS!B:D,3,FALSE)</f>
        <v>1075449.6814735001</v>
      </c>
      <c r="J24" s="21">
        <f>VLOOKUP(B24,RMS!B:E,4,FALSE)</f>
        <v>1001726.3845402499</v>
      </c>
      <c r="K24" s="22">
        <f t="shared" si="1"/>
        <v>9.2649995349347591E-4</v>
      </c>
      <c r="L24" s="22">
        <f t="shared" si="2"/>
        <v>3.5459750099107623E-2</v>
      </c>
      <c r="M24" s="34"/>
    </row>
    <row r="25" spans="1:13" x14ac:dyDescent="0.15">
      <c r="A25" s="44"/>
      <c r="B25" s="12">
        <v>36</v>
      </c>
      <c r="C25" s="42" t="s">
        <v>27</v>
      </c>
      <c r="D25" s="42"/>
      <c r="E25" s="15">
        <f>VLOOKUP(C25,RA!B28:D56,3,0)</f>
        <v>852523.99589999998</v>
      </c>
      <c r="F25" s="25">
        <f>VLOOKUP(C25,RA!B29:I60,8,0)</f>
        <v>143739.23939999999</v>
      </c>
      <c r="G25" s="16">
        <f t="shared" si="0"/>
        <v>708784.75650000002</v>
      </c>
      <c r="H25" s="27">
        <f>RA!J29</f>
        <v>16.8604332653717</v>
      </c>
      <c r="I25" s="20">
        <f>VLOOKUP(B25,RMS!B:D,3,FALSE)</f>
        <v>852524.00390265498</v>
      </c>
      <c r="J25" s="21">
        <f>VLOOKUP(B25,RMS!B:E,4,FALSE)</f>
        <v>708784.72511238896</v>
      </c>
      <c r="K25" s="22">
        <f t="shared" si="1"/>
        <v>-8.00265499856323E-3</v>
      </c>
      <c r="L25" s="22">
        <f t="shared" si="2"/>
        <v>3.1387611059471965E-2</v>
      </c>
      <c r="M25" s="34"/>
    </row>
    <row r="26" spans="1:13" x14ac:dyDescent="0.15">
      <c r="A26" s="44"/>
      <c r="B26" s="12">
        <v>37</v>
      </c>
      <c r="C26" s="42" t="s">
        <v>74</v>
      </c>
      <c r="D26" s="42"/>
      <c r="E26" s="15">
        <f>VLOOKUP(C26,RA!B30:D57,3,0)</f>
        <v>1392146.3139</v>
      </c>
      <c r="F26" s="25">
        <f>VLOOKUP(C26,RA!B30:I61,8,0)</f>
        <v>148792.67790000001</v>
      </c>
      <c r="G26" s="16">
        <f t="shared" si="0"/>
        <v>1243353.6359999999</v>
      </c>
      <c r="H26" s="27">
        <f>RA!J30</f>
        <v>10.688005737210799</v>
      </c>
      <c r="I26" s="20">
        <f>VLOOKUP(B26,RMS!B:D,3,FALSE)</f>
        <v>1392146.3432123901</v>
      </c>
      <c r="J26" s="21">
        <f>VLOOKUP(B26,RMS!B:E,4,FALSE)</f>
        <v>1243353.60745995</v>
      </c>
      <c r="K26" s="22">
        <f t="shared" si="1"/>
        <v>-2.9312390135601163E-2</v>
      </c>
      <c r="L26" s="22">
        <f t="shared" si="2"/>
        <v>2.8540049912407994E-2</v>
      </c>
      <c r="M26" s="34"/>
    </row>
    <row r="27" spans="1:13" x14ac:dyDescent="0.15">
      <c r="A27" s="44"/>
      <c r="B27" s="12">
        <v>38</v>
      </c>
      <c r="C27" s="42" t="s">
        <v>29</v>
      </c>
      <c r="D27" s="42"/>
      <c r="E27" s="15">
        <f>VLOOKUP(C27,RA!B30:D58,3,0)</f>
        <v>1166258.8709</v>
      </c>
      <c r="F27" s="25">
        <f>VLOOKUP(C27,RA!B31:I62,8,0)</f>
        <v>36693.701500000003</v>
      </c>
      <c r="G27" s="16">
        <f t="shared" si="0"/>
        <v>1129565.1694</v>
      </c>
      <c r="H27" s="27">
        <f>RA!J31</f>
        <v>3.1462741605286602</v>
      </c>
      <c r="I27" s="20">
        <f>VLOOKUP(B27,RMS!B:D,3,FALSE)</f>
        <v>1166258.83019204</v>
      </c>
      <c r="J27" s="21">
        <f>VLOOKUP(B27,RMS!B:E,4,FALSE)</f>
        <v>1129565.1286849601</v>
      </c>
      <c r="K27" s="22">
        <f t="shared" si="1"/>
        <v>4.0707960026338696E-2</v>
      </c>
      <c r="L27" s="22">
        <f t="shared" si="2"/>
        <v>4.0715039940550923E-2</v>
      </c>
      <c r="M27" s="34"/>
    </row>
    <row r="28" spans="1:13" x14ac:dyDescent="0.15">
      <c r="A28" s="44"/>
      <c r="B28" s="12">
        <v>39</v>
      </c>
      <c r="C28" s="42" t="s">
        <v>30</v>
      </c>
      <c r="D28" s="42"/>
      <c r="E28" s="15">
        <f>VLOOKUP(C28,RA!B32:D59,3,0)</f>
        <v>130363.2432</v>
      </c>
      <c r="F28" s="25">
        <f>VLOOKUP(C28,RA!B32:I63,8,0)</f>
        <v>32768.973700000002</v>
      </c>
      <c r="G28" s="16">
        <f t="shared" si="0"/>
        <v>97594.269499999995</v>
      </c>
      <c r="H28" s="27">
        <f>RA!J32</f>
        <v>25.136666513985599</v>
      </c>
      <c r="I28" s="20">
        <f>VLOOKUP(B28,RMS!B:D,3,FALSE)</f>
        <v>130363.20478193799</v>
      </c>
      <c r="J28" s="21">
        <f>VLOOKUP(B28,RMS!B:E,4,FALSE)</f>
        <v>97594.2767852408</v>
      </c>
      <c r="K28" s="22">
        <f t="shared" si="1"/>
        <v>3.8418062002165243E-2</v>
      </c>
      <c r="L28" s="22">
        <f t="shared" si="2"/>
        <v>-7.2852408047765493E-3</v>
      </c>
      <c r="M28" s="34"/>
    </row>
    <row r="29" spans="1:13" x14ac:dyDescent="0.15">
      <c r="A29" s="44"/>
      <c r="B29" s="12">
        <v>40</v>
      </c>
      <c r="C29" s="42" t="s">
        <v>31</v>
      </c>
      <c r="D29" s="42"/>
      <c r="E29" s="15">
        <f>VLOOKUP(C29,RA!B32:D60,3,0)</f>
        <v>0</v>
      </c>
      <c r="F29" s="25">
        <f>VLOOKUP(C29,RA!B33:I64,8,0)</f>
        <v>0</v>
      </c>
      <c r="G29" s="16">
        <f t="shared" si="0"/>
        <v>0</v>
      </c>
      <c r="H29" s="27">
        <f>RA!J33</f>
        <v>0</v>
      </c>
      <c r="I29" s="20">
        <f>VLOOKUP(B29,RMS!B:D,3,FALSE)</f>
        <v>0</v>
      </c>
      <c r="J29" s="21">
        <f>VLOOKUP(B29,RMS!B:E,4,FALSE)</f>
        <v>0</v>
      </c>
      <c r="K29" s="22">
        <f t="shared" si="1"/>
        <v>0</v>
      </c>
      <c r="L29" s="22">
        <f t="shared" si="2"/>
        <v>0</v>
      </c>
      <c r="M29" s="34"/>
    </row>
    <row r="30" spans="1:13" ht="12" thickBot="1" x14ac:dyDescent="0.2">
      <c r="A30" s="44"/>
      <c r="B30" s="12">
        <v>42</v>
      </c>
      <c r="C30" s="42" t="s">
        <v>32</v>
      </c>
      <c r="D30" s="42"/>
      <c r="E30" s="15">
        <f>VLOOKUP(C30,RA!B34:D62,3,0)</f>
        <v>210232.99849999999</v>
      </c>
      <c r="F30" s="25">
        <f>VLOOKUP(C30,RA!B34:I66,8,0)</f>
        <v>27246.658899999999</v>
      </c>
      <c r="G30" s="16">
        <f t="shared" si="0"/>
        <v>182986.33959999998</v>
      </c>
      <c r="H30" s="27">
        <f>RA!J34</f>
        <v>0</v>
      </c>
      <c r="I30" s="20">
        <f>VLOOKUP(B30,RMS!B:D,3,FALSE)</f>
        <v>210232.99859999999</v>
      </c>
      <c r="J30" s="21">
        <f>VLOOKUP(B30,RMS!B:E,4,FALSE)</f>
        <v>182986.32670000001</v>
      </c>
      <c r="K30" s="22">
        <f t="shared" si="1"/>
        <v>-1.0000000474974513E-4</v>
      </c>
      <c r="L30" s="22">
        <f t="shared" si="2"/>
        <v>1.2899999972432852E-2</v>
      </c>
      <c r="M30" s="34"/>
    </row>
    <row r="31" spans="1:13" s="38" customFormat="1" ht="12" thickBot="1" x14ac:dyDescent="0.2">
      <c r="A31" s="44"/>
      <c r="B31" s="12">
        <v>70</v>
      </c>
      <c r="C31" s="45" t="s">
        <v>70</v>
      </c>
      <c r="D31" s="46"/>
      <c r="E31" s="15">
        <f>VLOOKUP(C31,RA!B35:D63,3,0)</f>
        <v>62955.61</v>
      </c>
      <c r="F31" s="25">
        <f>VLOOKUP(C31,RA!B35:I67,8,0)</f>
        <v>2740.22</v>
      </c>
      <c r="G31" s="16">
        <f t="shared" si="0"/>
        <v>60215.39</v>
      </c>
      <c r="H31" s="27">
        <f>RA!J35</f>
        <v>12.960219896211999</v>
      </c>
      <c r="I31" s="20">
        <f>VLOOKUP(B31,RMS!B:D,3,FALSE)</f>
        <v>62955.61</v>
      </c>
      <c r="J31" s="21">
        <f>VLOOKUP(B31,RMS!B:E,4,FALSE)</f>
        <v>60215.39</v>
      </c>
      <c r="K31" s="22">
        <f t="shared" si="1"/>
        <v>0</v>
      </c>
      <c r="L31" s="22">
        <f t="shared" si="2"/>
        <v>0</v>
      </c>
    </row>
    <row r="32" spans="1:13" x14ac:dyDescent="0.15">
      <c r="A32" s="44"/>
      <c r="B32" s="12">
        <v>71</v>
      </c>
      <c r="C32" s="42" t="s">
        <v>36</v>
      </c>
      <c r="D32" s="42"/>
      <c r="E32" s="15">
        <f>VLOOKUP(C32,RA!B34:D63,3,0)</f>
        <v>151652.18</v>
      </c>
      <c r="F32" s="25">
        <f>VLOOKUP(C32,RA!B34:I67,8,0)</f>
        <v>-15494.14</v>
      </c>
      <c r="G32" s="16">
        <f t="shared" si="0"/>
        <v>167146.32</v>
      </c>
      <c r="H32" s="27">
        <f>RA!J35</f>
        <v>12.960219896211999</v>
      </c>
      <c r="I32" s="20">
        <f>VLOOKUP(B32,RMS!B:D,3,FALSE)</f>
        <v>151652.18</v>
      </c>
      <c r="J32" s="21">
        <f>VLOOKUP(B32,RMS!B:E,4,FALSE)</f>
        <v>167146.32</v>
      </c>
      <c r="K32" s="22">
        <f t="shared" si="1"/>
        <v>0</v>
      </c>
      <c r="L32" s="22">
        <f t="shared" si="2"/>
        <v>0</v>
      </c>
      <c r="M32" s="34"/>
    </row>
    <row r="33" spans="1:13" x14ac:dyDescent="0.15">
      <c r="A33" s="44"/>
      <c r="B33" s="12">
        <v>72</v>
      </c>
      <c r="C33" s="42" t="s">
        <v>37</v>
      </c>
      <c r="D33" s="42"/>
      <c r="E33" s="15">
        <f>VLOOKUP(C33,RA!B34:D64,3,0)</f>
        <v>55115.37</v>
      </c>
      <c r="F33" s="25">
        <f>VLOOKUP(C33,RA!B34:I68,8,0)</f>
        <v>-3560.71</v>
      </c>
      <c r="G33" s="16">
        <f t="shared" si="0"/>
        <v>58676.08</v>
      </c>
      <c r="H33" s="27">
        <f>RA!J34</f>
        <v>0</v>
      </c>
      <c r="I33" s="20">
        <f>VLOOKUP(B33,RMS!B:D,3,FALSE)</f>
        <v>55115.37</v>
      </c>
      <c r="J33" s="21">
        <f>VLOOKUP(B33,RMS!B:E,4,FALSE)</f>
        <v>58676.08</v>
      </c>
      <c r="K33" s="22">
        <f t="shared" si="1"/>
        <v>0</v>
      </c>
      <c r="L33" s="22">
        <f t="shared" si="2"/>
        <v>0</v>
      </c>
      <c r="M33" s="34"/>
    </row>
    <row r="34" spans="1:13" x14ac:dyDescent="0.15">
      <c r="A34" s="44"/>
      <c r="B34" s="12">
        <v>73</v>
      </c>
      <c r="C34" s="42" t="s">
        <v>38</v>
      </c>
      <c r="D34" s="42"/>
      <c r="E34" s="15">
        <f>VLOOKUP(C34,RA!B35:D65,3,0)</f>
        <v>156130.56</v>
      </c>
      <c r="F34" s="25">
        <f>VLOOKUP(C34,RA!B35:I69,8,0)</f>
        <v>-23483.35</v>
      </c>
      <c r="G34" s="16">
        <f t="shared" si="0"/>
        <v>179613.91</v>
      </c>
      <c r="H34" s="27">
        <f>RA!J35</f>
        <v>12.960219896211999</v>
      </c>
      <c r="I34" s="20">
        <f>VLOOKUP(B34,RMS!B:D,3,FALSE)</f>
        <v>156130.56</v>
      </c>
      <c r="J34" s="21">
        <f>VLOOKUP(B34,RMS!B:E,4,FALSE)</f>
        <v>179613.91</v>
      </c>
      <c r="K34" s="22">
        <f t="shared" si="1"/>
        <v>0</v>
      </c>
      <c r="L34" s="22">
        <f t="shared" si="2"/>
        <v>0</v>
      </c>
      <c r="M34" s="34"/>
    </row>
    <row r="35" spans="1:13" s="38" customFormat="1" x14ac:dyDescent="0.15">
      <c r="A35" s="44"/>
      <c r="B35" s="12">
        <v>74</v>
      </c>
      <c r="C35" s="42" t="s">
        <v>72</v>
      </c>
      <c r="D35" s="42"/>
      <c r="E35" s="15">
        <f>VLOOKUP(C35,RA!B36:D66,3,0)</f>
        <v>0</v>
      </c>
      <c r="F35" s="25">
        <f>VLOOKUP(C35,RA!B36:I70,8,0)</f>
        <v>0</v>
      </c>
      <c r="G35" s="16">
        <f t="shared" si="0"/>
        <v>0</v>
      </c>
      <c r="H35" s="27">
        <f>RA!J36</f>
        <v>4.35262242713556</v>
      </c>
      <c r="I35" s="20">
        <f>VLOOKUP(B35,RMS!B:D,3,FALSE)</f>
        <v>0</v>
      </c>
      <c r="J35" s="21">
        <f>VLOOKUP(B35,RMS!B:E,4,FALSE)</f>
        <v>0</v>
      </c>
      <c r="K35" s="22">
        <f t="shared" si="1"/>
        <v>0</v>
      </c>
      <c r="L35" s="22">
        <f t="shared" si="2"/>
        <v>0</v>
      </c>
    </row>
    <row r="36" spans="1:13" ht="11.25" customHeight="1" x14ac:dyDescent="0.15">
      <c r="A36" s="44"/>
      <c r="B36" s="12">
        <v>75</v>
      </c>
      <c r="C36" s="42" t="s">
        <v>33</v>
      </c>
      <c r="D36" s="42"/>
      <c r="E36" s="15">
        <f>VLOOKUP(C36,RA!B8:D66,3,0)</f>
        <v>120098.291</v>
      </c>
      <c r="F36" s="25">
        <f>VLOOKUP(C36,RA!B8:I70,8,0)</f>
        <v>7752.5895</v>
      </c>
      <c r="G36" s="16">
        <f t="shared" si="0"/>
        <v>112345.7015</v>
      </c>
      <c r="H36" s="27">
        <f>RA!J36</f>
        <v>4.35262242713556</v>
      </c>
      <c r="I36" s="20">
        <f>VLOOKUP(B36,RMS!B:D,3,FALSE)</f>
        <v>120098.290598291</v>
      </c>
      <c r="J36" s="21">
        <f>VLOOKUP(B36,RMS!B:E,4,FALSE)</f>
        <v>112345.700854701</v>
      </c>
      <c r="K36" s="22">
        <f t="shared" si="1"/>
        <v>4.0170899592339993E-4</v>
      </c>
      <c r="L36" s="22">
        <f t="shared" si="2"/>
        <v>6.4529899100307375E-4</v>
      </c>
      <c r="M36" s="34"/>
    </row>
    <row r="37" spans="1:13" x14ac:dyDescent="0.15">
      <c r="A37" s="44"/>
      <c r="B37" s="12">
        <v>76</v>
      </c>
      <c r="C37" s="42" t="s">
        <v>34</v>
      </c>
      <c r="D37" s="42"/>
      <c r="E37" s="15">
        <f>VLOOKUP(C37,RA!B8:D67,3,0)</f>
        <v>383622.34649999999</v>
      </c>
      <c r="F37" s="25">
        <f>VLOOKUP(C37,RA!B8:I71,8,0)</f>
        <v>26787.7837</v>
      </c>
      <c r="G37" s="16">
        <f t="shared" si="0"/>
        <v>356834.56279999996</v>
      </c>
      <c r="H37" s="27">
        <f>RA!J37</f>
        <v>-10.2168923651477</v>
      </c>
      <c r="I37" s="20">
        <f>VLOOKUP(B37,RMS!B:D,3,FALSE)</f>
        <v>383622.33808547002</v>
      </c>
      <c r="J37" s="21">
        <f>VLOOKUP(B37,RMS!B:E,4,FALSE)</f>
        <v>356834.56685555598</v>
      </c>
      <c r="K37" s="22">
        <f t="shared" si="1"/>
        <v>8.414529962465167E-3</v>
      </c>
      <c r="L37" s="22">
        <f t="shared" si="2"/>
        <v>-4.0555560262873769E-3</v>
      </c>
      <c r="M37" s="34"/>
    </row>
    <row r="38" spans="1:13" x14ac:dyDescent="0.15">
      <c r="A38" s="44"/>
      <c r="B38" s="12">
        <v>77</v>
      </c>
      <c r="C38" s="42" t="s">
        <v>39</v>
      </c>
      <c r="D38" s="42"/>
      <c r="E38" s="15">
        <f>VLOOKUP(C38,RA!B9:D68,3,0)</f>
        <v>81347.08</v>
      </c>
      <c r="F38" s="25">
        <f>VLOOKUP(C38,RA!B9:I72,8,0)</f>
        <v>-3982.05</v>
      </c>
      <c r="G38" s="16">
        <f t="shared" si="0"/>
        <v>85329.13</v>
      </c>
      <c r="H38" s="27">
        <f>RA!J38</f>
        <v>-6.4604664724195802</v>
      </c>
      <c r="I38" s="20">
        <f>VLOOKUP(B38,RMS!B:D,3,FALSE)</f>
        <v>81347.08</v>
      </c>
      <c r="J38" s="21">
        <f>VLOOKUP(B38,RMS!B:E,4,FALSE)</f>
        <v>85329.13</v>
      </c>
      <c r="K38" s="22">
        <f t="shared" si="1"/>
        <v>0</v>
      </c>
      <c r="L38" s="22">
        <f t="shared" si="2"/>
        <v>0</v>
      </c>
      <c r="M38" s="34"/>
    </row>
    <row r="39" spans="1:13" x14ac:dyDescent="0.15">
      <c r="A39" s="44"/>
      <c r="B39" s="12">
        <v>78</v>
      </c>
      <c r="C39" s="42" t="s">
        <v>40</v>
      </c>
      <c r="D39" s="42"/>
      <c r="E39" s="15">
        <f>VLOOKUP(C39,RA!B10:D69,3,0)</f>
        <v>59464.92</v>
      </c>
      <c r="F39" s="25">
        <f>VLOOKUP(C39,RA!B10:I73,8,0)</f>
        <v>8110.02</v>
      </c>
      <c r="G39" s="16">
        <f t="shared" si="0"/>
        <v>51354.899999999994</v>
      </c>
      <c r="H39" s="27">
        <f>RA!J39</f>
        <v>-15.040841459865399</v>
      </c>
      <c r="I39" s="20">
        <f>VLOOKUP(B39,RMS!B:D,3,FALSE)</f>
        <v>59464.92</v>
      </c>
      <c r="J39" s="21">
        <f>VLOOKUP(B39,RMS!B:E,4,FALSE)</f>
        <v>51354.9</v>
      </c>
      <c r="K39" s="22">
        <f t="shared" si="1"/>
        <v>0</v>
      </c>
      <c r="L39" s="22">
        <f t="shared" si="2"/>
        <v>0</v>
      </c>
      <c r="M39" s="34"/>
    </row>
    <row r="40" spans="1:13" x14ac:dyDescent="0.15">
      <c r="A40" s="44"/>
      <c r="B40" s="12">
        <v>99</v>
      </c>
      <c r="C40" s="42" t="s">
        <v>35</v>
      </c>
      <c r="D40" s="42"/>
      <c r="E40" s="15">
        <f>VLOOKUP(C40,RA!B8:D70,3,0)</f>
        <v>37133.419600000001</v>
      </c>
      <c r="F40" s="25">
        <f>VLOOKUP(C40,RA!B8:I74,8,0)</f>
        <v>1730.8580999999999</v>
      </c>
      <c r="G40" s="16">
        <f t="shared" si="0"/>
        <v>35402.561500000003</v>
      </c>
      <c r="H40" s="27">
        <f>RA!J40</f>
        <v>0</v>
      </c>
      <c r="I40" s="20">
        <f>VLOOKUP(B40,RMS!B:D,3,FALSE)</f>
        <v>37133.419559791197</v>
      </c>
      <c r="J40" s="21">
        <f>VLOOKUP(B40,RMS!B:E,4,FALSE)</f>
        <v>35402.561303986098</v>
      </c>
      <c r="K40" s="22">
        <f t="shared" si="1"/>
        <v>4.0208804421126842E-5</v>
      </c>
      <c r="L40" s="22">
        <f t="shared" si="2"/>
        <v>1.9601390522439033E-4</v>
      </c>
      <c r="M40" s="34"/>
    </row>
  </sheetData>
  <mergeCells count="40"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37:D37"/>
    <mergeCell ref="C38:D38"/>
    <mergeCell ref="C40:D40"/>
    <mergeCell ref="C39:D39"/>
    <mergeCell ref="C10:D10"/>
    <mergeCell ref="C23:D23"/>
    <mergeCell ref="C24:D24"/>
    <mergeCell ref="C25:D25"/>
    <mergeCell ref="C26:D26"/>
    <mergeCell ref="C28:D28"/>
    <mergeCell ref="C2:D2"/>
    <mergeCell ref="C4:D4"/>
    <mergeCell ref="C5:D5"/>
    <mergeCell ref="C6:D6"/>
    <mergeCell ref="C7:D7"/>
    <mergeCell ref="A3:D3"/>
    <mergeCell ref="A4:A40"/>
    <mergeCell ref="C30:D30"/>
    <mergeCell ref="C32:D32"/>
    <mergeCell ref="C33:D33"/>
    <mergeCell ref="C34:D34"/>
    <mergeCell ref="C36:D36"/>
    <mergeCell ref="C31:D31"/>
    <mergeCell ref="C35:D35"/>
    <mergeCell ref="C29:D29"/>
    <mergeCell ref="C27:D27"/>
  </mergeCells>
  <phoneticPr fontId="2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45"/>
  <sheetViews>
    <sheetView workbookViewId="0">
      <selection sqref="A1:W45"/>
    </sheetView>
  </sheetViews>
  <sheetFormatPr defaultRowHeight="11.25" x14ac:dyDescent="0.15"/>
  <cols>
    <col min="1" max="1" width="7" style="39" customWidth="1"/>
    <col min="2" max="3" width="9" style="39"/>
    <col min="4" max="5" width="11.5" style="39" bestFit="1" customWidth="1"/>
    <col min="6" max="7" width="12.25" style="39" bestFit="1" customWidth="1"/>
    <col min="8" max="8" width="9" style="39"/>
    <col min="9" max="9" width="12.25" style="39" bestFit="1" customWidth="1"/>
    <col min="10" max="10" width="9" style="39"/>
    <col min="11" max="11" width="12.25" style="39" bestFit="1" customWidth="1"/>
    <col min="12" max="12" width="10.5" style="39" bestFit="1" customWidth="1"/>
    <col min="13" max="13" width="12.25" style="39" bestFit="1" customWidth="1"/>
    <col min="14" max="15" width="13.875" style="39" bestFit="1" customWidth="1"/>
    <col min="16" max="16" width="9.25" style="39" bestFit="1" customWidth="1"/>
    <col min="17" max="18" width="10.5" style="39" bestFit="1" customWidth="1"/>
    <col min="19" max="20" width="9" style="39"/>
    <col min="21" max="21" width="10.5" style="39" bestFit="1" customWidth="1"/>
    <col min="22" max="22" width="36" style="39" bestFit="1" customWidth="1"/>
    <col min="23" max="16384" width="9" style="39"/>
  </cols>
  <sheetData>
    <row r="1" spans="1:23" ht="12.75" x14ac:dyDescent="0.2">
      <c r="A1" s="47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59" t="s">
        <v>46</v>
      </c>
      <c r="W1" s="49"/>
    </row>
    <row r="2" spans="1:23" ht="12.75" x14ac:dyDescent="0.2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59"/>
      <c r="W2" s="49"/>
    </row>
    <row r="3" spans="1:23" ht="23.25" thickBot="1" x14ac:dyDescent="0.2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60" t="s">
        <v>47</v>
      </c>
      <c r="W3" s="49"/>
    </row>
    <row r="4" spans="1:23" ht="15" thickTop="1" thickBot="1" x14ac:dyDescent="0.2">
      <c r="A4" s="48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58"/>
      <c r="W4" s="49"/>
    </row>
    <row r="5" spans="1:23" ht="15" thickTop="1" thickBot="1" x14ac:dyDescent="0.25">
      <c r="A5" s="61"/>
      <c r="B5" s="62"/>
      <c r="C5" s="63"/>
      <c r="D5" s="64" t="s">
        <v>0</v>
      </c>
      <c r="E5" s="64" t="s">
        <v>59</v>
      </c>
      <c r="F5" s="64" t="s">
        <v>60</v>
      </c>
      <c r="G5" s="64" t="s">
        <v>48</v>
      </c>
      <c r="H5" s="64" t="s">
        <v>49</v>
      </c>
      <c r="I5" s="64" t="s">
        <v>1</v>
      </c>
      <c r="J5" s="64" t="s">
        <v>2</v>
      </c>
      <c r="K5" s="64" t="s">
        <v>50</v>
      </c>
      <c r="L5" s="64" t="s">
        <v>51</v>
      </c>
      <c r="M5" s="64" t="s">
        <v>52</v>
      </c>
      <c r="N5" s="64" t="s">
        <v>53</v>
      </c>
      <c r="O5" s="64" t="s">
        <v>54</v>
      </c>
      <c r="P5" s="64" t="s">
        <v>61</v>
      </c>
      <c r="Q5" s="64" t="s">
        <v>62</v>
      </c>
      <c r="R5" s="64" t="s">
        <v>55</v>
      </c>
      <c r="S5" s="64" t="s">
        <v>56</v>
      </c>
      <c r="T5" s="64" t="s">
        <v>57</v>
      </c>
      <c r="U5" s="65" t="s">
        <v>58</v>
      </c>
      <c r="V5" s="58"/>
      <c r="W5" s="58"/>
    </row>
    <row r="6" spans="1:23" ht="14.25" thickBot="1" x14ac:dyDescent="0.2">
      <c r="A6" s="66" t="s">
        <v>3</v>
      </c>
      <c r="B6" s="50" t="s">
        <v>4</v>
      </c>
      <c r="C6" s="51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7"/>
      <c r="V6" s="58"/>
      <c r="W6" s="58"/>
    </row>
    <row r="7" spans="1:23" ht="14.25" thickBot="1" x14ac:dyDescent="0.2">
      <c r="A7" s="52" t="s">
        <v>5</v>
      </c>
      <c r="B7" s="53"/>
      <c r="C7" s="54"/>
      <c r="D7" s="68">
        <v>22356877.309799999</v>
      </c>
      <c r="E7" s="68">
        <v>24673244.678599998</v>
      </c>
      <c r="F7" s="69">
        <v>90.611825080269696</v>
      </c>
      <c r="G7" s="68">
        <v>21077307.4639</v>
      </c>
      <c r="H7" s="69">
        <v>6.0708411076299402</v>
      </c>
      <c r="I7" s="68">
        <v>2007966.976</v>
      </c>
      <c r="J7" s="69">
        <v>8.9814286144506408</v>
      </c>
      <c r="K7" s="68">
        <v>1597573.0813</v>
      </c>
      <c r="L7" s="69">
        <v>7.5795880666267799</v>
      </c>
      <c r="M7" s="69">
        <v>0.256885834835204</v>
      </c>
      <c r="N7" s="68">
        <v>442202454.83319998</v>
      </c>
      <c r="O7" s="68">
        <v>5194353343.9221001</v>
      </c>
      <c r="P7" s="68">
        <v>1104409</v>
      </c>
      <c r="Q7" s="68">
        <v>1062860</v>
      </c>
      <c r="R7" s="69">
        <v>3.9091695990064501</v>
      </c>
      <c r="S7" s="68">
        <v>20.2432951105976</v>
      </c>
      <c r="T7" s="68">
        <v>20.202237204617699</v>
      </c>
      <c r="U7" s="70">
        <v>0.20282224685040801</v>
      </c>
      <c r="V7" s="58"/>
      <c r="W7" s="58"/>
    </row>
    <row r="8" spans="1:23" ht="14.25" thickBot="1" x14ac:dyDescent="0.2">
      <c r="A8" s="55">
        <v>42239</v>
      </c>
      <c r="B8" s="45" t="s">
        <v>6</v>
      </c>
      <c r="C8" s="46"/>
      <c r="D8" s="71">
        <v>823819.56449999998</v>
      </c>
      <c r="E8" s="71">
        <v>1075708.6592999999</v>
      </c>
      <c r="F8" s="72">
        <v>76.583892616062698</v>
      </c>
      <c r="G8" s="71">
        <v>736756.26450000005</v>
      </c>
      <c r="H8" s="72">
        <v>11.8171102432479</v>
      </c>
      <c r="I8" s="71">
        <v>147512.99969999999</v>
      </c>
      <c r="J8" s="72">
        <v>17.905984035415599</v>
      </c>
      <c r="K8" s="71">
        <v>158430.90040000001</v>
      </c>
      <c r="L8" s="72">
        <v>21.503841641240601</v>
      </c>
      <c r="M8" s="72">
        <v>-6.8912697412152002E-2</v>
      </c>
      <c r="N8" s="71">
        <v>14577485.6713</v>
      </c>
      <c r="O8" s="71">
        <v>185667186.64559999</v>
      </c>
      <c r="P8" s="71">
        <v>33002</v>
      </c>
      <c r="Q8" s="71">
        <v>30873</v>
      </c>
      <c r="R8" s="72">
        <v>6.8959932627214799</v>
      </c>
      <c r="S8" s="71">
        <v>24.962716335373599</v>
      </c>
      <c r="T8" s="71">
        <v>25.9168025685874</v>
      </c>
      <c r="U8" s="73">
        <v>-3.8220449265043701</v>
      </c>
      <c r="V8" s="58"/>
      <c r="W8" s="58"/>
    </row>
    <row r="9" spans="1:23" ht="12" customHeight="1" thickBot="1" x14ac:dyDescent="0.2">
      <c r="A9" s="56"/>
      <c r="B9" s="45" t="s">
        <v>7</v>
      </c>
      <c r="C9" s="46"/>
      <c r="D9" s="71">
        <v>166088.15479999999</v>
      </c>
      <c r="E9" s="71">
        <v>247219.84349999999</v>
      </c>
      <c r="F9" s="72">
        <v>67.182371952274096</v>
      </c>
      <c r="G9" s="71">
        <v>229112.63250000001</v>
      </c>
      <c r="H9" s="72">
        <v>-27.5080762733587</v>
      </c>
      <c r="I9" s="71">
        <v>33035.874499999998</v>
      </c>
      <c r="J9" s="72">
        <v>19.890566271737502</v>
      </c>
      <c r="K9" s="71">
        <v>29259.518800000002</v>
      </c>
      <c r="L9" s="72">
        <v>12.770801190981899</v>
      </c>
      <c r="M9" s="72">
        <v>0.12906417654414701</v>
      </c>
      <c r="N9" s="71">
        <v>3067373.0636999998</v>
      </c>
      <c r="O9" s="71">
        <v>30352411.6688</v>
      </c>
      <c r="P9" s="71">
        <v>8957</v>
      </c>
      <c r="Q9" s="71">
        <v>8325</v>
      </c>
      <c r="R9" s="72">
        <v>7.5915915915915999</v>
      </c>
      <c r="S9" s="71">
        <v>18.5428329574634</v>
      </c>
      <c r="T9" s="71">
        <v>17.824380840840799</v>
      </c>
      <c r="U9" s="73">
        <v>3.8745542187145601</v>
      </c>
      <c r="V9" s="58"/>
      <c r="W9" s="58"/>
    </row>
    <row r="10" spans="1:23" ht="14.25" thickBot="1" x14ac:dyDescent="0.2">
      <c r="A10" s="56"/>
      <c r="B10" s="45" t="s">
        <v>8</v>
      </c>
      <c r="C10" s="46"/>
      <c r="D10" s="71">
        <v>199747.13279999999</v>
      </c>
      <c r="E10" s="71">
        <v>241647.8505</v>
      </c>
      <c r="F10" s="72">
        <v>82.660421926658103</v>
      </c>
      <c r="G10" s="71">
        <v>181633.18350000001</v>
      </c>
      <c r="H10" s="72">
        <v>9.9728193664567808</v>
      </c>
      <c r="I10" s="71">
        <v>45348.853000000003</v>
      </c>
      <c r="J10" s="72">
        <v>22.7031308856915</v>
      </c>
      <c r="K10" s="71">
        <v>40070.625500000002</v>
      </c>
      <c r="L10" s="72">
        <v>22.0612911847135</v>
      </c>
      <c r="M10" s="72">
        <v>0.13172311223342401</v>
      </c>
      <c r="N10" s="71">
        <v>4046122.3393999999</v>
      </c>
      <c r="O10" s="71">
        <v>48704687.709700003</v>
      </c>
      <c r="P10" s="71">
        <v>104158</v>
      </c>
      <c r="Q10" s="71">
        <v>100388</v>
      </c>
      <c r="R10" s="72">
        <v>3.75542893572938</v>
      </c>
      <c r="S10" s="71">
        <v>1.9177320301849099</v>
      </c>
      <c r="T10" s="71">
        <v>1.91131305235686</v>
      </c>
      <c r="U10" s="73">
        <v>0.33471714123880802</v>
      </c>
      <c r="V10" s="58"/>
      <c r="W10" s="58"/>
    </row>
    <row r="11" spans="1:23" ht="14.25" thickBot="1" x14ac:dyDescent="0.2">
      <c r="A11" s="56"/>
      <c r="B11" s="45" t="s">
        <v>9</v>
      </c>
      <c r="C11" s="46"/>
      <c r="D11" s="71">
        <v>53101.027300000002</v>
      </c>
      <c r="E11" s="71">
        <v>73417.212700000004</v>
      </c>
      <c r="F11" s="72">
        <v>72.327762587478404</v>
      </c>
      <c r="G11" s="71">
        <v>54713.428699999997</v>
      </c>
      <c r="H11" s="72">
        <v>-2.9469938885405602</v>
      </c>
      <c r="I11" s="71">
        <v>11899.537700000001</v>
      </c>
      <c r="J11" s="72">
        <v>22.409241977132101</v>
      </c>
      <c r="K11" s="71">
        <v>10712.569</v>
      </c>
      <c r="L11" s="72">
        <v>19.5794145140094</v>
      </c>
      <c r="M11" s="72">
        <v>0.11080149868813</v>
      </c>
      <c r="N11" s="71">
        <v>1073273.0493999999</v>
      </c>
      <c r="O11" s="71">
        <v>15617282.402100001</v>
      </c>
      <c r="P11" s="71">
        <v>2914</v>
      </c>
      <c r="Q11" s="71">
        <v>2620</v>
      </c>
      <c r="R11" s="72">
        <v>11.2213740458015</v>
      </c>
      <c r="S11" s="71">
        <v>18.222727282086499</v>
      </c>
      <c r="T11" s="71">
        <v>17.764074083969501</v>
      </c>
      <c r="U11" s="73">
        <v>2.5169294969797802</v>
      </c>
      <c r="V11" s="58"/>
      <c r="W11" s="58"/>
    </row>
    <row r="12" spans="1:23" ht="14.25" thickBot="1" x14ac:dyDescent="0.2">
      <c r="A12" s="56"/>
      <c r="B12" s="45" t="s">
        <v>10</v>
      </c>
      <c r="C12" s="46"/>
      <c r="D12" s="71">
        <v>208629.60769999999</v>
      </c>
      <c r="E12" s="71">
        <v>249651.7261</v>
      </c>
      <c r="F12" s="72">
        <v>83.568261657614897</v>
      </c>
      <c r="G12" s="71">
        <v>328267.17849999998</v>
      </c>
      <c r="H12" s="72">
        <v>-36.445182045514798</v>
      </c>
      <c r="I12" s="71">
        <v>-4413.9889999999996</v>
      </c>
      <c r="J12" s="72">
        <v>-2.1157059387022001</v>
      </c>
      <c r="K12" s="71">
        <v>-14656.977500000001</v>
      </c>
      <c r="L12" s="72">
        <v>-4.4649536901539504</v>
      </c>
      <c r="M12" s="72">
        <v>-0.69884725551362803</v>
      </c>
      <c r="N12" s="71">
        <v>3106528.5465000002</v>
      </c>
      <c r="O12" s="71">
        <v>54497055.379100002</v>
      </c>
      <c r="P12" s="71">
        <v>2113</v>
      </c>
      <c r="Q12" s="71">
        <v>2065</v>
      </c>
      <c r="R12" s="72">
        <v>2.3244552058111498</v>
      </c>
      <c r="S12" s="71">
        <v>98.736208092759099</v>
      </c>
      <c r="T12" s="71">
        <v>98.979797191283296</v>
      </c>
      <c r="U12" s="73">
        <v>-0.246706961133589</v>
      </c>
      <c r="V12" s="58"/>
      <c r="W12" s="58"/>
    </row>
    <row r="13" spans="1:23" ht="14.25" thickBot="1" x14ac:dyDescent="0.2">
      <c r="A13" s="56"/>
      <c r="B13" s="45" t="s">
        <v>11</v>
      </c>
      <c r="C13" s="46"/>
      <c r="D13" s="71">
        <v>300431.06910000002</v>
      </c>
      <c r="E13" s="71">
        <v>439446.4731</v>
      </c>
      <c r="F13" s="72">
        <v>68.365793672357995</v>
      </c>
      <c r="G13" s="71">
        <v>324004.80239999999</v>
      </c>
      <c r="H13" s="72">
        <v>-7.2757357685387296</v>
      </c>
      <c r="I13" s="71">
        <v>64900.7791</v>
      </c>
      <c r="J13" s="72">
        <v>21.602552390610899</v>
      </c>
      <c r="K13" s="71">
        <v>53903.807099999998</v>
      </c>
      <c r="L13" s="72">
        <v>16.636730906677499</v>
      </c>
      <c r="M13" s="72">
        <v>0.20401104470411299</v>
      </c>
      <c r="N13" s="71">
        <v>6654070.1952999998</v>
      </c>
      <c r="O13" s="71">
        <v>84870041.216199994</v>
      </c>
      <c r="P13" s="71">
        <v>14435</v>
      </c>
      <c r="Q13" s="71">
        <v>13675</v>
      </c>
      <c r="R13" s="72">
        <v>5.5575868372943296</v>
      </c>
      <c r="S13" s="71">
        <v>20.812682306892999</v>
      </c>
      <c r="T13" s="71">
        <v>20.7314603729433</v>
      </c>
      <c r="U13" s="73">
        <v>0.39025212008708199</v>
      </c>
      <c r="V13" s="58"/>
      <c r="W13" s="58"/>
    </row>
    <row r="14" spans="1:23" ht="14.25" thickBot="1" x14ac:dyDescent="0.2">
      <c r="A14" s="56"/>
      <c r="B14" s="45" t="s">
        <v>12</v>
      </c>
      <c r="C14" s="46"/>
      <c r="D14" s="71">
        <v>126080.4947</v>
      </c>
      <c r="E14" s="71">
        <v>185940.4571</v>
      </c>
      <c r="F14" s="72">
        <v>67.806918766577596</v>
      </c>
      <c r="G14" s="71">
        <v>155904.65349999999</v>
      </c>
      <c r="H14" s="72">
        <v>-19.129742525613601</v>
      </c>
      <c r="I14" s="71">
        <v>19380.7261</v>
      </c>
      <c r="J14" s="72">
        <v>15.371708483628</v>
      </c>
      <c r="K14" s="71">
        <v>-24276.547399999999</v>
      </c>
      <c r="L14" s="72">
        <v>-15.5714065327755</v>
      </c>
      <c r="M14" s="72">
        <v>-1.79833123634376</v>
      </c>
      <c r="N14" s="71">
        <v>3259691.057</v>
      </c>
      <c r="O14" s="71">
        <v>44637966.972499996</v>
      </c>
      <c r="P14" s="71">
        <v>2318</v>
      </c>
      <c r="Q14" s="71">
        <v>2342</v>
      </c>
      <c r="R14" s="72">
        <v>-1.02476515798463</v>
      </c>
      <c r="S14" s="71">
        <v>54.391930414150103</v>
      </c>
      <c r="T14" s="71">
        <v>50.573768744662701</v>
      </c>
      <c r="U14" s="73">
        <v>7.0197208306733501</v>
      </c>
      <c r="V14" s="58"/>
      <c r="W14" s="58"/>
    </row>
    <row r="15" spans="1:23" ht="14.25" thickBot="1" x14ac:dyDescent="0.2">
      <c r="A15" s="56"/>
      <c r="B15" s="45" t="s">
        <v>13</v>
      </c>
      <c r="C15" s="46"/>
      <c r="D15" s="71">
        <v>97474.7785</v>
      </c>
      <c r="E15" s="71">
        <v>159539.77309999999</v>
      </c>
      <c r="F15" s="72">
        <v>61.097478456925302</v>
      </c>
      <c r="G15" s="71">
        <v>112911.8792</v>
      </c>
      <c r="H15" s="72">
        <v>-13.671812752895899</v>
      </c>
      <c r="I15" s="71">
        <v>14418.215200000001</v>
      </c>
      <c r="J15" s="72">
        <v>14.7917393831267</v>
      </c>
      <c r="K15" s="71">
        <v>15865.843699999999</v>
      </c>
      <c r="L15" s="72">
        <v>14.0515274499125</v>
      </c>
      <c r="M15" s="72">
        <v>-9.1241822834797995E-2</v>
      </c>
      <c r="N15" s="71">
        <v>2580062.466</v>
      </c>
      <c r="O15" s="71">
        <v>34467393.331200004</v>
      </c>
      <c r="P15" s="71">
        <v>5677</v>
      </c>
      <c r="Q15" s="71">
        <v>5443</v>
      </c>
      <c r="R15" s="72">
        <v>4.2990997611611199</v>
      </c>
      <c r="S15" s="71">
        <v>17.170121278844501</v>
      </c>
      <c r="T15" s="71">
        <v>18.164733382325899</v>
      </c>
      <c r="U15" s="73">
        <v>-5.79269119494771</v>
      </c>
      <c r="V15" s="58"/>
      <c r="W15" s="58"/>
    </row>
    <row r="16" spans="1:23" ht="14.25" thickBot="1" x14ac:dyDescent="0.2">
      <c r="A16" s="56"/>
      <c r="B16" s="45" t="s">
        <v>14</v>
      </c>
      <c r="C16" s="46"/>
      <c r="D16" s="71">
        <v>1319909.1510000001</v>
      </c>
      <c r="E16" s="71">
        <v>1392840.9886</v>
      </c>
      <c r="F16" s="72">
        <v>94.763807340757097</v>
      </c>
      <c r="G16" s="71">
        <v>1056608.0778999999</v>
      </c>
      <c r="H16" s="72">
        <v>24.919464331875002</v>
      </c>
      <c r="I16" s="71">
        <v>-32282.843199999999</v>
      </c>
      <c r="J16" s="72">
        <v>-2.4458382742131599</v>
      </c>
      <c r="K16" s="71">
        <v>30794.940900000001</v>
      </c>
      <c r="L16" s="72">
        <v>2.9145093194067502</v>
      </c>
      <c r="M16" s="72">
        <v>-2.0483164525248401</v>
      </c>
      <c r="N16" s="71">
        <v>23474446.775600001</v>
      </c>
      <c r="O16" s="71">
        <v>259679066.09279999</v>
      </c>
      <c r="P16" s="71">
        <v>65040</v>
      </c>
      <c r="Q16" s="71">
        <v>61176</v>
      </c>
      <c r="R16" s="72">
        <v>6.3162024323264001</v>
      </c>
      <c r="S16" s="71">
        <v>20.293806134686399</v>
      </c>
      <c r="T16" s="71">
        <v>20.774818150908899</v>
      </c>
      <c r="U16" s="73">
        <v>-2.3702405208274602</v>
      </c>
      <c r="V16" s="58"/>
      <c r="W16" s="58"/>
    </row>
    <row r="17" spans="1:23" ht="12" thickBot="1" x14ac:dyDescent="0.2">
      <c r="A17" s="56"/>
      <c r="B17" s="45" t="s">
        <v>15</v>
      </c>
      <c r="C17" s="46"/>
      <c r="D17" s="71">
        <v>2451743.5328000002</v>
      </c>
      <c r="E17" s="71">
        <v>1072774.9741</v>
      </c>
      <c r="F17" s="72">
        <v>228.542200553931</v>
      </c>
      <c r="G17" s="71">
        <v>1211795.5134999999</v>
      </c>
      <c r="H17" s="72">
        <v>102.323205977111</v>
      </c>
      <c r="I17" s="71">
        <v>68767.276599999997</v>
      </c>
      <c r="J17" s="72">
        <v>2.8048315690452599</v>
      </c>
      <c r="K17" s="71">
        <v>36823.186900000001</v>
      </c>
      <c r="L17" s="72">
        <v>3.03872942998811</v>
      </c>
      <c r="M17" s="72">
        <v>0.86749932282477105</v>
      </c>
      <c r="N17" s="71">
        <v>15426183.747199999</v>
      </c>
      <c r="O17" s="71">
        <v>242385423.6266</v>
      </c>
      <c r="P17" s="71">
        <v>17725</v>
      </c>
      <c r="Q17" s="71">
        <v>16808</v>
      </c>
      <c r="R17" s="72">
        <v>5.4557353641123196</v>
      </c>
      <c r="S17" s="71">
        <v>138.32121482651601</v>
      </c>
      <c r="T17" s="71">
        <v>121.846233525702</v>
      </c>
      <c r="U17" s="73">
        <v>11.9106684549274</v>
      </c>
      <c r="V17" s="40"/>
      <c r="W17" s="40"/>
    </row>
    <row r="18" spans="1:23" ht="12" thickBot="1" x14ac:dyDescent="0.2">
      <c r="A18" s="56"/>
      <c r="B18" s="45" t="s">
        <v>16</v>
      </c>
      <c r="C18" s="46"/>
      <c r="D18" s="71">
        <v>1967109.0989999999</v>
      </c>
      <c r="E18" s="71">
        <v>2093845.9236000001</v>
      </c>
      <c r="F18" s="72">
        <v>93.947175235219902</v>
      </c>
      <c r="G18" s="71">
        <v>1815989.8095</v>
      </c>
      <c r="H18" s="72">
        <v>8.3215934753294594</v>
      </c>
      <c r="I18" s="71">
        <v>257676.82610000001</v>
      </c>
      <c r="J18" s="72">
        <v>13.0992646127758</v>
      </c>
      <c r="K18" s="71">
        <v>275657.6251</v>
      </c>
      <c r="L18" s="72">
        <v>15.179469821799101</v>
      </c>
      <c r="M18" s="72">
        <v>-6.5228737980591006E-2</v>
      </c>
      <c r="N18" s="71">
        <v>46280390.742299996</v>
      </c>
      <c r="O18" s="71">
        <v>570445180.2119</v>
      </c>
      <c r="P18" s="71">
        <v>94827</v>
      </c>
      <c r="Q18" s="71">
        <v>92042</v>
      </c>
      <c r="R18" s="72">
        <v>3.0257925729558299</v>
      </c>
      <c r="S18" s="71">
        <v>20.744187826251999</v>
      </c>
      <c r="T18" s="71">
        <v>20.938370657960501</v>
      </c>
      <c r="U18" s="73">
        <v>-0.93608307702814497</v>
      </c>
      <c r="V18" s="40"/>
      <c r="W18" s="40"/>
    </row>
    <row r="19" spans="1:23" ht="12" thickBot="1" x14ac:dyDescent="0.2">
      <c r="A19" s="56"/>
      <c r="B19" s="45" t="s">
        <v>17</v>
      </c>
      <c r="C19" s="46"/>
      <c r="D19" s="71">
        <v>506571.77480000001</v>
      </c>
      <c r="E19" s="71">
        <v>787070.48699999996</v>
      </c>
      <c r="F19" s="72">
        <v>64.361678295275695</v>
      </c>
      <c r="G19" s="71">
        <v>486911.02990000002</v>
      </c>
      <c r="H19" s="72">
        <v>4.0378516181976503</v>
      </c>
      <c r="I19" s="71">
        <v>47207.749600000003</v>
      </c>
      <c r="J19" s="72">
        <v>9.3190643356784193</v>
      </c>
      <c r="K19" s="71">
        <v>45640.509899999997</v>
      </c>
      <c r="L19" s="72">
        <v>9.3734803890915099</v>
      </c>
      <c r="M19" s="72">
        <v>3.4338785947699998E-2</v>
      </c>
      <c r="N19" s="71">
        <v>12032311.179199999</v>
      </c>
      <c r="O19" s="71">
        <v>169233336.18239999</v>
      </c>
      <c r="P19" s="71">
        <v>10310</v>
      </c>
      <c r="Q19" s="71">
        <v>10159</v>
      </c>
      <c r="R19" s="72">
        <v>1.48636676838272</v>
      </c>
      <c r="S19" s="71">
        <v>49.1340227740058</v>
      </c>
      <c r="T19" s="71">
        <v>48.566761246185699</v>
      </c>
      <c r="U19" s="73">
        <v>1.1545187953148399</v>
      </c>
      <c r="V19" s="40"/>
      <c r="W19" s="40"/>
    </row>
    <row r="20" spans="1:23" ht="12" thickBot="1" x14ac:dyDescent="0.2">
      <c r="A20" s="56"/>
      <c r="B20" s="45" t="s">
        <v>18</v>
      </c>
      <c r="C20" s="46"/>
      <c r="D20" s="71">
        <v>1068993.2671000001</v>
      </c>
      <c r="E20" s="71">
        <v>1442795.9676000001</v>
      </c>
      <c r="F20" s="72">
        <v>74.091783669052205</v>
      </c>
      <c r="G20" s="71">
        <v>1177963.9735000001</v>
      </c>
      <c r="H20" s="72">
        <v>-9.2507673283269796</v>
      </c>
      <c r="I20" s="71">
        <v>78727.773799999995</v>
      </c>
      <c r="J20" s="72">
        <v>7.3646650753540603</v>
      </c>
      <c r="K20" s="71">
        <v>72581.328599999993</v>
      </c>
      <c r="L20" s="72">
        <v>6.1615915454820103</v>
      </c>
      <c r="M20" s="72">
        <v>8.4683558685917995E-2</v>
      </c>
      <c r="N20" s="71">
        <v>24232270.440699998</v>
      </c>
      <c r="O20" s="71">
        <v>277718532.26480001</v>
      </c>
      <c r="P20" s="71">
        <v>46718</v>
      </c>
      <c r="Q20" s="71">
        <v>44620</v>
      </c>
      <c r="R20" s="72">
        <v>4.7019273868220504</v>
      </c>
      <c r="S20" s="71">
        <v>22.8818285692881</v>
      </c>
      <c r="T20" s="71">
        <v>23.2153574450919</v>
      </c>
      <c r="U20" s="73">
        <v>-1.45761460800156</v>
      </c>
      <c r="V20" s="40"/>
      <c r="W20" s="40"/>
    </row>
    <row r="21" spans="1:23" ht="12" thickBot="1" x14ac:dyDescent="0.2">
      <c r="A21" s="56"/>
      <c r="B21" s="45" t="s">
        <v>19</v>
      </c>
      <c r="C21" s="46"/>
      <c r="D21" s="71">
        <v>384821.16389999999</v>
      </c>
      <c r="E21" s="71">
        <v>499236.60259999998</v>
      </c>
      <c r="F21" s="72">
        <v>77.081921056242706</v>
      </c>
      <c r="G21" s="71">
        <v>417429.0588</v>
      </c>
      <c r="H21" s="72">
        <v>-7.8116015673990598</v>
      </c>
      <c r="I21" s="71">
        <v>53292.976000000002</v>
      </c>
      <c r="J21" s="72">
        <v>13.848764309087899</v>
      </c>
      <c r="K21" s="71">
        <v>30322.2045</v>
      </c>
      <c r="L21" s="72">
        <v>7.2640377713924504</v>
      </c>
      <c r="M21" s="72">
        <v>0.75755611700330105</v>
      </c>
      <c r="N21" s="71">
        <v>8825783.5706999991</v>
      </c>
      <c r="O21" s="71">
        <v>104078691.0182</v>
      </c>
      <c r="P21" s="71">
        <v>34193</v>
      </c>
      <c r="Q21" s="71">
        <v>33313</v>
      </c>
      <c r="R21" s="72">
        <v>2.6416113829435899</v>
      </c>
      <c r="S21" s="71">
        <v>11.2543843447489</v>
      </c>
      <c r="T21" s="71">
        <v>11.4832928076126</v>
      </c>
      <c r="U21" s="73">
        <v>-2.0339492223803601</v>
      </c>
      <c r="V21" s="40"/>
      <c r="W21" s="40"/>
    </row>
    <row r="22" spans="1:23" ht="12" thickBot="1" x14ac:dyDescent="0.2">
      <c r="A22" s="56"/>
      <c r="B22" s="45" t="s">
        <v>20</v>
      </c>
      <c r="C22" s="46"/>
      <c r="D22" s="71">
        <v>1599488.5419999999</v>
      </c>
      <c r="E22" s="71">
        <v>1619384.4091</v>
      </c>
      <c r="F22" s="72">
        <v>98.771393191869905</v>
      </c>
      <c r="G22" s="71">
        <v>1432410.8869</v>
      </c>
      <c r="H22" s="72">
        <v>11.6640872132427</v>
      </c>
      <c r="I22" s="71">
        <v>179425.24950000001</v>
      </c>
      <c r="J22" s="72">
        <v>11.2176639462291</v>
      </c>
      <c r="K22" s="71">
        <v>145854.8645</v>
      </c>
      <c r="L22" s="72">
        <v>10.1824738860828</v>
      </c>
      <c r="M22" s="72">
        <v>0.23016294393115699</v>
      </c>
      <c r="N22" s="71">
        <v>33979711.998999998</v>
      </c>
      <c r="O22" s="71">
        <v>346253277.42199999</v>
      </c>
      <c r="P22" s="71">
        <v>94925</v>
      </c>
      <c r="Q22" s="71">
        <v>90895</v>
      </c>
      <c r="R22" s="72">
        <v>4.4336872215193299</v>
      </c>
      <c r="S22" s="71">
        <v>16.850024145377901</v>
      </c>
      <c r="T22" s="71">
        <v>16.7513598701799</v>
      </c>
      <c r="U22" s="73">
        <v>0.58554382086814205</v>
      </c>
      <c r="V22" s="40"/>
      <c r="W22" s="40"/>
    </row>
    <row r="23" spans="1:23" ht="12" thickBot="1" x14ac:dyDescent="0.2">
      <c r="A23" s="56"/>
      <c r="B23" s="45" t="s">
        <v>21</v>
      </c>
      <c r="C23" s="46"/>
      <c r="D23" s="71">
        <v>3619090.4271999998</v>
      </c>
      <c r="E23" s="71">
        <v>4242400.5676999995</v>
      </c>
      <c r="F23" s="72">
        <v>85.307607554891405</v>
      </c>
      <c r="G23" s="71">
        <v>3162227.1867</v>
      </c>
      <c r="H23" s="72">
        <v>14.447514790256699</v>
      </c>
      <c r="I23" s="71">
        <v>284821.10560000001</v>
      </c>
      <c r="J23" s="72">
        <v>7.8699637748581797</v>
      </c>
      <c r="K23" s="71">
        <v>169050.9841</v>
      </c>
      <c r="L23" s="72">
        <v>5.3459468317460201</v>
      </c>
      <c r="M23" s="72">
        <v>0.68482370638858703</v>
      </c>
      <c r="N23" s="71">
        <v>70776508.5845</v>
      </c>
      <c r="O23" s="71">
        <v>737832702.49300003</v>
      </c>
      <c r="P23" s="71">
        <v>99125</v>
      </c>
      <c r="Q23" s="71">
        <v>92470</v>
      </c>
      <c r="R23" s="72">
        <v>7.1969287336433503</v>
      </c>
      <c r="S23" s="71">
        <v>36.510370009583902</v>
      </c>
      <c r="T23" s="71">
        <v>33.5688553390289</v>
      </c>
      <c r="U23" s="73">
        <v>8.0566553277407191</v>
      </c>
      <c r="V23" s="40"/>
      <c r="W23" s="40"/>
    </row>
    <row r="24" spans="1:23" ht="12" thickBot="1" x14ac:dyDescent="0.2">
      <c r="A24" s="56"/>
      <c r="B24" s="45" t="s">
        <v>22</v>
      </c>
      <c r="C24" s="46"/>
      <c r="D24" s="71">
        <v>322504.71710000001</v>
      </c>
      <c r="E24" s="71">
        <v>385131.0307</v>
      </c>
      <c r="F24" s="72">
        <v>83.738959313101105</v>
      </c>
      <c r="G24" s="71">
        <v>304410.86410000001</v>
      </c>
      <c r="H24" s="72">
        <v>5.9438920005352003</v>
      </c>
      <c r="I24" s="71">
        <v>53579.475700000003</v>
      </c>
      <c r="J24" s="72">
        <v>16.613547913901201</v>
      </c>
      <c r="K24" s="71">
        <v>57050.130400000002</v>
      </c>
      <c r="L24" s="72">
        <v>18.741161084598801</v>
      </c>
      <c r="M24" s="72">
        <v>-6.0835175584453997E-2</v>
      </c>
      <c r="N24" s="71">
        <v>6877838.6375000002</v>
      </c>
      <c r="O24" s="71">
        <v>69811083.189600006</v>
      </c>
      <c r="P24" s="71">
        <v>30358</v>
      </c>
      <c r="Q24" s="71">
        <v>29532</v>
      </c>
      <c r="R24" s="72">
        <v>2.79696600297983</v>
      </c>
      <c r="S24" s="71">
        <v>10.6233848441926</v>
      </c>
      <c r="T24" s="71">
        <v>10.7628299539483</v>
      </c>
      <c r="U24" s="73">
        <v>-1.3126241005177599</v>
      </c>
      <c r="V24" s="40"/>
      <c r="W24" s="40"/>
    </row>
    <row r="25" spans="1:23" ht="12" thickBot="1" x14ac:dyDescent="0.2">
      <c r="A25" s="56"/>
      <c r="B25" s="45" t="s">
        <v>23</v>
      </c>
      <c r="C25" s="46"/>
      <c r="D25" s="71">
        <v>336108.72619999998</v>
      </c>
      <c r="E25" s="71">
        <v>406042.33760000003</v>
      </c>
      <c r="F25" s="72">
        <v>82.7767685967533</v>
      </c>
      <c r="G25" s="71">
        <v>334265.04629999999</v>
      </c>
      <c r="H25" s="72">
        <v>0.55156227682426895</v>
      </c>
      <c r="I25" s="71">
        <v>22856.779699999999</v>
      </c>
      <c r="J25" s="72">
        <v>6.8004124612936003</v>
      </c>
      <c r="K25" s="71">
        <v>25679.892199999998</v>
      </c>
      <c r="L25" s="72">
        <v>7.6824940221097799</v>
      </c>
      <c r="M25" s="72">
        <v>-0.10993474886939</v>
      </c>
      <c r="N25" s="71">
        <v>6859178.2291999999</v>
      </c>
      <c r="O25" s="71">
        <v>76721643.332900003</v>
      </c>
      <c r="P25" s="71">
        <v>24628</v>
      </c>
      <c r="Q25" s="71">
        <v>24055</v>
      </c>
      <c r="R25" s="72">
        <v>2.3820411556849002</v>
      </c>
      <c r="S25" s="71">
        <v>13.6474226977424</v>
      </c>
      <c r="T25" s="71">
        <v>13.446492234462699</v>
      </c>
      <c r="U25" s="73">
        <v>1.47229603515508</v>
      </c>
      <c r="V25" s="40"/>
      <c r="W25" s="40"/>
    </row>
    <row r="26" spans="1:23" ht="12" thickBot="1" x14ac:dyDescent="0.2">
      <c r="A26" s="56"/>
      <c r="B26" s="45" t="s">
        <v>24</v>
      </c>
      <c r="C26" s="46"/>
      <c r="D26" s="71">
        <v>554302.49450000003</v>
      </c>
      <c r="E26" s="71">
        <v>718160.60880000005</v>
      </c>
      <c r="F26" s="72">
        <v>77.183639384817198</v>
      </c>
      <c r="G26" s="71">
        <v>517173.538</v>
      </c>
      <c r="H26" s="72">
        <v>7.17920654710682</v>
      </c>
      <c r="I26" s="71">
        <v>110744.8661</v>
      </c>
      <c r="J26" s="72">
        <v>19.979139043907001</v>
      </c>
      <c r="K26" s="71">
        <v>104670.7349</v>
      </c>
      <c r="L26" s="72">
        <v>20.238996624765399</v>
      </c>
      <c r="M26" s="72">
        <v>5.8030845066705E-2</v>
      </c>
      <c r="N26" s="71">
        <v>14539336.180500001</v>
      </c>
      <c r="O26" s="71">
        <v>163969445.64199999</v>
      </c>
      <c r="P26" s="71">
        <v>39916</v>
      </c>
      <c r="Q26" s="71">
        <v>38005</v>
      </c>
      <c r="R26" s="72">
        <v>5.0282857518747504</v>
      </c>
      <c r="S26" s="71">
        <v>13.886724483916201</v>
      </c>
      <c r="T26" s="71">
        <v>14.0221924088936</v>
      </c>
      <c r="U26" s="73">
        <v>-0.97552108226991796</v>
      </c>
      <c r="V26" s="40"/>
      <c r="W26" s="40"/>
    </row>
    <row r="27" spans="1:23" ht="12" thickBot="1" x14ac:dyDescent="0.2">
      <c r="A27" s="56"/>
      <c r="B27" s="45" t="s">
        <v>25</v>
      </c>
      <c r="C27" s="46"/>
      <c r="D27" s="71">
        <v>316367.70289999997</v>
      </c>
      <c r="E27" s="71">
        <v>399546.92210000003</v>
      </c>
      <c r="F27" s="72">
        <v>79.181614323841202</v>
      </c>
      <c r="G27" s="71">
        <v>320130.70480000001</v>
      </c>
      <c r="H27" s="72">
        <v>-1.17545797500144</v>
      </c>
      <c r="I27" s="71">
        <v>87501.009099999996</v>
      </c>
      <c r="J27" s="72">
        <v>27.658009429507999</v>
      </c>
      <c r="K27" s="71">
        <v>105361.44190000001</v>
      </c>
      <c r="L27" s="72">
        <v>32.912007601965001</v>
      </c>
      <c r="M27" s="72">
        <v>-0.169515834995421</v>
      </c>
      <c r="N27" s="71">
        <v>6212207.3602</v>
      </c>
      <c r="O27" s="71">
        <v>62032125.922399998</v>
      </c>
      <c r="P27" s="71">
        <v>38881</v>
      </c>
      <c r="Q27" s="71">
        <v>37306</v>
      </c>
      <c r="R27" s="72">
        <v>4.2218409907253598</v>
      </c>
      <c r="S27" s="71">
        <v>8.1368201152233706</v>
      </c>
      <c r="T27" s="71">
        <v>8.1786551412641408</v>
      </c>
      <c r="U27" s="73">
        <v>-0.51414465907260898</v>
      </c>
      <c r="V27" s="40"/>
      <c r="W27" s="40"/>
    </row>
    <row r="28" spans="1:23" ht="12" thickBot="1" x14ac:dyDescent="0.2">
      <c r="A28" s="56"/>
      <c r="B28" s="45" t="s">
        <v>26</v>
      </c>
      <c r="C28" s="46"/>
      <c r="D28" s="71">
        <v>1075449.6824</v>
      </c>
      <c r="E28" s="71">
        <v>1315033.7908000001</v>
      </c>
      <c r="F28" s="72">
        <v>81.781144326774395</v>
      </c>
      <c r="G28" s="71">
        <v>1207001.5859000001</v>
      </c>
      <c r="H28" s="72">
        <v>-10.899066334027101</v>
      </c>
      <c r="I28" s="71">
        <v>73723.262400000007</v>
      </c>
      <c r="J28" s="72">
        <v>6.8551103418876203</v>
      </c>
      <c r="K28" s="71">
        <v>2050.6992</v>
      </c>
      <c r="L28" s="72">
        <v>0.16990029043506999</v>
      </c>
      <c r="M28" s="72">
        <v>34.950305339759197</v>
      </c>
      <c r="N28" s="71">
        <v>22901788.2722</v>
      </c>
      <c r="O28" s="71">
        <v>220968735.47029999</v>
      </c>
      <c r="P28" s="71">
        <v>48567</v>
      </c>
      <c r="Q28" s="71">
        <v>47391</v>
      </c>
      <c r="R28" s="72">
        <v>2.4814838260429202</v>
      </c>
      <c r="S28" s="71">
        <v>22.143630086272601</v>
      </c>
      <c r="T28" s="71">
        <v>22.402272420923801</v>
      </c>
      <c r="U28" s="73">
        <v>-1.1680213842245</v>
      </c>
      <c r="V28" s="40"/>
      <c r="W28" s="40"/>
    </row>
    <row r="29" spans="1:23" ht="12" thickBot="1" x14ac:dyDescent="0.2">
      <c r="A29" s="56"/>
      <c r="B29" s="45" t="s">
        <v>27</v>
      </c>
      <c r="C29" s="46"/>
      <c r="D29" s="71">
        <v>852523.99589999998</v>
      </c>
      <c r="E29" s="71">
        <v>995498.08420000004</v>
      </c>
      <c r="F29" s="72">
        <v>85.637934359773595</v>
      </c>
      <c r="G29" s="71">
        <v>854317.8077</v>
      </c>
      <c r="H29" s="72">
        <v>-0.20997008183983901</v>
      </c>
      <c r="I29" s="71">
        <v>143739.23939999999</v>
      </c>
      <c r="J29" s="72">
        <v>16.8604332653717</v>
      </c>
      <c r="K29" s="71">
        <v>126553.22719999999</v>
      </c>
      <c r="L29" s="72">
        <v>14.8133664146259</v>
      </c>
      <c r="M29" s="72">
        <v>0.13580066332753299</v>
      </c>
      <c r="N29" s="71">
        <v>15874279.842499999</v>
      </c>
      <c r="O29" s="71">
        <v>163715813.58329999</v>
      </c>
      <c r="P29" s="71">
        <v>110935</v>
      </c>
      <c r="Q29" s="71">
        <v>108710</v>
      </c>
      <c r="R29" s="72">
        <v>2.0467298316622302</v>
      </c>
      <c r="S29" s="71">
        <v>7.6848965240906804</v>
      </c>
      <c r="T29" s="71">
        <v>7.6318438579707504</v>
      </c>
      <c r="U29" s="73">
        <v>0.69034977834284605</v>
      </c>
      <c r="V29" s="40"/>
      <c r="W29" s="40"/>
    </row>
    <row r="30" spans="1:23" ht="12" thickBot="1" x14ac:dyDescent="0.2">
      <c r="A30" s="56"/>
      <c r="B30" s="45" t="s">
        <v>28</v>
      </c>
      <c r="C30" s="46"/>
      <c r="D30" s="71">
        <v>1392146.3139</v>
      </c>
      <c r="E30" s="71">
        <v>1661490.4580000001</v>
      </c>
      <c r="F30" s="72">
        <v>83.7890044566239</v>
      </c>
      <c r="G30" s="71">
        <v>1131717.6063000001</v>
      </c>
      <c r="H30" s="72">
        <v>23.011810203380801</v>
      </c>
      <c r="I30" s="71">
        <v>148792.67790000001</v>
      </c>
      <c r="J30" s="72">
        <v>10.688005737210799</v>
      </c>
      <c r="K30" s="71">
        <v>144766.16639999999</v>
      </c>
      <c r="L30" s="72">
        <v>12.7917216798715</v>
      </c>
      <c r="M30" s="72">
        <v>2.7813898786782001E-2</v>
      </c>
      <c r="N30" s="71">
        <v>30268198.810600001</v>
      </c>
      <c r="O30" s="71">
        <v>304142579.26889998</v>
      </c>
      <c r="P30" s="71">
        <v>89611</v>
      </c>
      <c r="Q30" s="71">
        <v>86764</v>
      </c>
      <c r="R30" s="72">
        <v>3.2813148310359099</v>
      </c>
      <c r="S30" s="71">
        <v>15.535440000669601</v>
      </c>
      <c r="T30" s="71">
        <v>15.9902223802499</v>
      </c>
      <c r="U30" s="73">
        <v>-2.92738654045659</v>
      </c>
      <c r="V30" s="40"/>
      <c r="W30" s="40"/>
    </row>
    <row r="31" spans="1:23" ht="12" thickBot="1" x14ac:dyDescent="0.2">
      <c r="A31" s="56"/>
      <c r="B31" s="45" t="s">
        <v>29</v>
      </c>
      <c r="C31" s="46"/>
      <c r="D31" s="71">
        <v>1166258.8709</v>
      </c>
      <c r="E31" s="71">
        <v>1215910.3563999999</v>
      </c>
      <c r="F31" s="72">
        <v>95.916517592052998</v>
      </c>
      <c r="G31" s="71">
        <v>956863.62600000005</v>
      </c>
      <c r="H31" s="72">
        <v>21.8834993002441</v>
      </c>
      <c r="I31" s="71">
        <v>36693.701500000003</v>
      </c>
      <c r="J31" s="72">
        <v>3.1462741605286602</v>
      </c>
      <c r="K31" s="71">
        <v>13638.7808</v>
      </c>
      <c r="L31" s="72">
        <v>1.4253630746749699</v>
      </c>
      <c r="M31" s="72">
        <v>1.69039454758302</v>
      </c>
      <c r="N31" s="71">
        <v>23764893.658100002</v>
      </c>
      <c r="O31" s="71">
        <v>285783675.44459999</v>
      </c>
      <c r="P31" s="71">
        <v>39248</v>
      </c>
      <c r="Q31" s="71">
        <v>38528</v>
      </c>
      <c r="R31" s="72">
        <v>1.8687707641196001</v>
      </c>
      <c r="S31" s="71">
        <v>29.715115952405199</v>
      </c>
      <c r="T31" s="71">
        <v>31.903100085652</v>
      </c>
      <c r="U31" s="73">
        <v>-7.3632024076610296</v>
      </c>
      <c r="V31" s="40"/>
      <c r="W31" s="40"/>
    </row>
    <row r="32" spans="1:23" ht="12" thickBot="1" x14ac:dyDescent="0.2">
      <c r="A32" s="56"/>
      <c r="B32" s="45" t="s">
        <v>30</v>
      </c>
      <c r="C32" s="46"/>
      <c r="D32" s="71">
        <v>130363.2432</v>
      </c>
      <c r="E32" s="71">
        <v>168160.99410000001</v>
      </c>
      <c r="F32" s="72">
        <v>77.522878535361798</v>
      </c>
      <c r="G32" s="71">
        <v>132996.8634</v>
      </c>
      <c r="H32" s="72">
        <v>-1.98021226416381</v>
      </c>
      <c r="I32" s="71">
        <v>32768.973700000002</v>
      </c>
      <c r="J32" s="72">
        <v>25.136666513985599</v>
      </c>
      <c r="K32" s="71">
        <v>36163.602299999999</v>
      </c>
      <c r="L32" s="72">
        <v>27.191319686416001</v>
      </c>
      <c r="M32" s="72">
        <v>-9.3868652017555995E-2</v>
      </c>
      <c r="N32" s="71">
        <v>2837513.5879000002</v>
      </c>
      <c r="O32" s="71">
        <v>31260320.184799999</v>
      </c>
      <c r="P32" s="71">
        <v>27781</v>
      </c>
      <c r="Q32" s="71">
        <v>27118</v>
      </c>
      <c r="R32" s="72">
        <v>2.44487056567593</v>
      </c>
      <c r="S32" s="71">
        <v>4.6925324214391102</v>
      </c>
      <c r="T32" s="71">
        <v>4.7062634781326098</v>
      </c>
      <c r="U32" s="73">
        <v>-0.29261506283382399</v>
      </c>
      <c r="V32" s="40"/>
      <c r="W32" s="40"/>
    </row>
    <row r="33" spans="1:23" ht="12" thickBot="1" x14ac:dyDescent="0.2">
      <c r="A33" s="56"/>
      <c r="B33" s="45" t="s">
        <v>31</v>
      </c>
      <c r="C33" s="46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1">
        <v>12.743399999999999</v>
      </c>
      <c r="O33" s="71">
        <v>185.7388</v>
      </c>
      <c r="P33" s="74"/>
      <c r="Q33" s="74"/>
      <c r="R33" s="74"/>
      <c r="S33" s="74"/>
      <c r="T33" s="74"/>
      <c r="U33" s="75"/>
      <c r="V33" s="40"/>
      <c r="W33" s="40"/>
    </row>
    <row r="34" spans="1:23" ht="12" thickBot="1" x14ac:dyDescent="0.2">
      <c r="A34" s="56"/>
      <c r="B34" s="45" t="s">
        <v>71</v>
      </c>
      <c r="C34" s="46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1">
        <v>1</v>
      </c>
      <c r="P34" s="74"/>
      <c r="Q34" s="74"/>
      <c r="R34" s="74"/>
      <c r="S34" s="74"/>
      <c r="T34" s="74"/>
      <c r="U34" s="75"/>
      <c r="V34" s="40"/>
      <c r="W34" s="40"/>
    </row>
    <row r="35" spans="1:23" ht="12" thickBot="1" x14ac:dyDescent="0.2">
      <c r="A35" s="56"/>
      <c r="B35" s="45" t="s">
        <v>32</v>
      </c>
      <c r="C35" s="46"/>
      <c r="D35" s="71">
        <v>210232.99849999999</v>
      </c>
      <c r="E35" s="71">
        <v>228235.76139999999</v>
      </c>
      <c r="F35" s="72">
        <v>92.112207662125002</v>
      </c>
      <c r="G35" s="71">
        <v>193861.43549999999</v>
      </c>
      <c r="H35" s="72">
        <v>8.4449818282708495</v>
      </c>
      <c r="I35" s="71">
        <v>27246.658899999999</v>
      </c>
      <c r="J35" s="72">
        <v>12.960219896211999</v>
      </c>
      <c r="K35" s="71">
        <v>13886.6271</v>
      </c>
      <c r="L35" s="72">
        <v>7.16317150143046</v>
      </c>
      <c r="M35" s="72">
        <v>0.96207896300463103</v>
      </c>
      <c r="N35" s="71">
        <v>4475586.0944999997</v>
      </c>
      <c r="O35" s="71">
        <v>44840858.7223</v>
      </c>
      <c r="P35" s="71">
        <v>15430</v>
      </c>
      <c r="Q35" s="71">
        <v>15574</v>
      </c>
      <c r="R35" s="72">
        <v>-0.92461795299858496</v>
      </c>
      <c r="S35" s="71">
        <v>13.624951296176301</v>
      </c>
      <c r="T35" s="71">
        <v>13.8095651277771</v>
      </c>
      <c r="U35" s="73">
        <v>-1.3549687451183301</v>
      </c>
      <c r="V35" s="40"/>
      <c r="W35" s="40"/>
    </row>
    <row r="36" spans="1:23" ht="12" customHeight="1" thickBot="1" x14ac:dyDescent="0.2">
      <c r="A36" s="56"/>
      <c r="B36" s="45" t="s">
        <v>70</v>
      </c>
      <c r="C36" s="46"/>
      <c r="D36" s="71">
        <v>62955.61</v>
      </c>
      <c r="E36" s="74"/>
      <c r="F36" s="74"/>
      <c r="G36" s="74"/>
      <c r="H36" s="74"/>
      <c r="I36" s="71">
        <v>2740.22</v>
      </c>
      <c r="J36" s="72">
        <v>4.35262242713556</v>
      </c>
      <c r="K36" s="74"/>
      <c r="L36" s="74"/>
      <c r="M36" s="74"/>
      <c r="N36" s="71">
        <v>1787460.38</v>
      </c>
      <c r="O36" s="71">
        <v>15481180.02</v>
      </c>
      <c r="P36" s="71">
        <v>56</v>
      </c>
      <c r="Q36" s="71">
        <v>68</v>
      </c>
      <c r="R36" s="72">
        <v>-17.647058823529399</v>
      </c>
      <c r="S36" s="71">
        <v>1124.2073214285699</v>
      </c>
      <c r="T36" s="71">
        <v>1265.36029411765</v>
      </c>
      <c r="U36" s="73">
        <v>-12.5557777465554</v>
      </c>
      <c r="V36" s="40"/>
      <c r="W36" s="40"/>
    </row>
    <row r="37" spans="1:23" ht="12" thickBot="1" x14ac:dyDescent="0.2">
      <c r="A37" s="56"/>
      <c r="B37" s="45" t="s">
        <v>36</v>
      </c>
      <c r="C37" s="46"/>
      <c r="D37" s="71">
        <v>151652.18</v>
      </c>
      <c r="E37" s="71">
        <v>271467.0258</v>
      </c>
      <c r="F37" s="72">
        <v>55.863941321450902</v>
      </c>
      <c r="G37" s="71">
        <v>547450.49</v>
      </c>
      <c r="H37" s="72">
        <v>-72.298466661341394</v>
      </c>
      <c r="I37" s="71">
        <v>-15494.14</v>
      </c>
      <c r="J37" s="72">
        <v>-10.2168923651477</v>
      </c>
      <c r="K37" s="71">
        <v>-88139.45</v>
      </c>
      <c r="L37" s="72">
        <v>-16.099985589564501</v>
      </c>
      <c r="M37" s="72">
        <v>-0.82420879640161104</v>
      </c>
      <c r="N37" s="71">
        <v>5947504.7400000002</v>
      </c>
      <c r="O37" s="71">
        <v>110548718.23999999</v>
      </c>
      <c r="P37" s="71">
        <v>74</v>
      </c>
      <c r="Q37" s="71">
        <v>118</v>
      </c>
      <c r="R37" s="72">
        <v>-37.288135593220296</v>
      </c>
      <c r="S37" s="71">
        <v>2049.3537837837798</v>
      </c>
      <c r="T37" s="71">
        <v>2095.6698305084701</v>
      </c>
      <c r="U37" s="73">
        <v>-2.2600317764156901</v>
      </c>
      <c r="V37" s="40"/>
      <c r="W37" s="40"/>
    </row>
    <row r="38" spans="1:23" ht="12" thickBot="1" x14ac:dyDescent="0.2">
      <c r="A38" s="56"/>
      <c r="B38" s="45" t="s">
        <v>37</v>
      </c>
      <c r="C38" s="46"/>
      <c r="D38" s="71">
        <v>55115.37</v>
      </c>
      <c r="E38" s="71">
        <v>217425.34580000001</v>
      </c>
      <c r="F38" s="72">
        <v>25.349100767073502</v>
      </c>
      <c r="G38" s="71">
        <v>236245.31</v>
      </c>
      <c r="H38" s="72">
        <v>-76.670279718992106</v>
      </c>
      <c r="I38" s="71">
        <v>-3560.71</v>
      </c>
      <c r="J38" s="72">
        <v>-6.4604664724195802</v>
      </c>
      <c r="K38" s="71">
        <v>-7173.43</v>
      </c>
      <c r="L38" s="72">
        <v>-3.0364327655859098</v>
      </c>
      <c r="M38" s="72">
        <v>-0.50362518348962804</v>
      </c>
      <c r="N38" s="71">
        <v>5301341.5999999996</v>
      </c>
      <c r="O38" s="71">
        <v>115598084.68000001</v>
      </c>
      <c r="P38" s="71">
        <v>23</v>
      </c>
      <c r="Q38" s="71">
        <v>49</v>
      </c>
      <c r="R38" s="72">
        <v>-53.061224489795897</v>
      </c>
      <c r="S38" s="71">
        <v>2396.3204347826099</v>
      </c>
      <c r="T38" s="71">
        <v>2745.6834693877599</v>
      </c>
      <c r="U38" s="73">
        <v>-14.5791451566385</v>
      </c>
      <c r="V38" s="40"/>
      <c r="W38" s="40"/>
    </row>
    <row r="39" spans="1:23" ht="12" thickBot="1" x14ac:dyDescent="0.2">
      <c r="A39" s="56"/>
      <c r="B39" s="45" t="s">
        <v>38</v>
      </c>
      <c r="C39" s="46"/>
      <c r="D39" s="71">
        <v>156130.56</v>
      </c>
      <c r="E39" s="71">
        <v>157159.0337</v>
      </c>
      <c r="F39" s="72">
        <v>99.3455841030664</v>
      </c>
      <c r="G39" s="71">
        <v>337233.57</v>
      </c>
      <c r="H39" s="72">
        <v>-53.702545093597898</v>
      </c>
      <c r="I39" s="71">
        <v>-23483.35</v>
      </c>
      <c r="J39" s="72">
        <v>-15.040841459865399</v>
      </c>
      <c r="K39" s="71">
        <v>-47896.68</v>
      </c>
      <c r="L39" s="72">
        <v>-14.2028209113345</v>
      </c>
      <c r="M39" s="72">
        <v>-0.50970818854250399</v>
      </c>
      <c r="N39" s="71">
        <v>5140757.0599999996</v>
      </c>
      <c r="O39" s="71">
        <v>76815962.379999995</v>
      </c>
      <c r="P39" s="71">
        <v>103</v>
      </c>
      <c r="Q39" s="71">
        <v>99</v>
      </c>
      <c r="R39" s="72">
        <v>4.0404040404040398</v>
      </c>
      <c r="S39" s="71">
        <v>1515.8306796116501</v>
      </c>
      <c r="T39" s="71">
        <v>1422.3789898989901</v>
      </c>
      <c r="U39" s="73">
        <v>6.1650480472266604</v>
      </c>
      <c r="V39" s="40"/>
      <c r="W39" s="40"/>
    </row>
    <row r="40" spans="1:23" ht="12" thickBot="1" x14ac:dyDescent="0.2">
      <c r="A40" s="56"/>
      <c r="B40" s="45" t="s">
        <v>73</v>
      </c>
      <c r="C40" s="46"/>
      <c r="D40" s="74"/>
      <c r="E40" s="74"/>
      <c r="F40" s="74"/>
      <c r="G40" s="71">
        <v>1.82</v>
      </c>
      <c r="H40" s="74"/>
      <c r="I40" s="74"/>
      <c r="J40" s="74"/>
      <c r="K40" s="71">
        <v>0.1</v>
      </c>
      <c r="L40" s="72">
        <v>5.4945054945054901</v>
      </c>
      <c r="M40" s="74"/>
      <c r="N40" s="71">
        <v>206.38</v>
      </c>
      <c r="O40" s="71">
        <v>4082.8</v>
      </c>
      <c r="P40" s="74"/>
      <c r="Q40" s="71">
        <v>1</v>
      </c>
      <c r="R40" s="74"/>
      <c r="S40" s="74"/>
      <c r="T40" s="71">
        <v>4.2699999999999996</v>
      </c>
      <c r="U40" s="75"/>
      <c r="V40" s="40"/>
      <c r="W40" s="40"/>
    </row>
    <row r="41" spans="1:23" ht="12" customHeight="1" thickBot="1" x14ac:dyDescent="0.2">
      <c r="A41" s="56"/>
      <c r="B41" s="45" t="s">
        <v>33</v>
      </c>
      <c r="C41" s="46"/>
      <c r="D41" s="71">
        <v>120098.291</v>
      </c>
      <c r="E41" s="71">
        <v>138530.1819</v>
      </c>
      <c r="F41" s="72">
        <v>86.6946750179644</v>
      </c>
      <c r="G41" s="71">
        <v>239597.86350000001</v>
      </c>
      <c r="H41" s="72">
        <v>-49.8750576296353</v>
      </c>
      <c r="I41" s="71">
        <v>7752.5895</v>
      </c>
      <c r="J41" s="72">
        <v>6.4552038463228403</v>
      </c>
      <c r="K41" s="71">
        <v>13625.6409</v>
      </c>
      <c r="L41" s="72">
        <v>5.6868791319585403</v>
      </c>
      <c r="M41" s="72">
        <v>-0.43102936904788097</v>
      </c>
      <c r="N41" s="71">
        <v>3324425.31</v>
      </c>
      <c r="O41" s="71">
        <v>48170220.9903</v>
      </c>
      <c r="P41" s="71">
        <v>246</v>
      </c>
      <c r="Q41" s="71">
        <v>278</v>
      </c>
      <c r="R41" s="72">
        <v>-11.510791366906499</v>
      </c>
      <c r="S41" s="71">
        <v>488.20443495935001</v>
      </c>
      <c r="T41" s="71">
        <v>626.00996402877695</v>
      </c>
      <c r="U41" s="73">
        <v>-28.227012948151899</v>
      </c>
      <c r="V41" s="40"/>
      <c r="W41" s="40"/>
    </row>
    <row r="42" spans="1:23" ht="12" thickBot="1" x14ac:dyDescent="0.2">
      <c r="A42" s="56"/>
      <c r="B42" s="45" t="s">
        <v>34</v>
      </c>
      <c r="C42" s="46"/>
      <c r="D42" s="71">
        <v>383622.34649999999</v>
      </c>
      <c r="E42" s="71">
        <v>431951.4276</v>
      </c>
      <c r="F42" s="72">
        <v>88.811454711812104</v>
      </c>
      <c r="G42" s="71">
        <v>567735.65520000004</v>
      </c>
      <c r="H42" s="72">
        <v>-32.429407421160001</v>
      </c>
      <c r="I42" s="71">
        <v>26787.7837</v>
      </c>
      <c r="J42" s="72">
        <v>6.9828527833166802</v>
      </c>
      <c r="K42" s="71">
        <v>34412.955600000001</v>
      </c>
      <c r="L42" s="72">
        <v>6.0614399121853904</v>
      </c>
      <c r="M42" s="72">
        <v>-0.22157852375807</v>
      </c>
      <c r="N42" s="71">
        <v>8162258.2638999997</v>
      </c>
      <c r="O42" s="71">
        <v>122398806.98010001</v>
      </c>
      <c r="P42" s="71">
        <v>1975</v>
      </c>
      <c r="Q42" s="71">
        <v>1925</v>
      </c>
      <c r="R42" s="72">
        <v>2.5974025974026</v>
      </c>
      <c r="S42" s="71">
        <v>194.23916278480999</v>
      </c>
      <c r="T42" s="71">
        <v>192.71049963636401</v>
      </c>
      <c r="U42" s="73">
        <v>0.78700048256488098</v>
      </c>
      <c r="V42" s="40"/>
      <c r="W42" s="40"/>
    </row>
    <row r="43" spans="1:23" ht="12" thickBot="1" x14ac:dyDescent="0.2">
      <c r="A43" s="56"/>
      <c r="B43" s="45" t="s">
        <v>39</v>
      </c>
      <c r="C43" s="46"/>
      <c r="D43" s="71">
        <v>81347.08</v>
      </c>
      <c r="E43" s="71">
        <v>116810.08839999999</v>
      </c>
      <c r="F43" s="72">
        <v>69.640457527468101</v>
      </c>
      <c r="G43" s="71">
        <v>188925.68</v>
      </c>
      <c r="H43" s="72">
        <v>-56.942285453200398</v>
      </c>
      <c r="I43" s="71">
        <v>-3982.05</v>
      </c>
      <c r="J43" s="72">
        <v>-4.8951357565631097</v>
      </c>
      <c r="K43" s="71">
        <v>-29112.86</v>
      </c>
      <c r="L43" s="72">
        <v>-15.4096891433711</v>
      </c>
      <c r="M43" s="72">
        <v>-0.86322024012755905</v>
      </c>
      <c r="N43" s="71">
        <v>2447740.5099999998</v>
      </c>
      <c r="O43" s="71">
        <v>49379584.340000004</v>
      </c>
      <c r="P43" s="71">
        <v>63</v>
      </c>
      <c r="Q43" s="71">
        <v>66</v>
      </c>
      <c r="R43" s="72">
        <v>-4.5454545454545396</v>
      </c>
      <c r="S43" s="71">
        <v>1291.2234920634901</v>
      </c>
      <c r="T43" s="71">
        <v>1408.63757575758</v>
      </c>
      <c r="U43" s="73">
        <v>-9.0932425266245307</v>
      </c>
      <c r="V43" s="40"/>
      <c r="W43" s="40"/>
    </row>
    <row r="44" spans="1:23" ht="12" thickBot="1" x14ac:dyDescent="0.2">
      <c r="A44" s="56"/>
      <c r="B44" s="45" t="s">
        <v>40</v>
      </c>
      <c r="C44" s="46"/>
      <c r="D44" s="71">
        <v>59464.92</v>
      </c>
      <c r="E44" s="71">
        <v>23769.315600000002</v>
      </c>
      <c r="F44" s="72">
        <v>250.175145976858</v>
      </c>
      <c r="G44" s="71">
        <v>87665.86</v>
      </c>
      <c r="H44" s="72">
        <v>-32.168668624251197</v>
      </c>
      <c r="I44" s="71">
        <v>8110.02</v>
      </c>
      <c r="J44" s="72">
        <v>13.638326596588399</v>
      </c>
      <c r="K44" s="71">
        <v>11336.12</v>
      </c>
      <c r="L44" s="72">
        <v>12.9310543465837</v>
      </c>
      <c r="M44" s="72">
        <v>-0.28458590770034198</v>
      </c>
      <c r="N44" s="71">
        <v>1396663</v>
      </c>
      <c r="O44" s="71">
        <v>19714484.09</v>
      </c>
      <c r="P44" s="71">
        <v>57</v>
      </c>
      <c r="Q44" s="71">
        <v>38</v>
      </c>
      <c r="R44" s="72">
        <v>50</v>
      </c>
      <c r="S44" s="71">
        <v>1043.2442105263201</v>
      </c>
      <c r="T44" s="71">
        <v>1019.41131578947</v>
      </c>
      <c r="U44" s="73">
        <v>2.2844981545422098</v>
      </c>
      <c r="V44" s="40"/>
      <c r="W44" s="40"/>
    </row>
    <row r="45" spans="1:23" ht="12" thickBot="1" x14ac:dyDescent="0.2">
      <c r="A45" s="57"/>
      <c r="B45" s="45" t="s">
        <v>35</v>
      </c>
      <c r="C45" s="46"/>
      <c r="D45" s="76">
        <v>37133.419600000001</v>
      </c>
      <c r="E45" s="77"/>
      <c r="F45" s="77"/>
      <c r="G45" s="76">
        <v>35072.577700000002</v>
      </c>
      <c r="H45" s="78">
        <v>5.8759350898807803</v>
      </c>
      <c r="I45" s="76">
        <v>1730.8580999999999</v>
      </c>
      <c r="J45" s="78">
        <v>4.6611869271528104</v>
      </c>
      <c r="K45" s="76">
        <v>4663.9983000000002</v>
      </c>
      <c r="L45" s="78">
        <v>13.2981337724715</v>
      </c>
      <c r="M45" s="78">
        <v>-0.628889637459773</v>
      </c>
      <c r="N45" s="76">
        <v>691050.74490000005</v>
      </c>
      <c r="O45" s="76">
        <v>6555517.2648999998</v>
      </c>
      <c r="P45" s="76">
        <v>20</v>
      </c>
      <c r="Q45" s="76">
        <v>21</v>
      </c>
      <c r="R45" s="78">
        <v>-4.7619047619047699</v>
      </c>
      <c r="S45" s="76">
        <v>1856.6709800000001</v>
      </c>
      <c r="T45" s="76">
        <v>8574.8942047619094</v>
      </c>
      <c r="U45" s="79">
        <v>-361.842421039074</v>
      </c>
      <c r="V45" s="40"/>
      <c r="W45" s="40"/>
    </row>
  </sheetData>
  <mergeCells count="43">
    <mergeCell ref="A1:U4"/>
    <mergeCell ref="W1:W4"/>
    <mergeCell ref="B6:C6"/>
    <mergeCell ref="A7:C7"/>
    <mergeCell ref="A8:A45"/>
    <mergeCell ref="B8:C8"/>
    <mergeCell ref="B9:C9"/>
    <mergeCell ref="B10:C10"/>
    <mergeCell ref="B11:C11"/>
    <mergeCell ref="B12:C12"/>
    <mergeCell ref="B24:C24"/>
    <mergeCell ref="B13:C13"/>
    <mergeCell ref="B14:C14"/>
    <mergeCell ref="B15:C15"/>
    <mergeCell ref="B16:C16"/>
    <mergeCell ref="B17:C17"/>
    <mergeCell ref="B18:C18"/>
    <mergeCell ref="B36:C36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43:C43"/>
    <mergeCell ref="B44:C44"/>
    <mergeCell ref="B45:C45"/>
    <mergeCell ref="B37:C37"/>
    <mergeCell ref="B38:C38"/>
    <mergeCell ref="B39:C39"/>
    <mergeCell ref="B40:C40"/>
    <mergeCell ref="B41:C41"/>
    <mergeCell ref="B42:C42"/>
    <mergeCell ref="B19:C19"/>
    <mergeCell ref="B20:C20"/>
    <mergeCell ref="B21:C21"/>
    <mergeCell ref="B22:C22"/>
    <mergeCell ref="B23:C23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62"/>
  <sheetViews>
    <sheetView topLeftCell="A22" workbookViewId="0">
      <selection activeCell="G35" sqref="G35"/>
    </sheetView>
  </sheetViews>
  <sheetFormatPr defaultRowHeight="13.5" x14ac:dyDescent="0.1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 x14ac:dyDescent="0.2">
      <c r="A1" s="30" t="s">
        <v>63</v>
      </c>
      <c r="B1" s="31" t="s">
        <v>64</v>
      </c>
      <c r="C1" s="30" t="s">
        <v>65</v>
      </c>
      <c r="D1" s="30" t="s">
        <v>66</v>
      </c>
      <c r="E1" s="30" t="s">
        <v>67</v>
      </c>
      <c r="F1" s="30" t="s">
        <v>68</v>
      </c>
      <c r="G1" s="30" t="s">
        <v>67</v>
      </c>
      <c r="H1" s="30" t="s">
        <v>69</v>
      </c>
    </row>
    <row r="2" spans="1:8" ht="14.25" x14ac:dyDescent="0.2">
      <c r="A2" s="32">
        <v>1</v>
      </c>
      <c r="B2" s="33">
        <v>12</v>
      </c>
      <c r="C2" s="32">
        <v>92069</v>
      </c>
      <c r="D2" s="32">
        <v>823820.60251111095</v>
      </c>
      <c r="E2" s="32">
        <v>676306.581095726</v>
      </c>
      <c r="F2" s="32">
        <v>147514.02141538501</v>
      </c>
      <c r="G2" s="32">
        <v>676306.581095726</v>
      </c>
      <c r="H2" s="32">
        <v>0.17906085495524501</v>
      </c>
    </row>
    <row r="3" spans="1:8" ht="14.25" x14ac:dyDescent="0.2">
      <c r="A3" s="32">
        <v>2</v>
      </c>
      <c r="B3" s="33">
        <v>13</v>
      </c>
      <c r="C3" s="32">
        <v>17817</v>
      </c>
      <c r="D3" s="32">
        <v>166088.30795035901</v>
      </c>
      <c r="E3" s="32">
        <v>133052.28722328099</v>
      </c>
      <c r="F3" s="32">
        <v>33036.020727078103</v>
      </c>
      <c r="G3" s="32">
        <v>133052.28722328099</v>
      </c>
      <c r="H3" s="32">
        <v>0.19890635972372001</v>
      </c>
    </row>
    <row r="4" spans="1:8" ht="14.25" x14ac:dyDescent="0.2">
      <c r="A4" s="32">
        <v>3</v>
      </c>
      <c r="B4" s="33">
        <v>14</v>
      </c>
      <c r="C4" s="32">
        <v>141157</v>
      </c>
      <c r="D4" s="32">
        <v>199749.52495128199</v>
      </c>
      <c r="E4" s="32">
        <v>154398.28061709399</v>
      </c>
      <c r="F4" s="32">
        <v>45351.244334187999</v>
      </c>
      <c r="G4" s="32">
        <v>154398.28061709399</v>
      </c>
      <c r="H4" s="32">
        <v>0.22704056164964101</v>
      </c>
    </row>
    <row r="5" spans="1:8" ht="14.25" x14ac:dyDescent="0.2">
      <c r="A5" s="32">
        <v>4</v>
      </c>
      <c r="B5" s="33">
        <v>15</v>
      </c>
      <c r="C5" s="32">
        <v>3859</v>
      </c>
      <c r="D5" s="32">
        <v>53101.077551282098</v>
      </c>
      <c r="E5" s="32">
        <v>41201.489736752097</v>
      </c>
      <c r="F5" s="32">
        <v>11899.587814529899</v>
      </c>
      <c r="G5" s="32">
        <v>41201.489736752097</v>
      </c>
      <c r="H5" s="32">
        <v>0.22409315146266001</v>
      </c>
    </row>
    <row r="6" spans="1:8" ht="14.25" x14ac:dyDescent="0.2">
      <c r="A6" s="32">
        <v>5</v>
      </c>
      <c r="B6" s="33">
        <v>16</v>
      </c>
      <c r="C6" s="32">
        <v>2979</v>
      </c>
      <c r="D6" s="32">
        <v>208629.61970170899</v>
      </c>
      <c r="E6" s="32">
        <v>213043.596388034</v>
      </c>
      <c r="F6" s="32">
        <v>-4413.9766863247896</v>
      </c>
      <c r="G6" s="32">
        <v>213043.596388034</v>
      </c>
      <c r="H6" s="32">
        <v>-2.1156999148230798E-2</v>
      </c>
    </row>
    <row r="7" spans="1:8" ht="14.25" x14ac:dyDescent="0.2">
      <c r="A7" s="32">
        <v>6</v>
      </c>
      <c r="B7" s="33">
        <v>17</v>
      </c>
      <c r="C7" s="32">
        <v>26802.921999999999</v>
      </c>
      <c r="D7" s="32">
        <v>300431.34263418801</v>
      </c>
      <c r="E7" s="32">
        <v>235530.28789658099</v>
      </c>
      <c r="F7" s="32">
        <v>64901.054737606799</v>
      </c>
      <c r="G7" s="32">
        <v>235530.28789658099</v>
      </c>
      <c r="H7" s="32">
        <v>0.21602624469388901</v>
      </c>
    </row>
    <row r="8" spans="1:8" ht="14.25" x14ac:dyDescent="0.2">
      <c r="A8" s="32">
        <v>7</v>
      </c>
      <c r="B8" s="33">
        <v>18</v>
      </c>
      <c r="C8" s="32">
        <v>80680</v>
      </c>
      <c r="D8" s="32">
        <v>126080.496903419</v>
      </c>
      <c r="E8" s="32">
        <v>106699.763513675</v>
      </c>
      <c r="F8" s="32">
        <v>19380.7333897436</v>
      </c>
      <c r="G8" s="32">
        <v>106699.763513675</v>
      </c>
      <c r="H8" s="32">
        <v>0.15371713996804601</v>
      </c>
    </row>
    <row r="9" spans="1:8" ht="14.25" x14ac:dyDescent="0.2">
      <c r="A9" s="32">
        <v>8</v>
      </c>
      <c r="B9" s="33">
        <v>19</v>
      </c>
      <c r="C9" s="32">
        <v>17339</v>
      </c>
      <c r="D9" s="32">
        <v>97474.861686324803</v>
      </c>
      <c r="E9" s="32">
        <v>83056.565645299095</v>
      </c>
      <c r="F9" s="32">
        <v>14418.2960410256</v>
      </c>
      <c r="G9" s="32">
        <v>83056.565645299095</v>
      </c>
      <c r="H9" s="32">
        <v>0.14791809694917901</v>
      </c>
    </row>
    <row r="10" spans="1:8" ht="14.25" x14ac:dyDescent="0.2">
      <c r="A10" s="32">
        <v>9</v>
      </c>
      <c r="B10" s="33">
        <v>21</v>
      </c>
      <c r="C10" s="32">
        <v>339525</v>
      </c>
      <c r="D10" s="32">
        <v>1319908.6917512801</v>
      </c>
      <c r="E10" s="32">
        <v>1352191.9947333301</v>
      </c>
      <c r="F10" s="32">
        <v>-32283.3029820513</v>
      </c>
      <c r="G10" s="32">
        <v>1352191.9947333301</v>
      </c>
      <c r="H10" s="35">
        <v>-2.4458739596007299E-2</v>
      </c>
    </row>
    <row r="11" spans="1:8" ht="14.25" x14ac:dyDescent="0.2">
      <c r="A11" s="32">
        <v>10</v>
      </c>
      <c r="B11" s="33">
        <v>22</v>
      </c>
      <c r="C11" s="32">
        <v>154693.171</v>
      </c>
      <c r="D11" s="32">
        <v>2451743.5100034201</v>
      </c>
      <c r="E11" s="32">
        <v>2382976.25916667</v>
      </c>
      <c r="F11" s="32">
        <v>68767.250836752093</v>
      </c>
      <c r="G11" s="32">
        <v>2382976.25916667</v>
      </c>
      <c r="H11" s="32">
        <v>2.8048305443115599E-2</v>
      </c>
    </row>
    <row r="12" spans="1:8" ht="14.25" x14ac:dyDescent="0.2">
      <c r="A12" s="32">
        <v>11</v>
      </c>
      <c r="B12" s="33">
        <v>23</v>
      </c>
      <c r="C12" s="32">
        <v>250190.19399999999</v>
      </c>
      <c r="D12" s="32">
        <v>1967108.73664519</v>
      </c>
      <c r="E12" s="32">
        <v>1709432.2598261901</v>
      </c>
      <c r="F12" s="32">
        <v>257676.476819</v>
      </c>
      <c r="G12" s="32">
        <v>1709432.2598261901</v>
      </c>
      <c r="H12" s="32">
        <v>0.130992492696899</v>
      </c>
    </row>
    <row r="13" spans="1:8" ht="14.25" x14ac:dyDescent="0.2">
      <c r="A13" s="32">
        <v>12</v>
      </c>
      <c r="B13" s="33">
        <v>24</v>
      </c>
      <c r="C13" s="32">
        <v>21366</v>
      </c>
      <c r="D13" s="32">
        <v>506571.838557265</v>
      </c>
      <c r="E13" s="32">
        <v>459364.02601452998</v>
      </c>
      <c r="F13" s="32">
        <v>47207.812542735002</v>
      </c>
      <c r="G13" s="32">
        <v>459364.02601452998</v>
      </c>
      <c r="H13" s="32">
        <v>9.3190755880122794E-2</v>
      </c>
    </row>
    <row r="14" spans="1:8" ht="14.25" x14ac:dyDescent="0.2">
      <c r="A14" s="32">
        <v>13</v>
      </c>
      <c r="B14" s="33">
        <v>25</v>
      </c>
      <c r="C14" s="32">
        <v>95625</v>
      </c>
      <c r="D14" s="32">
        <v>1068993.3805</v>
      </c>
      <c r="E14" s="32">
        <v>990265.49329999997</v>
      </c>
      <c r="F14" s="32">
        <v>78727.887199999997</v>
      </c>
      <c r="G14" s="32">
        <v>990265.49329999997</v>
      </c>
      <c r="H14" s="32">
        <v>7.3646749022128297E-2</v>
      </c>
    </row>
    <row r="15" spans="1:8" ht="14.25" x14ac:dyDescent="0.2">
      <c r="A15" s="32">
        <v>14</v>
      </c>
      <c r="B15" s="33">
        <v>26</v>
      </c>
      <c r="C15" s="32">
        <v>72988</v>
      </c>
      <c r="D15" s="32">
        <v>384820.60765383899</v>
      </c>
      <c r="E15" s="32">
        <v>331528.18779037899</v>
      </c>
      <c r="F15" s="32">
        <v>53292.419863459603</v>
      </c>
      <c r="G15" s="32">
        <v>331528.18779037899</v>
      </c>
      <c r="H15" s="32">
        <v>0.138486398086555</v>
      </c>
    </row>
    <row r="16" spans="1:8" ht="14.25" x14ac:dyDescent="0.2">
      <c r="A16" s="32">
        <v>15</v>
      </c>
      <c r="B16" s="33">
        <v>27</v>
      </c>
      <c r="C16" s="32">
        <v>227315.36499999999</v>
      </c>
      <c r="D16" s="32">
        <v>1599490.0127000001</v>
      </c>
      <c r="E16" s="32">
        <v>1420063.2899</v>
      </c>
      <c r="F16" s="32">
        <v>179426.72279999999</v>
      </c>
      <c r="G16" s="32">
        <v>1420063.2899</v>
      </c>
      <c r="H16" s="32">
        <v>0.11217745742414501</v>
      </c>
    </row>
    <row r="17" spans="1:8" ht="14.25" x14ac:dyDescent="0.2">
      <c r="A17" s="32">
        <v>16</v>
      </c>
      <c r="B17" s="33">
        <v>29</v>
      </c>
      <c r="C17" s="32">
        <v>259944</v>
      </c>
      <c r="D17" s="32">
        <v>3619092.2653273498</v>
      </c>
      <c r="E17" s="32">
        <v>3334269.3669094001</v>
      </c>
      <c r="F17" s="32">
        <v>284822.89841794898</v>
      </c>
      <c r="G17" s="32">
        <v>3334269.3669094001</v>
      </c>
      <c r="H17" s="32">
        <v>7.8700093155040396E-2</v>
      </c>
    </row>
    <row r="18" spans="1:8" ht="14.25" x14ac:dyDescent="0.2">
      <c r="A18" s="32">
        <v>17</v>
      </c>
      <c r="B18" s="33">
        <v>31</v>
      </c>
      <c r="C18" s="32">
        <v>35434.32</v>
      </c>
      <c r="D18" s="32">
        <v>322504.779494463</v>
      </c>
      <c r="E18" s="32">
        <v>268925.23060004198</v>
      </c>
      <c r="F18" s="32">
        <v>53579.548894421103</v>
      </c>
      <c r="G18" s="32">
        <v>268925.23060004198</v>
      </c>
      <c r="H18" s="32">
        <v>0.166135673953139</v>
      </c>
    </row>
    <row r="19" spans="1:8" ht="14.25" x14ac:dyDescent="0.2">
      <c r="A19" s="32">
        <v>18</v>
      </c>
      <c r="B19" s="33">
        <v>32</v>
      </c>
      <c r="C19" s="32">
        <v>23342.811000000002</v>
      </c>
      <c r="D19" s="32">
        <v>336108.734733522</v>
      </c>
      <c r="E19" s="32">
        <v>313251.95450127398</v>
      </c>
      <c r="F19" s="32">
        <v>22856.7802322481</v>
      </c>
      <c r="G19" s="32">
        <v>313251.95450127398</v>
      </c>
      <c r="H19" s="32">
        <v>6.8004124469926999E-2</v>
      </c>
    </row>
    <row r="20" spans="1:8" ht="14.25" x14ac:dyDescent="0.2">
      <c r="A20" s="32">
        <v>19</v>
      </c>
      <c r="B20" s="33">
        <v>33</v>
      </c>
      <c r="C20" s="32">
        <v>41724.377999999997</v>
      </c>
      <c r="D20" s="32">
        <v>554302.46702411305</v>
      </c>
      <c r="E20" s="32">
        <v>443557.61843576399</v>
      </c>
      <c r="F20" s="32">
        <v>110744.84858834901</v>
      </c>
      <c r="G20" s="32">
        <v>443557.61843576399</v>
      </c>
      <c r="H20" s="32">
        <v>0.199791368750179</v>
      </c>
    </row>
    <row r="21" spans="1:8" ht="14.25" x14ac:dyDescent="0.2">
      <c r="A21" s="32">
        <v>20</v>
      </c>
      <c r="B21" s="33">
        <v>34</v>
      </c>
      <c r="C21" s="32">
        <v>61389.269</v>
      </c>
      <c r="D21" s="32">
        <v>316367.58106506302</v>
      </c>
      <c r="E21" s="32">
        <v>228866.71322032501</v>
      </c>
      <c r="F21" s="32">
        <v>87500.867844737804</v>
      </c>
      <c r="G21" s="32">
        <v>228866.71322032501</v>
      </c>
      <c r="H21" s="32">
        <v>0.27657975431668103</v>
      </c>
    </row>
    <row r="22" spans="1:8" ht="14.25" x14ac:dyDescent="0.2">
      <c r="A22" s="32">
        <v>21</v>
      </c>
      <c r="B22" s="33">
        <v>35</v>
      </c>
      <c r="C22" s="32">
        <v>36536.572</v>
      </c>
      <c r="D22" s="32">
        <v>1075449.6814735001</v>
      </c>
      <c r="E22" s="32">
        <v>1001726.3845402499</v>
      </c>
      <c r="F22" s="32">
        <v>73723.2969332426</v>
      </c>
      <c r="G22" s="32">
        <v>1001726.3845402499</v>
      </c>
      <c r="H22" s="32">
        <v>6.8551135588447706E-2</v>
      </c>
    </row>
    <row r="23" spans="1:8" ht="14.25" x14ac:dyDescent="0.2">
      <c r="A23" s="32">
        <v>22</v>
      </c>
      <c r="B23" s="33">
        <v>36</v>
      </c>
      <c r="C23" s="32">
        <v>161501.18299999999</v>
      </c>
      <c r="D23" s="32">
        <v>852524.00390265498</v>
      </c>
      <c r="E23" s="32">
        <v>708784.72511238896</v>
      </c>
      <c r="F23" s="32">
        <v>143739.27879026599</v>
      </c>
      <c r="G23" s="32">
        <v>708784.72511238896</v>
      </c>
      <c r="H23" s="32">
        <v>0.16860437727531599</v>
      </c>
    </row>
    <row r="24" spans="1:8" ht="14.25" x14ac:dyDescent="0.2">
      <c r="A24" s="32">
        <v>23</v>
      </c>
      <c r="B24" s="33">
        <v>37</v>
      </c>
      <c r="C24" s="32">
        <v>174032.85</v>
      </c>
      <c r="D24" s="32">
        <v>1392146.3432123901</v>
      </c>
      <c r="E24" s="32">
        <v>1243353.60745995</v>
      </c>
      <c r="F24" s="32">
        <v>148792.73575244099</v>
      </c>
      <c r="G24" s="32">
        <v>1243353.60745995</v>
      </c>
      <c r="H24" s="32">
        <v>0.106880096677983</v>
      </c>
    </row>
    <row r="25" spans="1:8" ht="14.25" x14ac:dyDescent="0.2">
      <c r="A25" s="32">
        <v>24</v>
      </c>
      <c r="B25" s="33">
        <v>38</v>
      </c>
      <c r="C25" s="32">
        <v>249299.57</v>
      </c>
      <c r="D25" s="32">
        <v>1166258.83019204</v>
      </c>
      <c r="E25" s="32">
        <v>1129565.1286849601</v>
      </c>
      <c r="F25" s="32">
        <v>36693.701507079597</v>
      </c>
      <c r="G25" s="32">
        <v>1129565.1286849601</v>
      </c>
      <c r="H25" s="32">
        <v>3.1462742709555902E-2</v>
      </c>
    </row>
    <row r="26" spans="1:8" ht="14.25" x14ac:dyDescent="0.2">
      <c r="A26" s="32">
        <v>25</v>
      </c>
      <c r="B26" s="33">
        <v>39</v>
      </c>
      <c r="C26" s="32">
        <v>90232.370999999999</v>
      </c>
      <c r="D26" s="32">
        <v>130363.20478193799</v>
      </c>
      <c r="E26" s="32">
        <v>97594.2767852408</v>
      </c>
      <c r="F26" s="32">
        <v>32768.927996696999</v>
      </c>
      <c r="G26" s="32">
        <v>97594.2767852408</v>
      </c>
      <c r="H26" s="32">
        <v>0.25136638863328398</v>
      </c>
    </row>
    <row r="27" spans="1:8" ht="14.25" x14ac:dyDescent="0.2">
      <c r="A27" s="32">
        <v>26</v>
      </c>
      <c r="B27" s="33">
        <v>42</v>
      </c>
      <c r="C27" s="32">
        <v>11183.313</v>
      </c>
      <c r="D27" s="32">
        <v>210232.99859999999</v>
      </c>
      <c r="E27" s="32">
        <v>182986.32670000001</v>
      </c>
      <c r="F27" s="32">
        <v>27246.671900000001</v>
      </c>
      <c r="G27" s="32">
        <v>182986.32670000001</v>
      </c>
      <c r="H27" s="32">
        <v>0.12960226073662601</v>
      </c>
    </row>
    <row r="28" spans="1:8" ht="14.25" x14ac:dyDescent="0.2">
      <c r="A28" s="32">
        <v>27</v>
      </c>
      <c r="B28" s="33">
        <v>75</v>
      </c>
      <c r="C28" s="32">
        <v>256</v>
      </c>
      <c r="D28" s="32">
        <v>120098.290598291</v>
      </c>
      <c r="E28" s="32">
        <v>112345.700854701</v>
      </c>
      <c r="F28" s="32">
        <v>7752.5897435897396</v>
      </c>
      <c r="G28" s="32">
        <v>112345.700854701</v>
      </c>
      <c r="H28" s="32">
        <v>6.4552040707397798E-2</v>
      </c>
    </row>
    <row r="29" spans="1:8" ht="14.25" x14ac:dyDescent="0.2">
      <c r="A29" s="32">
        <v>28</v>
      </c>
      <c r="B29" s="33">
        <v>76</v>
      </c>
      <c r="C29" s="32">
        <v>2027</v>
      </c>
      <c r="D29" s="32">
        <v>383622.33808547002</v>
      </c>
      <c r="E29" s="32">
        <v>356834.56685555598</v>
      </c>
      <c r="F29" s="32">
        <v>26787.771229914499</v>
      </c>
      <c r="G29" s="32">
        <v>356834.56685555598</v>
      </c>
      <c r="H29" s="32">
        <v>6.9828496858663894E-2</v>
      </c>
    </row>
    <row r="30" spans="1:8" ht="14.25" x14ac:dyDescent="0.2">
      <c r="A30" s="32">
        <v>29</v>
      </c>
      <c r="B30" s="33">
        <v>99</v>
      </c>
      <c r="C30" s="32">
        <v>18</v>
      </c>
      <c r="D30" s="32">
        <v>37133.419559791197</v>
      </c>
      <c r="E30" s="32">
        <v>35402.561303986098</v>
      </c>
      <c r="F30" s="32">
        <v>1730.8582558051601</v>
      </c>
      <c r="G30" s="32">
        <v>35402.561303986098</v>
      </c>
      <c r="H30" s="32">
        <v>4.6611873517820701E-2</v>
      </c>
    </row>
    <row r="31" spans="1:8" ht="14.25" x14ac:dyDescent="0.2">
      <c r="A31" s="32">
        <v>30</v>
      </c>
      <c r="B31" s="33">
        <v>40</v>
      </c>
      <c r="C31" s="32">
        <v>0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</row>
    <row r="32" spans="1:8" ht="14.25" x14ac:dyDescent="0.2">
      <c r="A32" s="32"/>
      <c r="B32" s="36">
        <v>70</v>
      </c>
      <c r="C32" s="37">
        <v>56</v>
      </c>
      <c r="D32" s="37">
        <v>62955.61</v>
      </c>
      <c r="E32" s="37">
        <v>60215.39</v>
      </c>
      <c r="F32" s="32"/>
      <c r="G32" s="32"/>
      <c r="H32" s="32"/>
    </row>
    <row r="33" spans="1:8" ht="14.25" x14ac:dyDescent="0.2">
      <c r="A33" s="32"/>
      <c r="B33" s="36">
        <v>71</v>
      </c>
      <c r="C33" s="37">
        <v>66</v>
      </c>
      <c r="D33" s="37">
        <v>151652.18</v>
      </c>
      <c r="E33" s="37">
        <v>167146.32</v>
      </c>
      <c r="F33" s="32"/>
      <c r="G33" s="32"/>
      <c r="H33" s="32"/>
    </row>
    <row r="34" spans="1:8" ht="14.25" x14ac:dyDescent="0.2">
      <c r="A34" s="32"/>
      <c r="B34" s="36">
        <v>72</v>
      </c>
      <c r="C34" s="37">
        <v>19</v>
      </c>
      <c r="D34" s="37">
        <v>55115.37</v>
      </c>
      <c r="E34" s="37">
        <v>58676.08</v>
      </c>
      <c r="F34" s="32"/>
      <c r="G34" s="32"/>
      <c r="H34" s="32"/>
    </row>
    <row r="35" spans="1:8" ht="14.25" x14ac:dyDescent="0.2">
      <c r="A35" s="32"/>
      <c r="B35" s="36">
        <v>73</v>
      </c>
      <c r="C35" s="37">
        <v>99</v>
      </c>
      <c r="D35" s="37">
        <v>156130.56</v>
      </c>
      <c r="E35" s="37">
        <v>179613.91</v>
      </c>
      <c r="F35" s="32"/>
      <c r="G35" s="32"/>
      <c r="H35" s="32"/>
    </row>
    <row r="36" spans="1:8" ht="14.25" x14ac:dyDescent="0.2">
      <c r="A36" s="32"/>
      <c r="B36" s="36">
        <v>77</v>
      </c>
      <c r="C36" s="37">
        <v>59</v>
      </c>
      <c r="D36" s="37">
        <v>81347.08</v>
      </c>
      <c r="E36" s="37">
        <v>85329.13</v>
      </c>
      <c r="F36" s="32"/>
      <c r="G36" s="32"/>
      <c r="H36" s="32"/>
    </row>
    <row r="37" spans="1:8" ht="14.25" x14ac:dyDescent="0.2">
      <c r="A37" s="32"/>
      <c r="B37" s="36">
        <v>78</v>
      </c>
      <c r="C37" s="37">
        <v>49</v>
      </c>
      <c r="D37" s="37">
        <v>59464.92</v>
      </c>
      <c r="E37" s="37">
        <v>51354.9</v>
      </c>
      <c r="F37" s="32"/>
      <c r="G37" s="32"/>
      <c r="H37" s="32"/>
    </row>
    <row r="38" spans="1:8" ht="14.25" x14ac:dyDescent="0.2">
      <c r="A38" s="32"/>
      <c r="B38" s="36">
        <v>74</v>
      </c>
      <c r="C38" s="37">
        <v>0</v>
      </c>
      <c r="D38" s="37">
        <v>0</v>
      </c>
      <c r="E38" s="37">
        <v>0</v>
      </c>
      <c r="F38" s="32"/>
      <c r="G38" s="32"/>
      <c r="H38" s="32"/>
    </row>
    <row r="39" spans="1:8" ht="14.25" x14ac:dyDescent="0.2">
      <c r="A39" s="32"/>
      <c r="B39" s="33"/>
      <c r="C39" s="32"/>
      <c r="D39" s="32"/>
      <c r="E39" s="32"/>
      <c r="F39" s="32"/>
      <c r="G39" s="32"/>
      <c r="H39" s="32"/>
    </row>
    <row r="40" spans="1:8" ht="14.25" x14ac:dyDescent="0.2">
      <c r="A40" s="32"/>
      <c r="B40" s="33"/>
      <c r="C40" s="32"/>
      <c r="D40" s="32"/>
      <c r="E40" s="32"/>
      <c r="F40" s="32"/>
      <c r="G40" s="32"/>
      <c r="H40" s="32"/>
    </row>
    <row r="41" spans="1:8" ht="14.25" x14ac:dyDescent="0.2">
      <c r="A41" s="32"/>
      <c r="B41" s="33"/>
      <c r="C41" s="32"/>
      <c r="D41" s="32"/>
      <c r="E41" s="32"/>
      <c r="F41" s="32"/>
      <c r="G41" s="32"/>
      <c r="H41" s="32"/>
    </row>
    <row r="42" spans="1:8" ht="14.25" x14ac:dyDescent="0.2">
      <c r="A42" s="32"/>
      <c r="B42" s="33"/>
      <c r="C42" s="33"/>
      <c r="D42" s="33"/>
      <c r="E42" s="33"/>
      <c r="F42" s="33"/>
      <c r="G42" s="33"/>
      <c r="H42" s="33"/>
    </row>
    <row r="43" spans="1:8" ht="14.25" x14ac:dyDescent="0.2">
      <c r="A43" s="32"/>
      <c r="B43" s="33"/>
      <c r="C43" s="33"/>
      <c r="D43" s="33"/>
      <c r="E43" s="33"/>
      <c r="F43" s="33"/>
      <c r="G43" s="33"/>
      <c r="H43" s="33"/>
    </row>
    <row r="44" spans="1:8" ht="14.25" x14ac:dyDescent="0.2">
      <c r="A44" s="32"/>
      <c r="B44" s="33"/>
      <c r="C44" s="32"/>
      <c r="D44" s="32"/>
      <c r="E44" s="32"/>
      <c r="F44" s="32"/>
      <c r="G44" s="32"/>
      <c r="H44" s="32"/>
    </row>
    <row r="45" spans="1:8" ht="14.25" x14ac:dyDescent="0.2">
      <c r="A45" s="32"/>
      <c r="B45" s="33"/>
      <c r="C45" s="32"/>
      <c r="D45" s="32"/>
      <c r="E45" s="32"/>
      <c r="F45" s="32"/>
      <c r="G45" s="32"/>
      <c r="H45" s="32"/>
    </row>
    <row r="46" spans="1:8" ht="14.25" x14ac:dyDescent="0.2">
      <c r="A46" s="32"/>
      <c r="B46" s="33"/>
      <c r="C46" s="32"/>
      <c r="D46" s="32"/>
      <c r="E46" s="32"/>
      <c r="F46" s="32"/>
      <c r="G46" s="32"/>
      <c r="H46" s="32"/>
    </row>
    <row r="47" spans="1:8" ht="14.25" x14ac:dyDescent="0.2">
      <c r="A47" s="32"/>
      <c r="B47" s="33"/>
      <c r="C47" s="32"/>
      <c r="D47" s="32"/>
      <c r="E47" s="32"/>
      <c r="F47" s="32"/>
      <c r="G47" s="32"/>
      <c r="H47" s="32"/>
    </row>
    <row r="48" spans="1:8" ht="14.25" x14ac:dyDescent="0.2">
      <c r="A48" s="32"/>
      <c r="B48" s="33"/>
      <c r="C48" s="32"/>
      <c r="D48" s="32"/>
      <c r="E48" s="32"/>
      <c r="F48" s="32"/>
      <c r="G48" s="32"/>
      <c r="H48" s="32"/>
    </row>
    <row r="49" spans="1:8" ht="14.25" x14ac:dyDescent="0.2">
      <c r="A49" s="32"/>
      <c r="B49" s="33"/>
      <c r="C49" s="32"/>
      <c r="D49" s="32"/>
      <c r="E49" s="32"/>
      <c r="F49" s="32"/>
      <c r="G49" s="32"/>
      <c r="H49" s="32"/>
    </row>
    <row r="50" spans="1:8" ht="14.25" x14ac:dyDescent="0.2">
      <c r="A50" s="32"/>
      <c r="B50" s="33"/>
      <c r="C50" s="32"/>
      <c r="D50" s="32"/>
      <c r="E50" s="32"/>
      <c r="F50" s="32"/>
      <c r="G50" s="32"/>
      <c r="H50" s="32"/>
    </row>
    <row r="51" spans="1:8" ht="14.25" x14ac:dyDescent="0.2">
      <c r="A51" s="32"/>
      <c r="B51" s="33"/>
      <c r="C51" s="32"/>
      <c r="D51" s="32"/>
      <c r="E51" s="32"/>
      <c r="F51" s="32"/>
      <c r="G51" s="32"/>
      <c r="H51" s="32"/>
    </row>
    <row r="52" spans="1:8" ht="14.25" x14ac:dyDescent="0.2">
      <c r="A52" s="32"/>
      <c r="B52" s="33"/>
      <c r="C52" s="32"/>
      <c r="D52" s="32"/>
      <c r="E52" s="32"/>
      <c r="F52" s="32"/>
      <c r="G52" s="32"/>
      <c r="H52" s="32"/>
    </row>
    <row r="53" spans="1:8" ht="14.25" x14ac:dyDescent="0.2">
      <c r="A53" s="32"/>
      <c r="B53" s="33"/>
      <c r="C53" s="32"/>
      <c r="D53" s="32"/>
      <c r="E53" s="32"/>
      <c r="F53" s="32"/>
      <c r="G53" s="32"/>
      <c r="H53" s="32"/>
    </row>
    <row r="54" spans="1:8" ht="14.25" x14ac:dyDescent="0.2">
      <c r="A54" s="32"/>
      <c r="B54" s="33"/>
      <c r="C54" s="32"/>
      <c r="D54" s="32"/>
      <c r="E54" s="32"/>
      <c r="F54" s="32"/>
      <c r="G54" s="32"/>
      <c r="H54" s="32"/>
    </row>
    <row r="55" spans="1:8" ht="14.25" x14ac:dyDescent="0.2">
      <c r="A55" s="32"/>
      <c r="B55" s="33"/>
      <c r="C55" s="32"/>
      <c r="D55" s="32"/>
      <c r="E55" s="32"/>
      <c r="F55" s="32"/>
      <c r="G55" s="32"/>
      <c r="H55" s="32"/>
    </row>
    <row r="56" spans="1:8" ht="14.25" x14ac:dyDescent="0.2">
      <c r="A56" s="32"/>
      <c r="B56" s="33"/>
      <c r="C56" s="32"/>
      <c r="D56" s="32"/>
      <c r="E56" s="32"/>
      <c r="F56" s="32"/>
      <c r="G56" s="32"/>
      <c r="H56" s="32"/>
    </row>
    <row r="57" spans="1:8" ht="14.25" x14ac:dyDescent="0.2">
      <c r="A57" s="32"/>
      <c r="B57" s="33"/>
      <c r="C57" s="32"/>
      <c r="D57" s="32"/>
      <c r="E57" s="32"/>
      <c r="F57" s="32"/>
      <c r="G57" s="32"/>
      <c r="H57" s="32"/>
    </row>
    <row r="58" spans="1:8" ht="14.25" x14ac:dyDescent="0.2">
      <c r="A58" s="32"/>
      <c r="B58" s="33"/>
      <c r="C58" s="32"/>
      <c r="D58" s="32"/>
      <c r="E58" s="32"/>
      <c r="F58" s="32"/>
      <c r="G58" s="32"/>
      <c r="H58" s="32"/>
    </row>
    <row r="59" spans="1:8" ht="14.25" x14ac:dyDescent="0.2">
      <c r="A59" s="32"/>
      <c r="B59" s="33"/>
      <c r="C59" s="32"/>
      <c r="D59" s="32"/>
      <c r="E59" s="32"/>
      <c r="F59" s="32"/>
      <c r="G59" s="32"/>
      <c r="H59" s="32"/>
    </row>
    <row r="60" spans="1:8" ht="14.25" x14ac:dyDescent="0.2">
      <c r="A60" s="32"/>
      <c r="B60" s="33"/>
      <c r="C60" s="32"/>
      <c r="D60" s="32"/>
      <c r="E60" s="32"/>
      <c r="F60" s="32"/>
      <c r="G60" s="32"/>
      <c r="H60" s="32"/>
    </row>
    <row r="61" spans="1:8" ht="14.25" x14ac:dyDescent="0.2">
      <c r="A61" s="32"/>
      <c r="B61" s="33"/>
      <c r="C61" s="32"/>
      <c r="D61" s="32"/>
      <c r="E61" s="32"/>
      <c r="F61" s="32"/>
      <c r="G61" s="32"/>
      <c r="H61" s="32"/>
    </row>
    <row r="62" spans="1:8" ht="14.25" x14ac:dyDescent="0.2">
      <c r="A62" s="32"/>
      <c r="B62" s="33"/>
      <c r="C62" s="32"/>
      <c r="D62" s="32"/>
      <c r="E62" s="32"/>
      <c r="F62" s="32"/>
      <c r="G62" s="32"/>
      <c r="H62" s="32"/>
    </row>
  </sheetData>
  <phoneticPr fontId="2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杨进</cp:lastModifiedBy>
  <dcterms:created xsi:type="dcterms:W3CDTF">2013-06-21T00:28:37Z</dcterms:created>
  <dcterms:modified xsi:type="dcterms:W3CDTF">2015-08-24T00:17:00Z</dcterms:modified>
</cp:coreProperties>
</file>