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67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<sst xmlns="http://schemas.openxmlformats.org/spreadsheetml/2006/main" count="117" uniqueCount="76">
  <si>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</si>
  <si>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</si>
  <si>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</si>
  <si>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</si>
  <si>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</si>
  <si>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</si>
  <si>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</si>
  <si>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</si>
  <si>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</si>
  <si>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</si>
  <si>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</si>
  <si>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</si>
  <si>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</si>
  <si>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</si>
  <si>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</si>
  <si>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</si>
  <si>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</si>
  <si>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</si>
  <si>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</si>
  <si>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</si>
  <si>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</si>
  <si>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</si>
  <si>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</si>
  <si>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</si>
  <si>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</si>
  <si>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</si>
  <si>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</si>
  <si>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</si>
  <si>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</si>
  <si>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</si>
  <si>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</si>
  <si>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</si>
  <si>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</si>
  <si>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</si>
  <si>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</si>
  <si>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</si>
  <si>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</si>
  <si>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</si>
  <si>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</si>
  <si>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</si>
  <si>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8" type="noConversion"/>
  </si>
  <si>
    <t>COST</t>
    <phoneticPr fontId="18" type="noConversion"/>
  </si>
  <si>
    <t>成本</t>
    <phoneticPr fontId="18" type="noConversion"/>
  </si>
  <si>
    <t>销售金额差异</t>
    <phoneticPr fontId="18" type="noConversion"/>
  </si>
  <si>
    <t>销售成本差异</t>
    <phoneticPr fontId="1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</si>
  <si>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</si>
  <si>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</si>
  <si>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</si>
  <si>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</si>
  <si>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</si>
  <si>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</si>
  <si>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</si>
  <si>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</si>
  <si>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</si>
  <si>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</si>
  <si>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</si>
  <si>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</si>
  <si>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</si>
  <si>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</si>
  <si>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</si>
  <si>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</si>
  <si>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</si>
  <si>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</si>
  <si>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</si>
  <si>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</si>
  <si>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</si>
  <si>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</si>
  <si>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</si>
  <si>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</si>
  <si>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</si>
  <si>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</si>
  <si>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8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</si>
  <si>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</si>
  <si>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</si>
  <si>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8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</si>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</sst>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8">
    <xf numFmtId="0" fontId="0" fillId="0" borderId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14" fillId="8" borderId="8" applyNumberFormat="0" applyFont="0" applyAlignment="0" applyProtection="0">
      <alignment vertical="center"/>
    </xf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8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/>
    <xf numFmtId="4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32" fillId="38" borderId="21">
      <alignment vertical="center"/>
    </xf>
    <xf numFmtId="0" fontId="51" fillId="0" borderId="0"/>
    <xf numFmtId="180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5" fillId="0" borderId="0" xfId="0" applyFont="1"/>
    <xf numFmtId="177" fontId="15" fillId="0" borderId="0" xfId="0" applyNumberFormat="1" applyFont="1"/>
    <xf numFmtId="0" fontId="0" fillId="0" borderId="0" xfId="0" applyAlignment="1"/>
    <xf numFmtId="0" fontId="15" fillId="0" borderId="0" xfId="0" applyNumberFormat="1" applyFont="1"/>
    <xf numFmtId="0" fontId="16" fillId="0" borderId="18" xfId="0" applyFont="1" applyBorder="1" applyAlignment="1">
      <alignment wrapText="1"/>
    </xf>
    <xf numFmtId="0" fontId="16" fillId="0" borderId="18" xfId="0" applyNumberFormat="1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18" xfId="0" applyFont="1" applyBorder="1" applyAlignment="1">
      <alignment horizontal="right" vertical="center" wrapText="1"/>
    </xf>
    <xf numFmtId="49" fontId="16" fillId="36" borderId="18" xfId="0" applyNumberFormat="1" applyFont="1" applyFill="1" applyBorder="1" applyAlignment="1">
      <alignment vertical="center" wrapText="1"/>
    </xf>
    <xf numFmtId="49" fontId="19" fillId="37" borderId="18" xfId="0" applyNumberFormat="1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vertical="center" wrapText="1"/>
    </xf>
    <xf numFmtId="0" fontId="16" fillId="33" borderId="18" xfId="0" applyNumberFormat="1" applyFont="1" applyFill="1" applyBorder="1" applyAlignment="1">
      <alignment vertical="center" wrapText="1"/>
    </xf>
    <xf numFmtId="0" fontId="16" fillId="36" borderId="18" xfId="0" applyFont="1" applyFill="1" applyBorder="1" applyAlignment="1">
      <alignment vertical="center" wrapText="1"/>
    </xf>
    <xf numFmtId="0" fontId="16" fillId="37" borderId="18" xfId="0" applyFont="1" applyFill="1" applyBorder="1" applyAlignment="1">
      <alignment vertical="center" wrapText="1"/>
    </xf>
    <xf numFmtId="4" fontId="16" fillId="36" borderId="18" xfId="0" applyNumberFormat="1" applyFont="1" applyFill="1" applyBorder="1" applyAlignment="1">
      <alignment horizontal="right" vertical="top" wrapText="1"/>
    </xf>
    <xf numFmtId="4" fontId="16" fillId="37" borderId="18" xfId="0" applyNumberFormat="1" applyFont="1" applyFill="1" applyBorder="1" applyAlignment="1">
      <alignment horizontal="right" vertical="top" wrapText="1"/>
    </xf>
    <xf numFmtId="177" fontId="15" fillId="36" borderId="18" xfId="0" applyNumberFormat="1" applyFont="1" applyFill="1" applyBorder="1" applyAlignment="1">
      <alignment horizontal="center" vertical="center"/>
    </xf>
    <xf numFmtId="177" fontId="15" fillId="37" borderId="18" xfId="0" applyNumberFormat="1" applyFont="1" applyFill="1" applyBorder="1" applyAlignment="1">
      <alignment horizontal="center" vertical="center"/>
    </xf>
    <xf numFmtId="177" fontId="20" fillId="0" borderId="18" xfId="0" applyNumberFormat="1" applyFont="1" applyBorder="1"/>
    <xf numFmtId="177" fontId="15" fillId="36" borderId="18" xfId="0" applyNumberFormat="1" applyFont="1" applyFill="1" applyBorder="1"/>
    <xf numFmtId="177" fontId="15" fillId="37" borderId="18" xfId="0" applyNumberFormat="1" applyFont="1" applyFill="1" applyBorder="1"/>
    <xf numFmtId="177" fontId="15" fillId="0" borderId="18" xfId="0" applyNumberFormat="1" applyFont="1" applyBorder="1"/>
    <xf numFmtId="49" fontId="16" fillId="0" borderId="18" xfId="0" applyNumberFormat="1" applyFont="1" applyFill="1" applyBorder="1" applyAlignment="1">
      <alignment vertical="center" wrapText="1"/>
    </xf>
    <xf numFmtId="0" fontId="16" fillId="0" borderId="18" xfId="0" applyFont="1" applyFill="1" applyBorder="1" applyAlignment="1">
      <alignment vertical="center" wrapText="1"/>
    </xf>
    <xf numFmtId="4" fontId="16" fillId="0" borderId="18" xfId="0" applyNumberFormat="1" applyFont="1" applyFill="1" applyBorder="1" applyAlignment="1">
      <alignment horizontal="right" vertical="top" wrapText="1"/>
    </xf>
    <xf numFmtId="0" fontId="15" fillId="0" borderId="0" xfId="0" applyFont="1" applyFill="1"/>
    <xf numFmtId="176" fontId="1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NumberFormat="1" applyFont="1" applyAlignment="1"/>
    <xf numFmtId="1" fontId="26" fillId="0" borderId="0" xfId="0" applyNumberFormat="1" applyFont="1" applyAlignment="1"/>
    <xf numFmtId="0" fontId="15" fillId="0" borderId="0" xfId="0" applyFont="1"/>
    <xf numFmtId="1" fontId="50" fillId="0" borderId="0" xfId="0" applyNumberFormat="1" applyFont="1" applyAlignment="1"/>
    <xf numFmtId="0" fontId="50" fillId="0" borderId="0" xfId="0" applyNumberFormat="1" applyFont="1" applyAlignment="1"/>
    <xf numFmtId="0" fontId="15" fillId="0" borderId="0" xfId="0" applyFont="1"/>
    <xf numFmtId="0" fontId="15" fillId="0" borderId="0" xfId="0" applyFont="1"/>
    <xf numFmtId="0" fontId="51" fillId="0" borderId="0" xfId="110"/>
    <xf numFmtId="0" fontId="52" fillId="0" borderId="0" xfId="110" applyNumberFormat="1" applyFont="1"/>
    <xf numFmtId="0" fontId="21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16" fillId="0" borderId="10" xfId="0" applyFont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11" xfId="0" applyFont="1" applyBorder="1" applyAlignment="1">
      <alignment horizontal="right" vertical="center" wrapText="1"/>
    </xf>
    <xf numFmtId="49" fontId="16" fillId="33" borderId="10" xfId="0" applyNumberFormat="1" applyFont="1" applyFill="1" applyBorder="1" applyAlignment="1">
      <alignment vertical="center" wrapText="1"/>
    </xf>
    <xf numFmtId="49" fontId="16" fillId="33" borderId="12" xfId="0" applyNumberFormat="1" applyFont="1" applyFill="1" applyBorder="1" applyAlignment="1">
      <alignment vertical="center" wrapText="1"/>
    </xf>
    <xf numFmtId="0" fontId="16" fillId="33" borderId="10" xfId="0" applyFont="1" applyFill="1" applyBorder="1" applyAlignment="1">
      <alignment vertical="center" wrapText="1"/>
    </xf>
    <xf numFmtId="0" fontId="16" fillId="33" borderId="12" xfId="0" applyFont="1" applyFill="1" applyBorder="1" applyAlignment="1">
      <alignment vertical="center" wrapText="1"/>
    </xf>
    <xf numFmtId="4" fontId="17" fillId="34" borderId="10" xfId="0" applyNumberFormat="1" applyFont="1" applyFill="1" applyBorder="1" applyAlignment="1">
      <alignment horizontal="right" vertical="top" wrapText="1"/>
    </xf>
    <xf numFmtId="0" fontId="17" fillId="34" borderId="10" xfId="0" applyFont="1" applyFill="1" applyBorder="1" applyAlignment="1">
      <alignment horizontal="right" vertical="top" wrapText="1"/>
    </xf>
    <xf numFmtId="176" fontId="17" fillId="34" borderId="10" xfId="0" applyNumberFormat="1" applyFont="1" applyFill="1" applyBorder="1" applyAlignment="1">
      <alignment horizontal="right" vertical="top" wrapText="1"/>
    </xf>
    <xf numFmtId="176" fontId="17" fillId="34" borderId="12" xfId="0" applyNumberFormat="1" applyFont="1" applyFill="1" applyBorder="1" applyAlignment="1">
      <alignment horizontal="right" vertical="top" wrapText="1"/>
    </xf>
    <xf numFmtId="4" fontId="16" fillId="35" borderId="10" xfId="0" applyNumberFormat="1" applyFont="1" applyFill="1" applyBorder="1" applyAlignment="1">
      <alignment horizontal="right" vertical="top" wrapText="1"/>
    </xf>
    <xf numFmtId="0" fontId="16" fillId="35" borderId="10" xfId="0" applyFont="1" applyFill="1" applyBorder="1" applyAlignment="1">
      <alignment horizontal="right" vertical="top" wrapText="1"/>
    </xf>
    <xf numFmtId="176" fontId="16" fillId="35" borderId="10" xfId="0" applyNumberFormat="1" applyFont="1" applyFill="1" applyBorder="1" applyAlignment="1">
      <alignment horizontal="right" vertical="top" wrapText="1"/>
    </xf>
    <xf numFmtId="176" fontId="16" fillId="35" borderId="12" xfId="0" applyNumberFormat="1" applyFont="1" applyFill="1" applyBorder="1" applyAlignment="1">
      <alignment horizontal="right" vertical="top" wrapText="1"/>
    </xf>
    <xf numFmtId="0" fontId="16" fillId="35" borderId="12" xfId="0" applyFont="1" applyFill="1" applyBorder="1" applyAlignment="1">
      <alignment horizontal="right" vertical="top" wrapText="1"/>
    </xf>
    <xf numFmtId="4" fontId="16" fillId="35" borderId="13" xfId="0" applyNumberFormat="1" applyFont="1" applyFill="1" applyBorder="1" applyAlignment="1">
      <alignment horizontal="right" vertical="top" wrapText="1"/>
    </xf>
    <xf numFmtId="0" fontId="16" fillId="35" borderId="13" xfId="0" applyFont="1" applyFill="1" applyBorder="1" applyAlignment="1">
      <alignment horizontal="right" vertical="top" wrapText="1"/>
    </xf>
    <xf numFmtId="176" fontId="16" fillId="35" borderId="13" xfId="0" applyNumberFormat="1" applyFont="1" applyFill="1" applyBorder="1" applyAlignment="1">
      <alignment horizontal="right" vertical="top" wrapText="1"/>
    </xf>
    <xf numFmtId="176" fontId="16" fillId="35" borderId="20" xfId="0" applyNumberFormat="1" applyFont="1" applyFill="1" applyBorder="1" applyAlignment="1">
      <alignment horizontal="right" vertical="top" wrapText="1"/>
    </xf>
    <xf numFmtId="49" fontId="16" fillId="33" borderId="18" xfId="0" applyNumberFormat="1" applyFont="1" applyFill="1" applyBorder="1" applyAlignment="1">
      <alignment horizontal="left" vertical="top" wrapText="1"/>
    </xf>
    <xf numFmtId="0" fontId="16" fillId="33" borderId="18" xfId="0" applyFont="1" applyFill="1" applyBorder="1" applyAlignment="1">
      <alignment vertical="center" wrapText="1"/>
    </xf>
    <xf numFmtId="49" fontId="17" fillId="33" borderId="18" xfId="0" applyNumberFormat="1" applyFont="1" applyFill="1" applyBorder="1" applyAlignment="1">
      <alignment horizontal="left" vertical="top" wrapText="1"/>
    </xf>
    <xf numFmtId="14" fontId="16" fillId="33" borderId="18" xfId="0" applyNumberFormat="1" applyFont="1" applyFill="1" applyBorder="1" applyAlignment="1">
      <alignment vertical="center" wrapText="1"/>
    </xf>
    <xf numFmtId="49" fontId="16" fillId="33" borderId="13" xfId="0" applyNumberFormat="1" applyFont="1" applyFill="1" applyBorder="1" applyAlignment="1">
      <alignment horizontal="left" vertical="top" wrapText="1"/>
    </xf>
    <xf numFmtId="49" fontId="16" fillId="33" borderId="15" xfId="0" applyNumberFormat="1" applyFont="1" applyFill="1" applyBorder="1" applyAlignment="1">
      <alignment horizontal="left" vertical="top" wrapText="1"/>
    </xf>
    <xf numFmtId="0" fontId="15" fillId="0" borderId="0" xfId="0" applyFont="1" applyAlignment="1">
      <alignment wrapText="1"/>
    </xf>
    <xf numFmtId="0" fontId="15" fillId="0" borderId="19" xfId="0" applyFont="1" applyBorder="1" applyAlignment="1">
      <alignment wrapText="1"/>
    </xf>
    <xf numFmtId="0" fontId="15" fillId="0" borderId="0" xfId="0" applyFont="1" applyAlignment="1">
      <alignment horizontal="right" vertical="center" wrapText="1"/>
    </xf>
    <xf numFmtId="0" fontId="16" fillId="33" borderId="13" xfId="0" applyFont="1" applyFill="1" applyBorder="1" applyAlignment="1">
      <alignment vertical="center" wrapText="1"/>
    </xf>
    <xf numFmtId="0" fontId="16" fillId="33" borderId="15" xfId="0" applyFont="1" applyFill="1" applyBorder="1" applyAlignment="1">
      <alignment vertical="center" wrapText="1"/>
    </xf>
    <xf numFmtId="49" fontId="17" fillId="33" borderId="13" xfId="0" applyNumberFormat="1" applyFont="1" applyFill="1" applyBorder="1" applyAlignment="1">
      <alignment horizontal="left" vertical="top" wrapText="1"/>
    </xf>
    <xf numFmtId="49" fontId="17" fillId="33" borderId="14" xfId="0" applyNumberFormat="1" applyFont="1" applyFill="1" applyBorder="1" applyAlignment="1">
      <alignment horizontal="left" vertical="top" wrapText="1"/>
    </xf>
    <xf numFmtId="49" fontId="17" fillId="33" borderId="15" xfId="0" applyNumberFormat="1" applyFont="1" applyFill="1" applyBorder="1" applyAlignment="1">
      <alignment horizontal="left" vertical="top" wrapText="1"/>
    </xf>
    <xf numFmtId="14" fontId="16" fillId="33" borderId="12" xfId="0" applyNumberFormat="1" applyFont="1" applyFill="1" applyBorder="1" applyAlignment="1">
      <alignment vertical="center" wrapText="1"/>
    </xf>
    <xf numFmtId="14" fontId="16" fillId="33" borderId="16" xfId="0" applyNumberFormat="1" applyFont="1" applyFill="1" applyBorder="1" applyAlignment="1">
      <alignment vertical="center" wrapText="1"/>
    </xf>
    <xf numFmtId="14" fontId="16" fillId="33" borderId="17" xfId="0" applyNumberFormat="1" applyFont="1" applyFill="1" applyBorder="1" applyAlignment="1">
      <alignment vertical="center" wrapText="1"/>
    </xf>
  </cellXfs>
  <cellStyles count="12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15095449.003200004</v>
      </c>
      <c r="F3" s="25">
        <f>RA!I7</f>
        <v>1758657.425</v>
      </c>
      <c r="G3" s="16">
        <f>SUM(G4:G40)</f>
        <v>13336791.578199996</v>
      </c>
      <c r="H3" s="27">
        <f>RA!J7</f>
        <v>11.6502491885282</v>
      </c>
      <c r="I3" s="20">
        <f>SUM(I4:I40)</f>
        <v>15095454.759651182</v>
      </c>
      <c r="J3" s="21">
        <f>SUM(J4:J40)</f>
        <v>13336791.61339961</v>
      </c>
      <c r="K3" s="22">
        <f>E3-I3</f>
        <v>-5.756451178342104</v>
      </c>
      <c r="L3" s="22">
        <f>G3-J3</f>
        <v>-3.5199614241719246E-2</v>
      </c>
    </row>
    <row r="4" spans="1:13">
      <c r="A4" s="64">
        <f>RA!A8</f>
        <v>42381</v>
      </c>
      <c r="B4" s="12">
        <v>12</v>
      </c>
      <c r="C4" s="61" t="s">
        <v>6</v>
      </c>
      <c r="D4" s="61"/>
      <c r="E4" s="15">
        <f>VLOOKUP(C4,RA!B8:D36,3,0)</f>
        <v>658880.478</v>
      </c>
      <c r="F4" s="25">
        <f>VLOOKUP(C4,RA!B8:I39,8,0)</f>
        <v>151149.80439999999</v>
      </c>
      <c r="G4" s="16">
        <f t="shared" ref="G4:G40" si="0">E4-F4</f>
        <v>507730.67359999998</v>
      </c>
      <c r="H4" s="27">
        <f>RA!J8</f>
        <v>22.9403980610881</v>
      </c>
      <c r="I4" s="20">
        <f>VLOOKUP(B4,RMS!B:D,3,FALSE)</f>
        <v>658881.41241965804</v>
      </c>
      <c r="J4" s="21">
        <f>VLOOKUP(B4,RMS!B:E,4,FALSE)</f>
        <v>507730.68437350402</v>
      </c>
      <c r="K4" s="22">
        <f t="shared" ref="K4:K40" si="1">E4-I4</f>
        <v>-0.9344196580350399</v>
      </c>
      <c r="L4" s="22">
        <f t="shared" ref="L4:L40" si="2">G4-J4</f>
        <v>-1.0773504036478698E-2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62214.959699999999</v>
      </c>
      <c r="F5" s="25">
        <f>VLOOKUP(C5,RA!B9:I40,8,0)</f>
        <v>14941.918600000001</v>
      </c>
      <c r="G5" s="16">
        <f t="shared" si="0"/>
        <v>47273.041100000002</v>
      </c>
      <c r="H5" s="27">
        <f>RA!J9</f>
        <v>24.0166009462191</v>
      </c>
      <c r="I5" s="20">
        <f>VLOOKUP(B5,RMS!B:D,3,FALSE)</f>
        <v>62215.000613675198</v>
      </c>
      <c r="J5" s="21">
        <f>VLOOKUP(B5,RMS!B:E,4,FALSE)</f>
        <v>47273.0345376068</v>
      </c>
      <c r="K5" s="22">
        <f t="shared" si="1"/>
        <v>-4.0913675198680721E-2</v>
      </c>
      <c r="L5" s="22">
        <f t="shared" si="2"/>
        <v>6.5623932023299858E-3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81421.253200000006</v>
      </c>
      <c r="F6" s="25">
        <f>VLOOKUP(C6,RA!B10:I41,8,0)</f>
        <v>24036.599200000001</v>
      </c>
      <c r="G6" s="16">
        <f t="shared" si="0"/>
        <v>57384.65400000001</v>
      </c>
      <c r="H6" s="27">
        <f>RA!J10</f>
        <v>29.521283762308901</v>
      </c>
      <c r="I6" s="20">
        <f>VLOOKUP(B6,RMS!B:D,3,FALSE)</f>
        <v>81422.839294690304</v>
      </c>
      <c r="J6" s="21">
        <f>VLOOKUP(B6,RMS!B:E,4,FALSE)</f>
        <v>57384.654195317402</v>
      </c>
      <c r="K6" s="22">
        <f>E6-I6</f>
        <v>-1.5860946902976139</v>
      </c>
      <c r="L6" s="22">
        <f t="shared" si="2"/>
        <v>-1.9531739235389978E-4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69174.968800000002</v>
      </c>
      <c r="F7" s="25">
        <f>VLOOKUP(C7,RA!B11:I42,8,0)</f>
        <v>15750.6702</v>
      </c>
      <c r="G7" s="16">
        <f t="shared" si="0"/>
        <v>53424.298600000002</v>
      </c>
      <c r="H7" s="27">
        <f>RA!J11</f>
        <v>22.7693202804885</v>
      </c>
      <c r="I7" s="20">
        <f>VLOOKUP(B7,RMS!B:D,3,FALSE)</f>
        <v>69175.004408501598</v>
      </c>
      <c r="J7" s="21">
        <f>VLOOKUP(B7,RMS!B:E,4,FALSE)</f>
        <v>53424.298583382501</v>
      </c>
      <c r="K7" s="22">
        <f t="shared" si="1"/>
        <v>-3.5608501595561393E-2</v>
      </c>
      <c r="L7" s="22">
        <f t="shared" si="2"/>
        <v>1.6617501387372613E-5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194397.43849999999</v>
      </c>
      <c r="F8" s="25">
        <f>VLOOKUP(C8,RA!B12:I43,8,0)</f>
        <v>25283.216700000001</v>
      </c>
      <c r="G8" s="16">
        <f t="shared" si="0"/>
        <v>169114.2218</v>
      </c>
      <c r="H8" s="27">
        <f>RA!J12</f>
        <v>13.0059412794166</v>
      </c>
      <c r="I8" s="20">
        <f>VLOOKUP(B8,RMS!B:D,3,FALSE)</f>
        <v>194397.442580342</v>
      </c>
      <c r="J8" s="21">
        <f>VLOOKUP(B8,RMS!B:E,4,FALSE)</f>
        <v>169114.22189230801</v>
      </c>
      <c r="K8" s="22">
        <f t="shared" si="1"/>
        <v>-4.0803420124575496E-3</v>
      </c>
      <c r="L8" s="22">
        <f t="shared" si="2"/>
        <v>-9.2308007879182696E-5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245680.15909999999</v>
      </c>
      <c r="F9" s="25">
        <f>VLOOKUP(C9,RA!B13:I44,8,0)</f>
        <v>70952.985199999996</v>
      </c>
      <c r="G9" s="16">
        <f t="shared" si="0"/>
        <v>174727.17389999999</v>
      </c>
      <c r="H9" s="27">
        <f>RA!J13</f>
        <v>28.880226006008002</v>
      </c>
      <c r="I9" s="20">
        <f>VLOOKUP(B9,RMS!B:D,3,FALSE)</f>
        <v>245680.316449573</v>
      </c>
      <c r="J9" s="21">
        <f>VLOOKUP(B9,RMS!B:E,4,FALSE)</f>
        <v>174727.17275897399</v>
      </c>
      <c r="K9" s="22">
        <f t="shared" si="1"/>
        <v>-0.1573495730117429</v>
      </c>
      <c r="L9" s="22">
        <f t="shared" si="2"/>
        <v>1.141026004916057E-3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138067.75159999999</v>
      </c>
      <c r="F10" s="25">
        <f>VLOOKUP(C10,RA!B14:I44,8,0)</f>
        <v>25484.650799999999</v>
      </c>
      <c r="G10" s="16">
        <f t="shared" si="0"/>
        <v>112583.10079999999</v>
      </c>
      <c r="H10" s="27">
        <f>RA!J14</f>
        <v>18.458076201481401</v>
      </c>
      <c r="I10" s="20">
        <f>VLOOKUP(B10,RMS!B:D,3,FALSE)</f>
        <v>138067.759688889</v>
      </c>
      <c r="J10" s="21">
        <f>VLOOKUP(B10,RMS!B:E,4,FALSE)</f>
        <v>112583.101606838</v>
      </c>
      <c r="K10" s="22">
        <f t="shared" si="1"/>
        <v>-8.088889007922262E-3</v>
      </c>
      <c r="L10" s="22">
        <f t="shared" si="2"/>
        <v>-8.0683801206760108E-4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109741.0624</v>
      </c>
      <c r="F11" s="25">
        <f>VLOOKUP(C11,RA!B15:I45,8,0)</f>
        <v>12848.079599999999</v>
      </c>
      <c r="G11" s="16">
        <f t="shared" si="0"/>
        <v>96892.982799999998</v>
      </c>
      <c r="H11" s="27">
        <f>RA!J15</f>
        <v>11.7076318736276</v>
      </c>
      <c r="I11" s="20">
        <f>VLOOKUP(B11,RMS!B:D,3,FALSE)</f>
        <v>109741.228026496</v>
      </c>
      <c r="J11" s="21">
        <f>VLOOKUP(B11,RMS!B:E,4,FALSE)</f>
        <v>96892.9832034188</v>
      </c>
      <c r="K11" s="22">
        <f t="shared" si="1"/>
        <v>-0.16562649600382429</v>
      </c>
      <c r="L11" s="22">
        <f t="shared" si="2"/>
        <v>-4.0341880230698735E-4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486740.91279999999</v>
      </c>
      <c r="F12" s="25">
        <f>VLOOKUP(C12,RA!B16:I46,8,0)</f>
        <v>15724.929599999999</v>
      </c>
      <c r="G12" s="16">
        <f t="shared" si="0"/>
        <v>471015.98320000002</v>
      </c>
      <c r="H12" s="27">
        <f>RA!J16</f>
        <v>3.23065704699891</v>
      </c>
      <c r="I12" s="20">
        <f>VLOOKUP(B12,RMS!B:D,3,FALSE)</f>
        <v>486740.64301111101</v>
      </c>
      <c r="J12" s="21">
        <f>VLOOKUP(B12,RMS!B:E,4,FALSE)</f>
        <v>471015.98297777801</v>
      </c>
      <c r="K12" s="22">
        <f t="shared" si="1"/>
        <v>0.26978888898156583</v>
      </c>
      <c r="L12" s="22">
        <f t="shared" si="2"/>
        <v>2.2222200641408563E-4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481378.02059999999</v>
      </c>
      <c r="F13" s="25">
        <f>VLOOKUP(C13,RA!B17:I47,8,0)</f>
        <v>53152.406999999999</v>
      </c>
      <c r="G13" s="16">
        <f t="shared" si="0"/>
        <v>428225.61359999998</v>
      </c>
      <c r="H13" s="27">
        <f>RA!J17</f>
        <v>11.0417187169763</v>
      </c>
      <c r="I13" s="20">
        <f>VLOOKUP(B13,RMS!B:D,3,FALSE)</f>
        <v>481378.00994615402</v>
      </c>
      <c r="J13" s="21">
        <f>VLOOKUP(B13,RMS!B:E,4,FALSE)</f>
        <v>428225.61397692299</v>
      </c>
      <c r="K13" s="22">
        <f t="shared" si="1"/>
        <v>1.0653845965862274E-2</v>
      </c>
      <c r="L13" s="22">
        <f t="shared" si="2"/>
        <v>-3.7692300975322723E-4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1467781.0072999999</v>
      </c>
      <c r="F14" s="25">
        <f>VLOOKUP(C14,RA!B18:I48,8,0)</f>
        <v>235101.40760000001</v>
      </c>
      <c r="G14" s="16">
        <f t="shared" si="0"/>
        <v>1232679.5996999999</v>
      </c>
      <c r="H14" s="27">
        <f>RA!J18</f>
        <v>16.017471709384701</v>
      </c>
      <c r="I14" s="20">
        <f>VLOOKUP(B14,RMS!B:D,3,FALSE)</f>
        <v>1467781.1265777801</v>
      </c>
      <c r="J14" s="21">
        <f>VLOOKUP(B14,RMS!B:E,4,FALSE)</f>
        <v>1232679.5958453</v>
      </c>
      <c r="K14" s="22">
        <f t="shared" si="1"/>
        <v>-0.11927778017707169</v>
      </c>
      <c r="L14" s="22">
        <f t="shared" si="2"/>
        <v>3.8546998985111713E-3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448847.78940000001</v>
      </c>
      <c r="F15" s="25">
        <f>VLOOKUP(C15,RA!B19:I49,8,0)</f>
        <v>57762.234600000003</v>
      </c>
      <c r="G15" s="16">
        <f t="shared" si="0"/>
        <v>391085.55479999998</v>
      </c>
      <c r="H15" s="27">
        <f>RA!J19</f>
        <v>12.8690028032028</v>
      </c>
      <c r="I15" s="20">
        <f>VLOOKUP(B15,RMS!B:D,3,FALSE)</f>
        <v>448847.75608632498</v>
      </c>
      <c r="J15" s="21">
        <f>VLOOKUP(B15,RMS!B:E,4,FALSE)</f>
        <v>391085.55312649597</v>
      </c>
      <c r="K15" s="22">
        <f t="shared" si="1"/>
        <v>3.3313675026874989E-2</v>
      </c>
      <c r="L15" s="22">
        <f t="shared" si="2"/>
        <v>1.6735040117055178E-3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1156476.1179</v>
      </c>
      <c r="F16" s="25">
        <f>VLOOKUP(C16,RA!B20:I50,8,0)</f>
        <v>84033.058000000005</v>
      </c>
      <c r="G16" s="16">
        <f t="shared" si="0"/>
        <v>1072443.0599</v>
      </c>
      <c r="H16" s="27">
        <f>RA!J20</f>
        <v>7.2663029265656096</v>
      </c>
      <c r="I16" s="20">
        <f>VLOOKUP(B16,RMS!B:D,3,FALSE)</f>
        <v>1156476.1370999999</v>
      </c>
      <c r="J16" s="21">
        <f>VLOOKUP(B16,RMS!B:E,4,FALSE)</f>
        <v>1072443.0599</v>
      </c>
      <c r="K16" s="22">
        <f t="shared" si="1"/>
        <v>-1.919999998062849E-2</v>
      </c>
      <c r="L16" s="22">
        <f t="shared" si="2"/>
        <v>0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334734.22120000003</v>
      </c>
      <c r="F17" s="25">
        <f>VLOOKUP(C17,RA!B21:I51,8,0)</f>
        <v>46333.458100000003</v>
      </c>
      <c r="G17" s="16">
        <f t="shared" si="0"/>
        <v>288400.76310000004</v>
      </c>
      <c r="H17" s="27">
        <f>RA!J21</f>
        <v>13.841864728947501</v>
      </c>
      <c r="I17" s="20">
        <f>VLOOKUP(B17,RMS!B:D,3,FALSE)</f>
        <v>334734.04185934499</v>
      </c>
      <c r="J17" s="21">
        <f>VLOOKUP(B17,RMS!B:E,4,FALSE)</f>
        <v>288400.76299450902</v>
      </c>
      <c r="K17" s="22">
        <f t="shared" si="1"/>
        <v>0.17934065504232422</v>
      </c>
      <c r="L17" s="22">
        <f t="shared" si="2"/>
        <v>1.0549102444201708E-4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970126.30260000005</v>
      </c>
      <c r="F18" s="25">
        <f>VLOOKUP(C18,RA!B22:I52,8,0)</f>
        <v>81215.788</v>
      </c>
      <c r="G18" s="16">
        <f t="shared" si="0"/>
        <v>888910.51460000011</v>
      </c>
      <c r="H18" s="27">
        <f>RA!J22</f>
        <v>8.3716715836212803</v>
      </c>
      <c r="I18" s="20">
        <f>VLOOKUP(B18,RMS!B:D,3,FALSE)</f>
        <v>970127.89599999995</v>
      </c>
      <c r="J18" s="21">
        <f>VLOOKUP(B18,RMS!B:E,4,FALSE)</f>
        <v>888910.51569999999</v>
      </c>
      <c r="K18" s="22">
        <f t="shared" si="1"/>
        <v>-1.5933999998960644</v>
      </c>
      <c r="L18" s="22">
        <f t="shared" si="2"/>
        <v>-1.0999998776242137E-3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2027842.6705</v>
      </c>
      <c r="F19" s="25">
        <f>VLOOKUP(C19,RA!B23:I53,8,0)</f>
        <v>245391.65520000001</v>
      </c>
      <c r="G19" s="16">
        <f t="shared" si="0"/>
        <v>1782451.0153000001</v>
      </c>
      <c r="H19" s="27">
        <f>RA!J23</f>
        <v>12.1011190251507</v>
      </c>
      <c r="I19" s="20">
        <f>VLOOKUP(B19,RMS!B:D,3,FALSE)</f>
        <v>2027844.24774872</v>
      </c>
      <c r="J19" s="21">
        <f>VLOOKUP(B19,RMS!B:E,4,FALSE)</f>
        <v>1782451.03632821</v>
      </c>
      <c r="K19" s="22">
        <f t="shared" si="1"/>
        <v>-1.5772487199865282</v>
      </c>
      <c r="L19" s="22">
        <f t="shared" si="2"/>
        <v>-2.1028209943324327E-2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280278.54790000001</v>
      </c>
      <c r="F20" s="25">
        <f>VLOOKUP(C20,RA!B24:I54,8,0)</f>
        <v>40604.665000000001</v>
      </c>
      <c r="G20" s="16">
        <f t="shared" si="0"/>
        <v>239673.8829</v>
      </c>
      <c r="H20" s="27">
        <f>RA!J24</f>
        <v>14.487253949412899</v>
      </c>
      <c r="I20" s="20">
        <f>VLOOKUP(B20,RMS!B:D,3,FALSE)</f>
        <v>280278.57292293297</v>
      </c>
      <c r="J20" s="21">
        <f>VLOOKUP(B20,RMS!B:E,4,FALSE)</f>
        <v>239673.87425103999</v>
      </c>
      <c r="K20" s="22">
        <f t="shared" si="1"/>
        <v>-2.5022932968568057E-2</v>
      </c>
      <c r="L20" s="22">
        <f t="shared" si="2"/>
        <v>8.6489600071217865E-3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323619.06180000002</v>
      </c>
      <c r="F21" s="25">
        <f>VLOOKUP(C21,RA!B25:I55,8,0)</f>
        <v>27721.445899999999</v>
      </c>
      <c r="G21" s="16">
        <f t="shared" si="0"/>
        <v>295897.61590000003</v>
      </c>
      <c r="H21" s="27">
        <f>RA!J25</f>
        <v>8.5660732547120908</v>
      </c>
      <c r="I21" s="20">
        <f>VLOOKUP(B21,RMS!B:D,3,FALSE)</f>
        <v>323619.06416787702</v>
      </c>
      <c r="J21" s="21">
        <f>VLOOKUP(B21,RMS!B:E,4,FALSE)</f>
        <v>295897.61697320302</v>
      </c>
      <c r="K21" s="22">
        <f t="shared" si="1"/>
        <v>-2.367876993957907E-3</v>
      </c>
      <c r="L21" s="22">
        <f t="shared" si="2"/>
        <v>-1.0732029913924634E-3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687699.57889999996</v>
      </c>
      <c r="F22" s="25">
        <f>VLOOKUP(C22,RA!B26:I56,8,0)</f>
        <v>150129.9117</v>
      </c>
      <c r="G22" s="16">
        <f t="shared" si="0"/>
        <v>537569.66720000003</v>
      </c>
      <c r="H22" s="27">
        <f>RA!J26</f>
        <v>21.830740676057701</v>
      </c>
      <c r="I22" s="20">
        <f>VLOOKUP(B22,RMS!B:D,3,FALSE)</f>
        <v>687699.54938687698</v>
      </c>
      <c r="J22" s="21">
        <f>VLOOKUP(B22,RMS!B:E,4,FALSE)</f>
        <v>537569.649847414</v>
      </c>
      <c r="K22" s="22">
        <f t="shared" si="1"/>
        <v>2.9513122979551554E-2</v>
      </c>
      <c r="L22" s="22">
        <f t="shared" si="2"/>
        <v>1.735258603002876E-2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240423.47839999999</v>
      </c>
      <c r="F23" s="25">
        <f>VLOOKUP(C23,RA!B27:I57,8,0)</f>
        <v>63433.266300000003</v>
      </c>
      <c r="G23" s="16">
        <f t="shared" si="0"/>
        <v>176990.2121</v>
      </c>
      <c r="H23" s="27">
        <f>RA!J27</f>
        <v>26.3839732800405</v>
      </c>
      <c r="I23" s="20">
        <f>VLOOKUP(B23,RMS!B:D,3,FALSE)</f>
        <v>240423.336688132</v>
      </c>
      <c r="J23" s="21">
        <f>VLOOKUP(B23,RMS!B:E,4,FALSE)</f>
        <v>176990.22859071699</v>
      </c>
      <c r="K23" s="22">
        <f t="shared" si="1"/>
        <v>0.14171186799649149</v>
      </c>
      <c r="L23" s="22">
        <f t="shared" si="2"/>
        <v>-1.6490716981934384E-2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1184134.2781</v>
      </c>
      <c r="F24" s="25">
        <f>VLOOKUP(C24,RA!B28:I58,8,0)</f>
        <v>25874.960899999998</v>
      </c>
      <c r="G24" s="16">
        <f t="shared" si="0"/>
        <v>1158259.3171999999</v>
      </c>
      <c r="H24" s="27">
        <f>RA!J28</f>
        <v>2.1851373934987901</v>
      </c>
      <c r="I24" s="20">
        <f>VLOOKUP(B24,RMS!B:D,3,FALSE)</f>
        <v>1184134.2781</v>
      </c>
      <c r="J24" s="21">
        <f>VLOOKUP(B24,RMS!B:E,4,FALSE)</f>
        <v>1158259.3226999999</v>
      </c>
      <c r="K24" s="22">
        <f t="shared" si="1"/>
        <v>0</v>
      </c>
      <c r="L24" s="22">
        <f t="shared" si="2"/>
        <v>-5.4999999701976776E-3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726447.72019999998</v>
      </c>
      <c r="F25" s="25">
        <f>VLOOKUP(C25,RA!B29:I59,8,0)</f>
        <v>117439.3409</v>
      </c>
      <c r="G25" s="16">
        <f t="shared" si="0"/>
        <v>609008.37930000003</v>
      </c>
      <c r="H25" s="27">
        <f>RA!J29</f>
        <v>16.1662481186764</v>
      </c>
      <c r="I25" s="20">
        <f>VLOOKUP(B25,RMS!B:D,3,FALSE)</f>
        <v>726447.99089911499</v>
      </c>
      <c r="J25" s="21">
        <f>VLOOKUP(B25,RMS!B:E,4,FALSE)</f>
        <v>609008.37885872903</v>
      </c>
      <c r="K25" s="22">
        <f t="shared" si="1"/>
        <v>-0.27069911500439048</v>
      </c>
      <c r="L25" s="22">
        <f t="shared" si="2"/>
        <v>4.4127099681645632E-4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688821.17420000001</v>
      </c>
      <c r="F26" s="25">
        <f>VLOOKUP(C26,RA!B30:I60,8,0)</f>
        <v>97605.273499999996</v>
      </c>
      <c r="G26" s="16">
        <f t="shared" si="0"/>
        <v>591215.9007</v>
      </c>
      <c r="H26" s="27">
        <f>RA!J30</f>
        <v>14.169900281209999</v>
      </c>
      <c r="I26" s="20">
        <f>VLOOKUP(B26,RMS!B:D,3,FALSE)</f>
        <v>688821.17954867298</v>
      </c>
      <c r="J26" s="21">
        <f>VLOOKUP(B26,RMS!B:E,4,FALSE)</f>
        <v>591215.90628210199</v>
      </c>
      <c r="K26" s="22">
        <f t="shared" si="1"/>
        <v>-5.3486729739233851E-3</v>
      </c>
      <c r="L26" s="22">
        <f t="shared" si="2"/>
        <v>-5.5821019923314452E-3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634956.99289999995</v>
      </c>
      <c r="F27" s="25">
        <f>VLOOKUP(C27,RA!B31:I61,8,0)</f>
        <v>25734.010999999999</v>
      </c>
      <c r="G27" s="16">
        <f t="shared" si="0"/>
        <v>609222.98190000001</v>
      </c>
      <c r="H27" s="27">
        <f>RA!J31</f>
        <v>4.0528746494257302</v>
      </c>
      <c r="I27" s="20">
        <f>VLOOKUP(B27,RMS!B:D,3,FALSE)</f>
        <v>634956.918573451</v>
      </c>
      <c r="J27" s="21">
        <f>VLOOKUP(B27,RMS!B:E,4,FALSE)</f>
        <v>609222.97785575199</v>
      </c>
      <c r="K27" s="22">
        <f t="shared" si="1"/>
        <v>7.4326548958197236E-2</v>
      </c>
      <c r="L27" s="22">
        <f t="shared" si="2"/>
        <v>4.0442480240017176E-3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102638.03</v>
      </c>
      <c r="F28" s="25">
        <f>VLOOKUP(C28,RA!B32:I62,8,0)</f>
        <v>27855.782299999999</v>
      </c>
      <c r="G28" s="16">
        <f t="shared" si="0"/>
        <v>74782.247700000007</v>
      </c>
      <c r="H28" s="27">
        <f>RA!J32</f>
        <v>27.139825559785201</v>
      </c>
      <c r="I28" s="20">
        <f>VLOOKUP(B28,RMS!B:D,3,FALSE)</f>
        <v>102637.987491415</v>
      </c>
      <c r="J28" s="21">
        <f>VLOOKUP(B28,RMS!B:E,4,FALSE)</f>
        <v>74782.252387444707</v>
      </c>
      <c r="K28" s="22">
        <f t="shared" si="1"/>
        <v>4.2508585000177845E-2</v>
      </c>
      <c r="L28" s="22">
        <f t="shared" si="2"/>
        <v>-4.6874446998117492E-3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222622.4921</v>
      </c>
      <c r="F30" s="25">
        <f>VLOOKUP(C30,RA!B34:I65,8,0)</f>
        <v>17814.728899999998</v>
      </c>
      <c r="G30" s="16">
        <f t="shared" si="0"/>
        <v>204807.76320000002</v>
      </c>
      <c r="H30" s="27">
        <f>RA!J34</f>
        <v>8.0022143009691007</v>
      </c>
      <c r="I30" s="20">
        <f>VLOOKUP(B30,RMS!B:D,3,FALSE)</f>
        <v>222622.4914</v>
      </c>
      <c r="J30" s="21">
        <f>VLOOKUP(B30,RMS!B:E,4,FALSE)</f>
        <v>204807.77290000001</v>
      </c>
      <c r="K30" s="22">
        <f t="shared" si="1"/>
        <v>7.0000000414438546E-4</v>
      </c>
      <c r="L30" s="22">
        <f t="shared" si="2"/>
        <v>-9.6999999950639904E-3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71962.42</v>
      </c>
      <c r="F31" s="25">
        <f>VLOOKUP(C31,RA!B35:I66,8,0)</f>
        <v>725.27</v>
      </c>
      <c r="G31" s="16">
        <f t="shared" si="0"/>
        <v>71237.149999999994</v>
      </c>
      <c r="H31" s="27">
        <f>RA!J35</f>
        <v>1.0078454837955699</v>
      </c>
      <c r="I31" s="20">
        <f>VLOOKUP(B31,RMS!B:D,3,FALSE)</f>
        <v>71962.42</v>
      </c>
      <c r="J31" s="21">
        <f>VLOOKUP(B31,RMS!B:E,4,FALSE)</f>
        <v>71237.149999999994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202412.88</v>
      </c>
      <c r="F32" s="25">
        <f>VLOOKUP(C32,RA!B34:I66,8,0)</f>
        <v>-21793.200000000001</v>
      </c>
      <c r="G32" s="16">
        <f t="shared" si="0"/>
        <v>224206.08000000002</v>
      </c>
      <c r="H32" s="27">
        <f>RA!J35</f>
        <v>1.0078454837955699</v>
      </c>
      <c r="I32" s="20">
        <f>VLOOKUP(B32,RMS!B:D,3,FALSE)</f>
        <v>202412.88</v>
      </c>
      <c r="J32" s="21">
        <f>VLOOKUP(B32,RMS!B:E,4,FALSE)</f>
        <v>224206.07999999999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56837.61</v>
      </c>
      <c r="F33" s="25">
        <f>VLOOKUP(C33,RA!B34:I67,8,0)</f>
        <v>1090.58</v>
      </c>
      <c r="G33" s="16">
        <f t="shared" si="0"/>
        <v>55747.03</v>
      </c>
      <c r="H33" s="27">
        <f>RA!J34</f>
        <v>8.0022143009691007</v>
      </c>
      <c r="I33" s="20">
        <f>VLOOKUP(B33,RMS!B:D,3,FALSE)</f>
        <v>56837.61</v>
      </c>
      <c r="J33" s="21">
        <f>VLOOKUP(B33,RMS!B:E,4,FALSE)</f>
        <v>55747.03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91129.13</v>
      </c>
      <c r="F34" s="25">
        <f>VLOOKUP(C34,RA!B35:I68,8,0)</f>
        <v>-11754.74</v>
      </c>
      <c r="G34" s="16">
        <f t="shared" si="0"/>
        <v>102883.87000000001</v>
      </c>
      <c r="H34" s="27">
        <f>RA!J35</f>
        <v>1.0078454837955699</v>
      </c>
      <c r="I34" s="20">
        <f>VLOOKUP(B34,RMS!B:D,3,FALSE)</f>
        <v>91129.13</v>
      </c>
      <c r="J34" s="21">
        <f>VLOOKUP(B34,RMS!B:E,4,FALSE)</f>
        <v>102883.87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1" t="s">
        <v>69</v>
      </c>
      <c r="D35" s="61"/>
      <c r="E35" s="15">
        <f>VLOOKUP(C35,RA!B36:D65,3,0)</f>
        <v>3.41</v>
      </c>
      <c r="F35" s="25">
        <f>VLOOKUP(C35,RA!B36:I69,8,0)</f>
        <v>-107.71</v>
      </c>
      <c r="G35" s="16">
        <f t="shared" si="0"/>
        <v>111.11999999999999</v>
      </c>
      <c r="H35" s="27">
        <f>RA!J36</f>
        <v>-10.7667061503201</v>
      </c>
      <c r="I35" s="20">
        <f>VLOOKUP(B35,RMS!B:D,3,FALSE)</f>
        <v>3.41</v>
      </c>
      <c r="J35" s="21">
        <f>VLOOKUP(B35,RMS!B:E,4,FALSE)</f>
        <v>111.12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43347.007400000002</v>
      </c>
      <c r="F36" s="25">
        <f>VLOOKUP(C36,RA!B8:I69,8,0)</f>
        <v>2834.0702000000001</v>
      </c>
      <c r="G36" s="16">
        <f t="shared" si="0"/>
        <v>40512.9372</v>
      </c>
      <c r="H36" s="27">
        <f>RA!J36</f>
        <v>-10.7667061503201</v>
      </c>
      <c r="I36" s="20">
        <f>VLOOKUP(B36,RMS!B:D,3,FALSE)</f>
        <v>43347.008547008503</v>
      </c>
      <c r="J36" s="21">
        <f>VLOOKUP(B36,RMS!B:E,4,FALSE)</f>
        <v>40512.935897435898</v>
      </c>
      <c r="K36" s="22">
        <f t="shared" si="1"/>
        <v>-1.1470085009932518E-3</v>
      </c>
      <c r="L36" s="22">
        <f t="shared" si="2"/>
        <v>1.3025641019339673E-3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414949.65419999999</v>
      </c>
      <c r="F37" s="25">
        <f>VLOOKUP(C37,RA!B8:I70,8,0)</f>
        <v>24023.711800000001</v>
      </c>
      <c r="G37" s="16">
        <f t="shared" si="0"/>
        <v>390925.9424</v>
      </c>
      <c r="H37" s="27">
        <f>RA!J37</f>
        <v>1.91876470527174</v>
      </c>
      <c r="I37" s="20">
        <f>VLOOKUP(B37,RMS!B:D,3,FALSE)</f>
        <v>414949.64658974297</v>
      </c>
      <c r="J37" s="21">
        <f>VLOOKUP(B37,RMS!B:E,4,FALSE)</f>
        <v>390925.94533247902</v>
      </c>
      <c r="K37" s="22">
        <f t="shared" si="1"/>
        <v>7.6102570164948702E-3</v>
      </c>
      <c r="L37" s="22">
        <f t="shared" si="2"/>
        <v>-2.9324790230020881E-3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85054.73</v>
      </c>
      <c r="F38" s="25">
        <f>VLOOKUP(C38,RA!B9:I71,8,0)</f>
        <v>-4853</v>
      </c>
      <c r="G38" s="16">
        <f t="shared" si="0"/>
        <v>89907.73</v>
      </c>
      <c r="H38" s="27">
        <f>RA!J38</f>
        <v>-12.8989928906377</v>
      </c>
      <c r="I38" s="20">
        <f>VLOOKUP(B38,RMS!B:D,3,FALSE)</f>
        <v>85054.73</v>
      </c>
      <c r="J38" s="21">
        <f>VLOOKUP(B38,RMS!B:E,4,FALSE)</f>
        <v>89907.73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62110.29</v>
      </c>
      <c r="F39" s="25">
        <f>VLOOKUP(C39,RA!B10:I72,8,0)</f>
        <v>8484.2999999999993</v>
      </c>
      <c r="G39" s="16">
        <f t="shared" si="0"/>
        <v>53625.990000000005</v>
      </c>
      <c r="H39" s="27">
        <f>RA!J39</f>
        <v>-3158.6510263929599</v>
      </c>
      <c r="I39" s="20">
        <f>VLOOKUP(B39,RMS!B:D,3,FALSE)</f>
        <v>62110.29</v>
      </c>
      <c r="J39" s="21">
        <f>VLOOKUP(B39,RMS!B:E,4,FALSE)</f>
        <v>53625.99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42495.4035</v>
      </c>
      <c r="F40" s="25">
        <f>VLOOKUP(C40,RA!B8:I73,8,0)</f>
        <v>6631.8937999999998</v>
      </c>
      <c r="G40" s="16">
        <f t="shared" si="0"/>
        <v>35863.509700000002</v>
      </c>
      <c r="H40" s="27">
        <f>RA!J40</f>
        <v>6.5380988676971503</v>
      </c>
      <c r="I40" s="20">
        <f>VLOOKUP(B40,RMS!B:D,3,FALSE)</f>
        <v>42495.403524695597</v>
      </c>
      <c r="J40" s="21">
        <f>VLOOKUP(B40,RMS!B:E,4,FALSE)</f>
        <v>35863.509522729</v>
      </c>
      <c r="K40" s="22">
        <f t="shared" si="1"/>
        <v>-2.4695596948731691E-5</v>
      </c>
      <c r="L40" s="22">
        <f t="shared" si="2"/>
        <v>1.7727100203046575E-4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1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15095449.0032</v>
      </c>
      <c r="E7" s="49"/>
      <c r="F7" s="49"/>
      <c r="G7" s="48">
        <v>13846051.5474</v>
      </c>
      <c r="H7" s="50">
        <v>9.0234927374267304</v>
      </c>
      <c r="I7" s="48">
        <v>1758657.425</v>
      </c>
      <c r="J7" s="50">
        <v>11.6502491885282</v>
      </c>
      <c r="K7" s="48">
        <v>1612070.4486</v>
      </c>
      <c r="L7" s="50">
        <v>11.642817037632</v>
      </c>
      <c r="M7" s="50">
        <v>9.0930874967222006E-2</v>
      </c>
      <c r="N7" s="48">
        <v>340602530.85030001</v>
      </c>
      <c r="O7" s="48">
        <v>340602530.85030001</v>
      </c>
      <c r="P7" s="48">
        <v>806884</v>
      </c>
      <c r="Q7" s="48">
        <v>792370</v>
      </c>
      <c r="R7" s="50">
        <v>1.8317200297840699</v>
      </c>
      <c r="S7" s="48">
        <v>18.708326107842002</v>
      </c>
      <c r="T7" s="48">
        <v>18.7565360705226</v>
      </c>
      <c r="U7" s="51">
        <v>-0.25769255037937</v>
      </c>
    </row>
    <row r="8" spans="1:23" ht="12" thickBot="1">
      <c r="A8" s="75">
        <v>42381</v>
      </c>
      <c r="B8" s="65" t="s">
        <v>6</v>
      </c>
      <c r="C8" s="66"/>
      <c r="D8" s="52">
        <v>658880.478</v>
      </c>
      <c r="E8" s="53"/>
      <c r="F8" s="53"/>
      <c r="G8" s="52">
        <v>601522.48190000001</v>
      </c>
      <c r="H8" s="54">
        <v>9.5354700490704705</v>
      </c>
      <c r="I8" s="52">
        <v>151149.80439999999</v>
      </c>
      <c r="J8" s="54">
        <v>22.9403980610881</v>
      </c>
      <c r="K8" s="52">
        <v>144721.5019</v>
      </c>
      <c r="L8" s="54">
        <v>24.059200820370901</v>
      </c>
      <c r="M8" s="54">
        <v>4.4418434134562E-2</v>
      </c>
      <c r="N8" s="52">
        <v>11350543.057</v>
      </c>
      <c r="O8" s="52">
        <v>11350543.057</v>
      </c>
      <c r="P8" s="52">
        <v>23906</v>
      </c>
      <c r="Q8" s="52">
        <v>23532</v>
      </c>
      <c r="R8" s="54">
        <v>1.5893251742308301</v>
      </c>
      <c r="S8" s="52">
        <v>27.561301681586201</v>
      </c>
      <c r="T8" s="52">
        <v>28.102764354921</v>
      </c>
      <c r="U8" s="55">
        <v>-1.9645758374921201</v>
      </c>
    </row>
    <row r="9" spans="1:23" ht="12" thickBot="1">
      <c r="A9" s="76"/>
      <c r="B9" s="65" t="s">
        <v>7</v>
      </c>
      <c r="C9" s="66"/>
      <c r="D9" s="52">
        <v>62214.959699999999</v>
      </c>
      <c r="E9" s="53"/>
      <c r="F9" s="53"/>
      <c r="G9" s="52">
        <v>62999.654300000002</v>
      </c>
      <c r="H9" s="54">
        <v>-1.2455538188564299</v>
      </c>
      <c r="I9" s="52">
        <v>14941.918600000001</v>
      </c>
      <c r="J9" s="54">
        <v>24.0166009462191</v>
      </c>
      <c r="K9" s="52">
        <v>14755.035900000001</v>
      </c>
      <c r="L9" s="54">
        <v>23.420820421866999</v>
      </c>
      <c r="M9" s="54">
        <v>1.266568927833E-2</v>
      </c>
      <c r="N9" s="52">
        <v>1101575.8148000001</v>
      </c>
      <c r="O9" s="52">
        <v>1101575.8148000001</v>
      </c>
      <c r="P9" s="52">
        <v>3648</v>
      </c>
      <c r="Q9" s="52">
        <v>3730</v>
      </c>
      <c r="R9" s="54">
        <v>-2.1983914209115301</v>
      </c>
      <c r="S9" s="52">
        <v>17.054539391447399</v>
      </c>
      <c r="T9" s="52">
        <v>16.5839149865952</v>
      </c>
      <c r="U9" s="55">
        <v>2.7595257429714199</v>
      </c>
    </row>
    <row r="10" spans="1:23" ht="12" thickBot="1">
      <c r="A10" s="76"/>
      <c r="B10" s="65" t="s">
        <v>8</v>
      </c>
      <c r="C10" s="66"/>
      <c r="D10" s="52">
        <v>81421.253200000006</v>
      </c>
      <c r="E10" s="53"/>
      <c r="F10" s="53"/>
      <c r="G10" s="52">
        <v>86790.670299999998</v>
      </c>
      <c r="H10" s="54">
        <v>-6.18662937092214</v>
      </c>
      <c r="I10" s="52">
        <v>24036.599200000001</v>
      </c>
      <c r="J10" s="54">
        <v>29.521283762308901</v>
      </c>
      <c r="K10" s="52">
        <v>22257.577099999999</v>
      </c>
      <c r="L10" s="54">
        <v>25.645126397877402</v>
      </c>
      <c r="M10" s="54">
        <v>7.9928830169030005E-2</v>
      </c>
      <c r="N10" s="52">
        <v>2406171.1132</v>
      </c>
      <c r="O10" s="52">
        <v>2406171.1132</v>
      </c>
      <c r="P10" s="52">
        <v>73067</v>
      </c>
      <c r="Q10" s="52">
        <v>71447</v>
      </c>
      <c r="R10" s="54">
        <v>2.26741500692822</v>
      </c>
      <c r="S10" s="52">
        <v>1.11433688532443</v>
      </c>
      <c r="T10" s="52">
        <v>1.24484426078072</v>
      </c>
      <c r="U10" s="55">
        <v>-11.7116625299803</v>
      </c>
    </row>
    <row r="11" spans="1:23" ht="12" thickBot="1">
      <c r="A11" s="76"/>
      <c r="B11" s="65" t="s">
        <v>9</v>
      </c>
      <c r="C11" s="66"/>
      <c r="D11" s="52">
        <v>69174.968800000002</v>
      </c>
      <c r="E11" s="53"/>
      <c r="F11" s="53"/>
      <c r="G11" s="52">
        <v>58553.450599999996</v>
      </c>
      <c r="H11" s="54">
        <v>18.1398672344</v>
      </c>
      <c r="I11" s="52">
        <v>15750.6702</v>
      </c>
      <c r="J11" s="54">
        <v>22.7693202804885</v>
      </c>
      <c r="K11" s="52">
        <v>14093.7574</v>
      </c>
      <c r="L11" s="54">
        <v>24.069900672941699</v>
      </c>
      <c r="M11" s="54">
        <v>0.117563595922263</v>
      </c>
      <c r="N11" s="52">
        <v>851089.3236</v>
      </c>
      <c r="O11" s="52">
        <v>851089.3236</v>
      </c>
      <c r="P11" s="52">
        <v>3115</v>
      </c>
      <c r="Q11" s="52">
        <v>2896</v>
      </c>
      <c r="R11" s="54">
        <v>7.5621546961326001</v>
      </c>
      <c r="S11" s="52">
        <v>22.2070525842697</v>
      </c>
      <c r="T11" s="52">
        <v>22.057488812154698</v>
      </c>
      <c r="U11" s="55">
        <v>0.67349672608471101</v>
      </c>
    </row>
    <row r="12" spans="1:23" ht="12" thickBot="1">
      <c r="A12" s="76"/>
      <c r="B12" s="65" t="s">
        <v>10</v>
      </c>
      <c r="C12" s="66"/>
      <c r="D12" s="52">
        <v>194397.43849999999</v>
      </c>
      <c r="E12" s="53"/>
      <c r="F12" s="53"/>
      <c r="G12" s="52">
        <v>160969.96830000001</v>
      </c>
      <c r="H12" s="54">
        <v>20.7662774323849</v>
      </c>
      <c r="I12" s="52">
        <v>25283.216700000001</v>
      </c>
      <c r="J12" s="54">
        <v>13.0059412794166</v>
      </c>
      <c r="K12" s="52">
        <v>16432.2984</v>
      </c>
      <c r="L12" s="54">
        <v>10.208300699528699</v>
      </c>
      <c r="M12" s="54">
        <v>0.53862935570838999</v>
      </c>
      <c r="N12" s="52">
        <v>3991974.0380000002</v>
      </c>
      <c r="O12" s="52">
        <v>3991974.0380000002</v>
      </c>
      <c r="P12" s="52">
        <v>1788</v>
      </c>
      <c r="Q12" s="52">
        <v>1457</v>
      </c>
      <c r="R12" s="54">
        <v>22.717913520933401</v>
      </c>
      <c r="S12" s="52">
        <v>108.723399608501</v>
      </c>
      <c r="T12" s="52">
        <v>134.01732676732999</v>
      </c>
      <c r="U12" s="55">
        <v>-23.264474114964401</v>
      </c>
    </row>
    <row r="13" spans="1:23" ht="12" thickBot="1">
      <c r="A13" s="76"/>
      <c r="B13" s="65" t="s">
        <v>11</v>
      </c>
      <c r="C13" s="66"/>
      <c r="D13" s="52">
        <v>245680.15909999999</v>
      </c>
      <c r="E13" s="53"/>
      <c r="F13" s="53"/>
      <c r="G13" s="52">
        <v>265527.5526</v>
      </c>
      <c r="H13" s="54">
        <v>-7.4747020810675799</v>
      </c>
      <c r="I13" s="52">
        <v>70952.985199999996</v>
      </c>
      <c r="J13" s="54">
        <v>28.880226006008002</v>
      </c>
      <c r="K13" s="52">
        <v>49049.300199999998</v>
      </c>
      <c r="L13" s="54">
        <v>18.4723956966867</v>
      </c>
      <c r="M13" s="54">
        <v>0.44656467902064001</v>
      </c>
      <c r="N13" s="52">
        <v>4391784.7287999997</v>
      </c>
      <c r="O13" s="52">
        <v>4391784.7287999997</v>
      </c>
      <c r="P13" s="52">
        <v>7423</v>
      </c>
      <c r="Q13" s="52">
        <v>7406</v>
      </c>
      <c r="R13" s="54">
        <v>0.229543613286531</v>
      </c>
      <c r="S13" s="52">
        <v>33.097151973595601</v>
      </c>
      <c r="T13" s="52">
        <v>32.458851552794997</v>
      </c>
      <c r="U13" s="55">
        <v>1.92856600262698</v>
      </c>
    </row>
    <row r="14" spans="1:23" ht="12" thickBot="1">
      <c r="A14" s="76"/>
      <c r="B14" s="65" t="s">
        <v>12</v>
      </c>
      <c r="C14" s="66"/>
      <c r="D14" s="52">
        <v>138067.75159999999</v>
      </c>
      <c r="E14" s="53"/>
      <c r="F14" s="53"/>
      <c r="G14" s="52">
        <v>143725.19320000001</v>
      </c>
      <c r="H14" s="54">
        <v>-3.9362908297694301</v>
      </c>
      <c r="I14" s="52">
        <v>25484.650799999999</v>
      </c>
      <c r="J14" s="54">
        <v>18.458076201481401</v>
      </c>
      <c r="K14" s="52">
        <v>28198.942599999998</v>
      </c>
      <c r="L14" s="54">
        <v>19.620041533539599</v>
      </c>
      <c r="M14" s="54">
        <v>-9.6255091494104994E-2</v>
      </c>
      <c r="N14" s="52">
        <v>2758503.9131999998</v>
      </c>
      <c r="O14" s="52">
        <v>2758503.9131999998</v>
      </c>
      <c r="P14" s="52">
        <v>2334</v>
      </c>
      <c r="Q14" s="52">
        <v>2072</v>
      </c>
      <c r="R14" s="54">
        <v>12.6447876447876</v>
      </c>
      <c r="S14" s="52">
        <v>59.154992116538097</v>
      </c>
      <c r="T14" s="52">
        <v>58.585691071428599</v>
      </c>
      <c r="U14" s="55">
        <v>0.96238884452558904</v>
      </c>
    </row>
    <row r="15" spans="1:23" ht="12" thickBot="1">
      <c r="A15" s="76"/>
      <c r="B15" s="65" t="s">
        <v>13</v>
      </c>
      <c r="C15" s="66"/>
      <c r="D15" s="52">
        <v>109741.0624</v>
      </c>
      <c r="E15" s="53"/>
      <c r="F15" s="53"/>
      <c r="G15" s="52">
        <v>97845.738700000002</v>
      </c>
      <c r="H15" s="54">
        <v>12.157222029332999</v>
      </c>
      <c r="I15" s="52">
        <v>12848.079599999999</v>
      </c>
      <c r="J15" s="54">
        <v>11.7076318736276</v>
      </c>
      <c r="K15" s="52">
        <v>-655.58550000000002</v>
      </c>
      <c r="L15" s="54">
        <v>-0.67001947014786101</v>
      </c>
      <c r="M15" s="54">
        <v>-20.597870300670198</v>
      </c>
      <c r="N15" s="52">
        <v>1600640.2017999999</v>
      </c>
      <c r="O15" s="52">
        <v>1600640.2017999999</v>
      </c>
      <c r="P15" s="52">
        <v>3628</v>
      </c>
      <c r="Q15" s="52">
        <v>3554</v>
      </c>
      <c r="R15" s="54">
        <v>2.0821609454136198</v>
      </c>
      <c r="S15" s="52">
        <v>30.248363395810401</v>
      </c>
      <c r="T15" s="52">
        <v>27.470148171074801</v>
      </c>
      <c r="U15" s="55">
        <v>9.1846794763128194</v>
      </c>
    </row>
    <row r="16" spans="1:23" ht="12" thickBot="1">
      <c r="A16" s="76"/>
      <c r="B16" s="65" t="s">
        <v>14</v>
      </c>
      <c r="C16" s="66"/>
      <c r="D16" s="52">
        <v>486740.91279999999</v>
      </c>
      <c r="E16" s="53"/>
      <c r="F16" s="53"/>
      <c r="G16" s="52">
        <v>521727.83639999997</v>
      </c>
      <c r="H16" s="54">
        <v>-6.7059721868426703</v>
      </c>
      <c r="I16" s="52">
        <v>15724.929599999999</v>
      </c>
      <c r="J16" s="54">
        <v>3.23065704699891</v>
      </c>
      <c r="K16" s="52">
        <v>24923.873500000002</v>
      </c>
      <c r="L16" s="54">
        <v>4.7771791652863396</v>
      </c>
      <c r="M16" s="54">
        <v>-0.36908163171346497</v>
      </c>
      <c r="N16" s="52">
        <v>11342317.9542</v>
      </c>
      <c r="O16" s="52">
        <v>11342317.9542</v>
      </c>
      <c r="P16" s="52">
        <v>24400</v>
      </c>
      <c r="Q16" s="52">
        <v>24312</v>
      </c>
      <c r="R16" s="54">
        <v>0.36196117143796303</v>
      </c>
      <c r="S16" s="52">
        <v>19.948398065573802</v>
      </c>
      <c r="T16" s="52">
        <v>20.133407568279001</v>
      </c>
      <c r="U16" s="55">
        <v>-0.92744039946022905</v>
      </c>
    </row>
    <row r="17" spans="1:21" ht="12" thickBot="1">
      <c r="A17" s="76"/>
      <c r="B17" s="65" t="s">
        <v>15</v>
      </c>
      <c r="C17" s="66"/>
      <c r="D17" s="52">
        <v>481378.02059999999</v>
      </c>
      <c r="E17" s="53"/>
      <c r="F17" s="53"/>
      <c r="G17" s="52">
        <v>485067.11859999999</v>
      </c>
      <c r="H17" s="54">
        <v>-0.76053351351612597</v>
      </c>
      <c r="I17" s="52">
        <v>53152.406999999999</v>
      </c>
      <c r="J17" s="54">
        <v>11.0417187169763</v>
      </c>
      <c r="K17" s="52">
        <v>44425.611499999999</v>
      </c>
      <c r="L17" s="54">
        <v>9.1586524413819603</v>
      </c>
      <c r="M17" s="54">
        <v>0.19643613684417199</v>
      </c>
      <c r="N17" s="52">
        <v>17100720.739500001</v>
      </c>
      <c r="O17" s="52">
        <v>17100720.739500001</v>
      </c>
      <c r="P17" s="52">
        <v>8404</v>
      </c>
      <c r="Q17" s="52">
        <v>8606</v>
      </c>
      <c r="R17" s="54">
        <v>-2.3471996281664</v>
      </c>
      <c r="S17" s="52">
        <v>57.279631199428898</v>
      </c>
      <c r="T17" s="52">
        <v>55.532287775970303</v>
      </c>
      <c r="U17" s="55">
        <v>3.0505493608625298</v>
      </c>
    </row>
    <row r="18" spans="1:21" ht="12" customHeight="1" thickBot="1">
      <c r="A18" s="76"/>
      <c r="B18" s="65" t="s">
        <v>16</v>
      </c>
      <c r="C18" s="66"/>
      <c r="D18" s="52">
        <v>1467781.0072999999</v>
      </c>
      <c r="E18" s="53"/>
      <c r="F18" s="53"/>
      <c r="G18" s="52">
        <v>1281559.7289</v>
      </c>
      <c r="H18" s="54">
        <v>14.5308310023005</v>
      </c>
      <c r="I18" s="52">
        <v>235101.40760000001</v>
      </c>
      <c r="J18" s="54">
        <v>16.017471709384701</v>
      </c>
      <c r="K18" s="52">
        <v>204610.83960000001</v>
      </c>
      <c r="L18" s="54">
        <v>15.9657669467832</v>
      </c>
      <c r="M18" s="54">
        <v>0.14901736418073899</v>
      </c>
      <c r="N18" s="52">
        <v>26137727.4573</v>
      </c>
      <c r="O18" s="52">
        <v>26137727.4573</v>
      </c>
      <c r="P18" s="52">
        <v>62774</v>
      </c>
      <c r="Q18" s="52">
        <v>60824</v>
      </c>
      <c r="R18" s="54">
        <v>3.2059713271077199</v>
      </c>
      <c r="S18" s="52">
        <v>23.3819894749419</v>
      </c>
      <c r="T18" s="52">
        <v>23.228781249177999</v>
      </c>
      <c r="U18" s="55">
        <v>0.65524033328341103</v>
      </c>
    </row>
    <row r="19" spans="1:21" ht="12" customHeight="1" thickBot="1">
      <c r="A19" s="76"/>
      <c r="B19" s="65" t="s">
        <v>17</v>
      </c>
      <c r="C19" s="66"/>
      <c r="D19" s="52">
        <v>448847.78940000001</v>
      </c>
      <c r="E19" s="53"/>
      <c r="F19" s="53"/>
      <c r="G19" s="52">
        <v>501298.10159999999</v>
      </c>
      <c r="H19" s="54">
        <v>-10.462898629097801</v>
      </c>
      <c r="I19" s="52">
        <v>57762.234600000003</v>
      </c>
      <c r="J19" s="54">
        <v>12.8690028032028</v>
      </c>
      <c r="K19" s="52">
        <v>33101.232499999998</v>
      </c>
      <c r="L19" s="54">
        <v>6.6031035015593202</v>
      </c>
      <c r="M19" s="54">
        <v>0.74501763944892396</v>
      </c>
      <c r="N19" s="52">
        <v>11421398.3105</v>
      </c>
      <c r="O19" s="52">
        <v>11421398.3105</v>
      </c>
      <c r="P19" s="52">
        <v>11030</v>
      </c>
      <c r="Q19" s="52">
        <v>10868</v>
      </c>
      <c r="R19" s="54">
        <v>1.4906146485093901</v>
      </c>
      <c r="S19" s="52">
        <v>40.693362592928402</v>
      </c>
      <c r="T19" s="52">
        <v>42.683892142068501</v>
      </c>
      <c r="U19" s="55">
        <v>-4.8915337104287104</v>
      </c>
    </row>
    <row r="20" spans="1:21" ht="12" thickBot="1">
      <c r="A20" s="76"/>
      <c r="B20" s="65" t="s">
        <v>18</v>
      </c>
      <c r="C20" s="66"/>
      <c r="D20" s="52">
        <v>1156476.1179</v>
      </c>
      <c r="E20" s="53"/>
      <c r="F20" s="53"/>
      <c r="G20" s="52">
        <v>800260.87760000001</v>
      </c>
      <c r="H20" s="54">
        <v>44.512389680762297</v>
      </c>
      <c r="I20" s="52">
        <v>84033.058000000005</v>
      </c>
      <c r="J20" s="54">
        <v>7.2663029265656096</v>
      </c>
      <c r="K20" s="52">
        <v>72759.411200000002</v>
      </c>
      <c r="L20" s="54">
        <v>9.0919615386181398</v>
      </c>
      <c r="M20" s="54">
        <v>0.15494417305015201</v>
      </c>
      <c r="N20" s="52">
        <v>19730143.2795</v>
      </c>
      <c r="O20" s="52">
        <v>19730143.2795</v>
      </c>
      <c r="P20" s="52">
        <v>40529</v>
      </c>
      <c r="Q20" s="52">
        <v>39364</v>
      </c>
      <c r="R20" s="54">
        <v>2.9595569555939298</v>
      </c>
      <c r="S20" s="52">
        <v>28.534533738804299</v>
      </c>
      <c r="T20" s="52">
        <v>26.274457435728099</v>
      </c>
      <c r="U20" s="55">
        <v>7.9204949475054596</v>
      </c>
    </row>
    <row r="21" spans="1:21" ht="12" customHeight="1" thickBot="1">
      <c r="A21" s="76"/>
      <c r="B21" s="65" t="s">
        <v>19</v>
      </c>
      <c r="C21" s="66"/>
      <c r="D21" s="52">
        <v>334734.22120000003</v>
      </c>
      <c r="E21" s="53"/>
      <c r="F21" s="53"/>
      <c r="G21" s="52">
        <v>370288.76770000003</v>
      </c>
      <c r="H21" s="54">
        <v>-9.60184310230159</v>
      </c>
      <c r="I21" s="52">
        <v>46333.458100000003</v>
      </c>
      <c r="J21" s="54">
        <v>13.841864728947501</v>
      </c>
      <c r="K21" s="52">
        <v>45362.346599999997</v>
      </c>
      <c r="L21" s="54">
        <v>12.2505327076925</v>
      </c>
      <c r="M21" s="54">
        <v>2.1407876196599E-2</v>
      </c>
      <c r="N21" s="52">
        <v>4917853.8701999998</v>
      </c>
      <c r="O21" s="52">
        <v>4917853.8701999998</v>
      </c>
      <c r="P21" s="52">
        <v>27549</v>
      </c>
      <c r="Q21" s="52">
        <v>28254</v>
      </c>
      <c r="R21" s="54">
        <v>-2.49522191548099</v>
      </c>
      <c r="S21" s="52">
        <v>12.150503510109299</v>
      </c>
      <c r="T21" s="52">
        <v>12.064188759113801</v>
      </c>
      <c r="U21" s="55">
        <v>0.71038003424048601</v>
      </c>
    </row>
    <row r="22" spans="1:21" ht="12" customHeight="1" thickBot="1">
      <c r="A22" s="76"/>
      <c r="B22" s="65" t="s">
        <v>20</v>
      </c>
      <c r="C22" s="66"/>
      <c r="D22" s="52">
        <v>970126.30260000005</v>
      </c>
      <c r="E22" s="53"/>
      <c r="F22" s="53"/>
      <c r="G22" s="52">
        <v>829472.98919999995</v>
      </c>
      <c r="H22" s="54">
        <v>16.9569491992326</v>
      </c>
      <c r="I22" s="52">
        <v>81215.788</v>
      </c>
      <c r="J22" s="54">
        <v>8.3716715836212803</v>
      </c>
      <c r="K22" s="52">
        <v>113511.26210000001</v>
      </c>
      <c r="L22" s="54">
        <v>13.6847448413574</v>
      </c>
      <c r="M22" s="54">
        <v>-0.28451339102853701</v>
      </c>
      <c r="N22" s="52">
        <v>15278607.011399999</v>
      </c>
      <c r="O22" s="52">
        <v>15278607.011399999</v>
      </c>
      <c r="P22" s="52">
        <v>57065</v>
      </c>
      <c r="Q22" s="52">
        <v>56519</v>
      </c>
      <c r="R22" s="54">
        <v>0.96604681611494103</v>
      </c>
      <c r="S22" s="52">
        <v>17.000373304126899</v>
      </c>
      <c r="T22" s="52">
        <v>17.0857104460447</v>
      </c>
      <c r="U22" s="55">
        <v>-0.50197216491181096</v>
      </c>
    </row>
    <row r="23" spans="1:21" ht="12" thickBot="1">
      <c r="A23" s="76"/>
      <c r="B23" s="65" t="s">
        <v>21</v>
      </c>
      <c r="C23" s="66"/>
      <c r="D23" s="52">
        <v>2027842.6705</v>
      </c>
      <c r="E23" s="53"/>
      <c r="F23" s="53"/>
      <c r="G23" s="52">
        <v>2024931.1054</v>
      </c>
      <c r="H23" s="54">
        <v>0.14378588447951901</v>
      </c>
      <c r="I23" s="52">
        <v>245391.65520000001</v>
      </c>
      <c r="J23" s="54">
        <v>12.1011190251507</v>
      </c>
      <c r="K23" s="52">
        <v>198153.16699999999</v>
      </c>
      <c r="L23" s="54">
        <v>9.7856745087066699</v>
      </c>
      <c r="M23" s="54">
        <v>0.23839380876511601</v>
      </c>
      <c r="N23" s="52">
        <v>40988629.1866</v>
      </c>
      <c r="O23" s="52">
        <v>40988629.1866</v>
      </c>
      <c r="P23" s="52">
        <v>65234</v>
      </c>
      <c r="Q23" s="52">
        <v>64062</v>
      </c>
      <c r="R23" s="54">
        <v>1.8294776934844299</v>
      </c>
      <c r="S23" s="52">
        <v>31.085671130085501</v>
      </c>
      <c r="T23" s="52">
        <v>31.092307286691</v>
      </c>
      <c r="U23" s="55">
        <v>-2.1347959893504E-2</v>
      </c>
    </row>
    <row r="24" spans="1:21" ht="12" thickBot="1">
      <c r="A24" s="76"/>
      <c r="B24" s="65" t="s">
        <v>22</v>
      </c>
      <c r="C24" s="66"/>
      <c r="D24" s="52">
        <v>280278.54790000001</v>
      </c>
      <c r="E24" s="53"/>
      <c r="F24" s="53"/>
      <c r="G24" s="52">
        <v>223218.87359999999</v>
      </c>
      <c r="H24" s="54">
        <v>25.562208687715501</v>
      </c>
      <c r="I24" s="52">
        <v>40604.665000000001</v>
      </c>
      <c r="J24" s="54">
        <v>14.487253949412899</v>
      </c>
      <c r="K24" s="52">
        <v>35543.385399999999</v>
      </c>
      <c r="L24" s="54">
        <v>15.9231093799409</v>
      </c>
      <c r="M24" s="54">
        <v>0.14239722927462101</v>
      </c>
      <c r="N24" s="52">
        <v>4012690.3149000001</v>
      </c>
      <c r="O24" s="52">
        <v>4012690.3149000001</v>
      </c>
      <c r="P24" s="52">
        <v>26509</v>
      </c>
      <c r="Q24" s="52">
        <v>25577</v>
      </c>
      <c r="R24" s="54">
        <v>3.6438988153419101</v>
      </c>
      <c r="S24" s="52">
        <v>10.5729581613792</v>
      </c>
      <c r="T24" s="52">
        <v>9.9548668999491703</v>
      </c>
      <c r="U24" s="55">
        <v>5.8459633718001802</v>
      </c>
    </row>
    <row r="25" spans="1:21" ht="12" thickBot="1">
      <c r="A25" s="76"/>
      <c r="B25" s="65" t="s">
        <v>23</v>
      </c>
      <c r="C25" s="66"/>
      <c r="D25" s="52">
        <v>323619.06180000002</v>
      </c>
      <c r="E25" s="53"/>
      <c r="F25" s="53"/>
      <c r="G25" s="52">
        <v>285531.52230000001</v>
      </c>
      <c r="H25" s="54">
        <v>13.3391715188568</v>
      </c>
      <c r="I25" s="52">
        <v>27721.445899999999</v>
      </c>
      <c r="J25" s="54">
        <v>8.5660732547120908</v>
      </c>
      <c r="K25" s="52">
        <v>27167.364799999999</v>
      </c>
      <c r="L25" s="54">
        <v>9.5146639436384195</v>
      </c>
      <c r="M25" s="54">
        <v>2.0395099196370999E-2</v>
      </c>
      <c r="N25" s="52">
        <v>9524397.5401000008</v>
      </c>
      <c r="O25" s="52">
        <v>9524397.5401000008</v>
      </c>
      <c r="P25" s="52">
        <v>17845</v>
      </c>
      <c r="Q25" s="52">
        <v>16896</v>
      </c>
      <c r="R25" s="54">
        <v>5.6167140151515103</v>
      </c>
      <c r="S25" s="52">
        <v>18.134999260297</v>
      </c>
      <c r="T25" s="52">
        <v>17.879460754024599</v>
      </c>
      <c r="U25" s="55">
        <v>1.4090902492167801</v>
      </c>
    </row>
    <row r="26" spans="1:21" ht="12" thickBot="1">
      <c r="A26" s="76"/>
      <c r="B26" s="65" t="s">
        <v>24</v>
      </c>
      <c r="C26" s="66"/>
      <c r="D26" s="52">
        <v>687699.57889999996</v>
      </c>
      <c r="E26" s="53"/>
      <c r="F26" s="53"/>
      <c r="G26" s="52">
        <v>516673.92979999998</v>
      </c>
      <c r="H26" s="54">
        <v>33.101273208462899</v>
      </c>
      <c r="I26" s="52">
        <v>150129.9117</v>
      </c>
      <c r="J26" s="54">
        <v>21.830740676057701</v>
      </c>
      <c r="K26" s="52">
        <v>116723.62790000001</v>
      </c>
      <c r="L26" s="54">
        <v>22.591352334185501</v>
      </c>
      <c r="M26" s="54">
        <v>0.28619984146328897</v>
      </c>
      <c r="N26" s="52">
        <v>8923990.4881999996</v>
      </c>
      <c r="O26" s="52">
        <v>8923990.4881999996</v>
      </c>
      <c r="P26" s="52">
        <v>47491</v>
      </c>
      <c r="Q26" s="52">
        <v>45810</v>
      </c>
      <c r="R26" s="54">
        <v>3.66950447500545</v>
      </c>
      <c r="S26" s="52">
        <v>14.4806295698132</v>
      </c>
      <c r="T26" s="52">
        <v>13.909921060903701</v>
      </c>
      <c r="U26" s="55">
        <v>3.9411857485755202</v>
      </c>
    </row>
    <row r="27" spans="1:21" ht="12" thickBot="1">
      <c r="A27" s="76"/>
      <c r="B27" s="65" t="s">
        <v>25</v>
      </c>
      <c r="C27" s="66"/>
      <c r="D27" s="52">
        <v>240423.47839999999</v>
      </c>
      <c r="E27" s="53"/>
      <c r="F27" s="53"/>
      <c r="G27" s="52">
        <v>224569.91209999999</v>
      </c>
      <c r="H27" s="54">
        <v>7.0595237588820101</v>
      </c>
      <c r="I27" s="52">
        <v>63433.266300000003</v>
      </c>
      <c r="J27" s="54">
        <v>26.3839732800405</v>
      </c>
      <c r="K27" s="52">
        <v>61117.049500000001</v>
      </c>
      <c r="L27" s="54">
        <v>27.215154928138698</v>
      </c>
      <c r="M27" s="54">
        <v>3.7898046763530001E-2</v>
      </c>
      <c r="N27" s="52">
        <v>3201645.3105000001</v>
      </c>
      <c r="O27" s="52">
        <v>3201645.3105000001</v>
      </c>
      <c r="P27" s="52">
        <v>30682</v>
      </c>
      <c r="Q27" s="52">
        <v>29902</v>
      </c>
      <c r="R27" s="54">
        <v>2.60852116915256</v>
      </c>
      <c r="S27" s="52">
        <v>7.8359780457597301</v>
      </c>
      <c r="T27" s="52">
        <v>7.80196637348672</v>
      </c>
      <c r="U27" s="55">
        <v>0.43404501741055201</v>
      </c>
    </row>
    <row r="28" spans="1:21" ht="12" thickBot="1">
      <c r="A28" s="76"/>
      <c r="B28" s="65" t="s">
        <v>26</v>
      </c>
      <c r="C28" s="66"/>
      <c r="D28" s="52">
        <v>1184134.2781</v>
      </c>
      <c r="E28" s="53"/>
      <c r="F28" s="53"/>
      <c r="G28" s="52">
        <v>859784.66460000002</v>
      </c>
      <c r="H28" s="54">
        <v>37.724517179065799</v>
      </c>
      <c r="I28" s="52">
        <v>25874.960899999998</v>
      </c>
      <c r="J28" s="54">
        <v>2.1851373934987901</v>
      </c>
      <c r="K28" s="52">
        <v>46975.825700000001</v>
      </c>
      <c r="L28" s="54">
        <v>5.4636733631268797</v>
      </c>
      <c r="M28" s="54">
        <v>-0.44918560739635899</v>
      </c>
      <c r="N28" s="52">
        <v>21132475.719700001</v>
      </c>
      <c r="O28" s="52">
        <v>21132475.719700001</v>
      </c>
      <c r="P28" s="52">
        <v>42939</v>
      </c>
      <c r="Q28" s="52">
        <v>41273</v>
      </c>
      <c r="R28" s="54">
        <v>4.0365372034986597</v>
      </c>
      <c r="S28" s="52">
        <v>27.577127508791499</v>
      </c>
      <c r="T28" s="52">
        <v>26.769578298161001</v>
      </c>
      <c r="U28" s="55">
        <v>2.9283296832604102</v>
      </c>
    </row>
    <row r="29" spans="1:21" ht="12" thickBot="1">
      <c r="A29" s="76"/>
      <c r="B29" s="65" t="s">
        <v>27</v>
      </c>
      <c r="C29" s="66"/>
      <c r="D29" s="52">
        <v>726447.72019999998</v>
      </c>
      <c r="E29" s="53"/>
      <c r="F29" s="53"/>
      <c r="G29" s="52">
        <v>622609.44259999995</v>
      </c>
      <c r="H29" s="54">
        <v>16.677915639437501</v>
      </c>
      <c r="I29" s="52">
        <v>117439.3409</v>
      </c>
      <c r="J29" s="54">
        <v>16.1662481186764</v>
      </c>
      <c r="K29" s="52">
        <v>100828.0304</v>
      </c>
      <c r="L29" s="54">
        <v>16.1944267949013</v>
      </c>
      <c r="M29" s="54">
        <v>0.164748933744916</v>
      </c>
      <c r="N29" s="52">
        <v>9198108.5961000007</v>
      </c>
      <c r="O29" s="52">
        <v>9198108.5961000007</v>
      </c>
      <c r="P29" s="52">
        <v>110777</v>
      </c>
      <c r="Q29" s="52">
        <v>109836</v>
      </c>
      <c r="R29" s="54">
        <v>0.85673185476529101</v>
      </c>
      <c r="S29" s="52">
        <v>6.5577486319362297</v>
      </c>
      <c r="T29" s="52">
        <v>6.6286559424960902</v>
      </c>
      <c r="U29" s="55">
        <v>-1.0812752140960999</v>
      </c>
    </row>
    <row r="30" spans="1:21" ht="12" thickBot="1">
      <c r="A30" s="76"/>
      <c r="B30" s="65" t="s">
        <v>28</v>
      </c>
      <c r="C30" s="66"/>
      <c r="D30" s="52">
        <v>688821.17420000001</v>
      </c>
      <c r="E30" s="53"/>
      <c r="F30" s="53"/>
      <c r="G30" s="52">
        <v>831041.12120000005</v>
      </c>
      <c r="H30" s="54">
        <v>-17.113466875699</v>
      </c>
      <c r="I30" s="52">
        <v>97605.273499999996</v>
      </c>
      <c r="J30" s="54">
        <v>14.169900281209999</v>
      </c>
      <c r="K30" s="52">
        <v>110049.7622</v>
      </c>
      <c r="L30" s="54">
        <v>13.2423967229313</v>
      </c>
      <c r="M30" s="54">
        <v>-0.113080559659765</v>
      </c>
      <c r="N30" s="52">
        <v>11930870.407</v>
      </c>
      <c r="O30" s="52">
        <v>11930870.407</v>
      </c>
      <c r="P30" s="52">
        <v>54053</v>
      </c>
      <c r="Q30" s="52">
        <v>53861</v>
      </c>
      <c r="R30" s="54">
        <v>0.356473143833203</v>
      </c>
      <c r="S30" s="52">
        <v>12.743440219784301</v>
      </c>
      <c r="T30" s="52">
        <v>12.5142345017731</v>
      </c>
      <c r="U30" s="55">
        <v>1.79861728119037</v>
      </c>
    </row>
    <row r="31" spans="1:21" ht="12" thickBot="1">
      <c r="A31" s="76"/>
      <c r="B31" s="65" t="s">
        <v>29</v>
      </c>
      <c r="C31" s="66"/>
      <c r="D31" s="52">
        <v>634956.99289999995</v>
      </c>
      <c r="E31" s="53"/>
      <c r="F31" s="53"/>
      <c r="G31" s="52">
        <v>458534.72930000001</v>
      </c>
      <c r="H31" s="54">
        <v>38.475223865665903</v>
      </c>
      <c r="I31" s="52">
        <v>25734.010999999999</v>
      </c>
      <c r="J31" s="54">
        <v>4.0528746494257302</v>
      </c>
      <c r="K31" s="52">
        <v>34297.851699999999</v>
      </c>
      <c r="L31" s="54">
        <v>7.4798809137879596</v>
      </c>
      <c r="M31" s="54">
        <v>-0.24969029474227999</v>
      </c>
      <c r="N31" s="52">
        <v>47406391.815399997</v>
      </c>
      <c r="O31" s="52">
        <v>47406391.815399997</v>
      </c>
      <c r="P31" s="52">
        <v>23702</v>
      </c>
      <c r="Q31" s="52">
        <v>23906</v>
      </c>
      <c r="R31" s="54">
        <v>-0.85334225717392798</v>
      </c>
      <c r="S31" s="52">
        <v>26.789173609822001</v>
      </c>
      <c r="T31" s="52">
        <v>25.603931958504099</v>
      </c>
      <c r="U31" s="55">
        <v>4.4243307710069004</v>
      </c>
    </row>
    <row r="32" spans="1:21" ht="12" thickBot="1">
      <c r="A32" s="76"/>
      <c r="B32" s="65" t="s">
        <v>30</v>
      </c>
      <c r="C32" s="66"/>
      <c r="D32" s="52">
        <v>102638.03</v>
      </c>
      <c r="E32" s="53"/>
      <c r="F32" s="53"/>
      <c r="G32" s="52">
        <v>104587.4181</v>
      </c>
      <c r="H32" s="54">
        <v>-1.8638839503008899</v>
      </c>
      <c r="I32" s="52">
        <v>27855.782299999999</v>
      </c>
      <c r="J32" s="54">
        <v>27.139825559785201</v>
      </c>
      <c r="K32" s="52">
        <v>30795.764999999999</v>
      </c>
      <c r="L32" s="54">
        <v>29.444999751839202</v>
      </c>
      <c r="M32" s="54">
        <v>-9.5467110493927004E-2</v>
      </c>
      <c r="N32" s="52">
        <v>1351426.5052</v>
      </c>
      <c r="O32" s="52">
        <v>1351426.5052</v>
      </c>
      <c r="P32" s="52">
        <v>21436</v>
      </c>
      <c r="Q32" s="52">
        <v>21365</v>
      </c>
      <c r="R32" s="54">
        <v>0.33231921366720901</v>
      </c>
      <c r="S32" s="52">
        <v>4.7881148535174498</v>
      </c>
      <c r="T32" s="52">
        <v>4.7787033465948996</v>
      </c>
      <c r="U32" s="55">
        <v>0.19655975703328299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2">
        <v>9.0265000000000004</v>
      </c>
      <c r="O33" s="52">
        <v>9.0265000000000004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222622.4921</v>
      </c>
      <c r="E34" s="53"/>
      <c r="F34" s="53"/>
      <c r="G34" s="52">
        <v>142987.93659999999</v>
      </c>
      <c r="H34" s="54">
        <v>55.693198596726901</v>
      </c>
      <c r="I34" s="52">
        <v>17814.728899999998</v>
      </c>
      <c r="J34" s="54">
        <v>8.0022143009691007</v>
      </c>
      <c r="K34" s="52">
        <v>20771.674900000002</v>
      </c>
      <c r="L34" s="54">
        <v>14.526872262033899</v>
      </c>
      <c r="M34" s="54">
        <v>-0.142354721717698</v>
      </c>
      <c r="N34" s="52">
        <v>4076164.2398999999</v>
      </c>
      <c r="O34" s="52">
        <v>4076164.2398999999</v>
      </c>
      <c r="P34" s="52">
        <v>13008</v>
      </c>
      <c r="Q34" s="52">
        <v>12484</v>
      </c>
      <c r="R34" s="54">
        <v>4.1973726369753299</v>
      </c>
      <c r="S34" s="52">
        <v>17.1142752229397</v>
      </c>
      <c r="T34" s="52">
        <v>16.860846026914398</v>
      </c>
      <c r="U34" s="55">
        <v>1.4808058928816801</v>
      </c>
    </row>
    <row r="35" spans="1:21" ht="12" customHeight="1" thickBot="1">
      <c r="A35" s="76"/>
      <c r="B35" s="65" t="s">
        <v>68</v>
      </c>
      <c r="C35" s="66"/>
      <c r="D35" s="52">
        <v>71962.42</v>
      </c>
      <c r="E35" s="53"/>
      <c r="F35" s="53"/>
      <c r="G35" s="52">
        <v>7998.29</v>
      </c>
      <c r="H35" s="54">
        <v>799.72256569841795</v>
      </c>
      <c r="I35" s="52">
        <v>725.27</v>
      </c>
      <c r="J35" s="54">
        <v>1.0078454837955699</v>
      </c>
      <c r="K35" s="52">
        <v>-121.37</v>
      </c>
      <c r="L35" s="54">
        <v>-1.51744935479959</v>
      </c>
      <c r="M35" s="54">
        <v>-6.9756941583587402</v>
      </c>
      <c r="N35" s="52">
        <v>2346750.9900000002</v>
      </c>
      <c r="O35" s="52">
        <v>2346750.9900000002</v>
      </c>
      <c r="P35" s="52">
        <v>47</v>
      </c>
      <c r="Q35" s="52">
        <v>57</v>
      </c>
      <c r="R35" s="54">
        <v>-17.543859649122801</v>
      </c>
      <c r="S35" s="52">
        <v>1531.11531914894</v>
      </c>
      <c r="T35" s="52">
        <v>1989.6694736842101</v>
      </c>
      <c r="U35" s="55">
        <v>-29.949027927573699</v>
      </c>
    </row>
    <row r="36" spans="1:21" ht="12" customHeight="1" thickBot="1">
      <c r="A36" s="76"/>
      <c r="B36" s="65" t="s">
        <v>35</v>
      </c>
      <c r="C36" s="66"/>
      <c r="D36" s="52">
        <v>202412.88</v>
      </c>
      <c r="E36" s="53"/>
      <c r="F36" s="53"/>
      <c r="G36" s="52">
        <v>296758.84000000003</v>
      </c>
      <c r="H36" s="54">
        <v>-31.7921312807396</v>
      </c>
      <c r="I36" s="52">
        <v>-21793.200000000001</v>
      </c>
      <c r="J36" s="54">
        <v>-10.7667061503201</v>
      </c>
      <c r="K36" s="52">
        <v>-23684.85</v>
      </c>
      <c r="L36" s="54">
        <v>-7.9811775784000201</v>
      </c>
      <c r="M36" s="54">
        <v>-7.9867510243889994E-2</v>
      </c>
      <c r="N36" s="52">
        <v>13939749.220000001</v>
      </c>
      <c r="O36" s="52">
        <v>13939749.220000001</v>
      </c>
      <c r="P36" s="52">
        <v>80</v>
      </c>
      <c r="Q36" s="52">
        <v>106</v>
      </c>
      <c r="R36" s="54">
        <v>-24.528301886792502</v>
      </c>
      <c r="S36" s="52">
        <v>2530.1610000000001</v>
      </c>
      <c r="T36" s="52">
        <v>2571.5857547169799</v>
      </c>
      <c r="U36" s="55">
        <v>-1.6372378958090299</v>
      </c>
    </row>
    <row r="37" spans="1:21" ht="12" thickBot="1">
      <c r="A37" s="76"/>
      <c r="B37" s="65" t="s">
        <v>36</v>
      </c>
      <c r="C37" s="66"/>
      <c r="D37" s="52">
        <v>56837.61</v>
      </c>
      <c r="E37" s="53"/>
      <c r="F37" s="53"/>
      <c r="G37" s="52">
        <v>96988.91</v>
      </c>
      <c r="H37" s="54">
        <v>-41.3978257926602</v>
      </c>
      <c r="I37" s="52">
        <v>1090.58</v>
      </c>
      <c r="J37" s="54">
        <v>1.91876470527174</v>
      </c>
      <c r="K37" s="52">
        <v>-3364.83</v>
      </c>
      <c r="L37" s="54">
        <v>-3.4692935511905398</v>
      </c>
      <c r="M37" s="54">
        <v>-1.32411147071323</v>
      </c>
      <c r="N37" s="52">
        <v>5710195.9699999997</v>
      </c>
      <c r="O37" s="52">
        <v>5710195.9699999997</v>
      </c>
      <c r="P37" s="52">
        <v>15</v>
      </c>
      <c r="Q37" s="52">
        <v>39</v>
      </c>
      <c r="R37" s="54">
        <v>-61.538461538461497</v>
      </c>
      <c r="S37" s="52">
        <v>3789.174</v>
      </c>
      <c r="T37" s="52">
        <v>2347.0956410256399</v>
      </c>
      <c r="U37" s="55">
        <v>38.057855326104303</v>
      </c>
    </row>
    <row r="38" spans="1:21" ht="12" thickBot="1">
      <c r="A38" s="76"/>
      <c r="B38" s="65" t="s">
        <v>37</v>
      </c>
      <c r="C38" s="66"/>
      <c r="D38" s="52">
        <v>91129.13</v>
      </c>
      <c r="E38" s="53"/>
      <c r="F38" s="53"/>
      <c r="G38" s="52">
        <v>76981.02</v>
      </c>
      <c r="H38" s="54">
        <v>18.378699061145198</v>
      </c>
      <c r="I38" s="52">
        <v>-11754.74</v>
      </c>
      <c r="J38" s="54">
        <v>-12.8989928906377</v>
      </c>
      <c r="K38" s="52">
        <v>-6915.78</v>
      </c>
      <c r="L38" s="54">
        <v>-8.9837469028079902</v>
      </c>
      <c r="M38" s="54">
        <v>0.69969837097189302</v>
      </c>
      <c r="N38" s="52">
        <v>6242596.25</v>
      </c>
      <c r="O38" s="52">
        <v>6242596.25</v>
      </c>
      <c r="P38" s="52">
        <v>55</v>
      </c>
      <c r="Q38" s="52">
        <v>75</v>
      </c>
      <c r="R38" s="54">
        <v>-26.6666666666667</v>
      </c>
      <c r="S38" s="52">
        <v>1656.89327272727</v>
      </c>
      <c r="T38" s="52">
        <v>2000.33093333333</v>
      </c>
      <c r="U38" s="55">
        <v>-20.7278082577254</v>
      </c>
    </row>
    <row r="39" spans="1:21" ht="12" thickBot="1">
      <c r="A39" s="76"/>
      <c r="B39" s="65" t="s">
        <v>70</v>
      </c>
      <c r="C39" s="66"/>
      <c r="D39" s="52">
        <v>3.41</v>
      </c>
      <c r="E39" s="53"/>
      <c r="F39" s="53"/>
      <c r="G39" s="52">
        <v>3.35</v>
      </c>
      <c r="H39" s="54">
        <v>1.7910447761193999</v>
      </c>
      <c r="I39" s="52">
        <v>-107.71</v>
      </c>
      <c r="J39" s="54">
        <v>-3158.6510263929599</v>
      </c>
      <c r="K39" s="52">
        <v>-16.2</v>
      </c>
      <c r="L39" s="54">
        <v>-483.58208955223898</v>
      </c>
      <c r="M39" s="54">
        <v>5.6487654320987701</v>
      </c>
      <c r="N39" s="52">
        <v>172.59</v>
      </c>
      <c r="O39" s="52">
        <v>172.59</v>
      </c>
      <c r="P39" s="52">
        <v>2</v>
      </c>
      <c r="Q39" s="53"/>
      <c r="R39" s="53"/>
      <c r="S39" s="52">
        <v>1.7050000000000001</v>
      </c>
      <c r="T39" s="53"/>
      <c r="U39" s="56"/>
    </row>
    <row r="40" spans="1:21" ht="12" customHeight="1" thickBot="1">
      <c r="A40" s="76"/>
      <c r="B40" s="65" t="s">
        <v>32</v>
      </c>
      <c r="C40" s="66"/>
      <c r="D40" s="52">
        <v>43347.007400000002</v>
      </c>
      <c r="E40" s="53"/>
      <c r="F40" s="53"/>
      <c r="G40" s="52">
        <v>183490.59839999999</v>
      </c>
      <c r="H40" s="54">
        <v>-76.376442292969301</v>
      </c>
      <c r="I40" s="52">
        <v>2834.0702000000001</v>
      </c>
      <c r="J40" s="54">
        <v>6.5380988676971503</v>
      </c>
      <c r="K40" s="52">
        <v>9517.5445999999993</v>
      </c>
      <c r="L40" s="54">
        <v>5.1869385587005601</v>
      </c>
      <c r="M40" s="54">
        <v>-0.70222674869314505</v>
      </c>
      <c r="N40" s="52">
        <v>1010014.9492</v>
      </c>
      <c r="O40" s="52">
        <v>1010014.9492</v>
      </c>
      <c r="P40" s="52">
        <v>122</v>
      </c>
      <c r="Q40" s="52">
        <v>135</v>
      </c>
      <c r="R40" s="54">
        <v>-9.6296296296296298</v>
      </c>
      <c r="S40" s="52">
        <v>355.30333934426199</v>
      </c>
      <c r="T40" s="52">
        <v>393.56757851851899</v>
      </c>
      <c r="U40" s="55">
        <v>-10.769456669018499</v>
      </c>
    </row>
    <row r="41" spans="1:21" ht="12" customHeight="1" thickBot="1">
      <c r="A41" s="76"/>
      <c r="B41" s="65" t="s">
        <v>33</v>
      </c>
      <c r="C41" s="66"/>
      <c r="D41" s="52">
        <v>414949.65419999999</v>
      </c>
      <c r="E41" s="53"/>
      <c r="F41" s="53"/>
      <c r="G41" s="52">
        <v>414386.19660000002</v>
      </c>
      <c r="H41" s="54">
        <v>0.13597402727771901</v>
      </c>
      <c r="I41" s="52">
        <v>24023.711800000001</v>
      </c>
      <c r="J41" s="54">
        <v>5.7895485769993904</v>
      </c>
      <c r="K41" s="52">
        <v>28772.5435</v>
      </c>
      <c r="L41" s="54">
        <v>6.9434126271762997</v>
      </c>
      <c r="M41" s="54">
        <v>-0.165047337577229</v>
      </c>
      <c r="N41" s="52">
        <v>7696716.2591000004</v>
      </c>
      <c r="O41" s="52">
        <v>7696716.2591000004</v>
      </c>
      <c r="P41" s="52">
        <v>2091</v>
      </c>
      <c r="Q41" s="52">
        <v>1979</v>
      </c>
      <c r="R41" s="54">
        <v>5.6594239514906599</v>
      </c>
      <c r="S41" s="52">
        <v>198.44555437589699</v>
      </c>
      <c r="T41" s="52">
        <v>206.31608372915599</v>
      </c>
      <c r="U41" s="55">
        <v>-3.9660900331135802</v>
      </c>
    </row>
    <row r="42" spans="1:21" ht="12" thickBot="1">
      <c r="A42" s="76"/>
      <c r="B42" s="65" t="s">
        <v>38</v>
      </c>
      <c r="C42" s="66"/>
      <c r="D42" s="52">
        <v>85054.73</v>
      </c>
      <c r="E42" s="53"/>
      <c r="F42" s="53"/>
      <c r="G42" s="52">
        <v>120971.81</v>
      </c>
      <c r="H42" s="54">
        <v>-29.6904543298145</v>
      </c>
      <c r="I42" s="52">
        <v>-4853</v>
      </c>
      <c r="J42" s="54">
        <v>-5.7057379407353404</v>
      </c>
      <c r="K42" s="52">
        <v>-12441.62</v>
      </c>
      <c r="L42" s="54">
        <v>-10.2847266648321</v>
      </c>
      <c r="M42" s="54">
        <v>-0.60993825562908999</v>
      </c>
      <c r="N42" s="52">
        <v>5361539.41</v>
      </c>
      <c r="O42" s="52">
        <v>5361539.41</v>
      </c>
      <c r="P42" s="52">
        <v>61</v>
      </c>
      <c r="Q42" s="52">
        <v>89</v>
      </c>
      <c r="R42" s="54">
        <v>-31.460674157303401</v>
      </c>
      <c r="S42" s="52">
        <v>1394.3398360655699</v>
      </c>
      <c r="T42" s="52">
        <v>1421.33876404494</v>
      </c>
      <c r="U42" s="55">
        <v>-1.9363233611364901</v>
      </c>
    </row>
    <row r="43" spans="1:21" ht="12" thickBot="1">
      <c r="A43" s="76"/>
      <c r="B43" s="65" t="s">
        <v>39</v>
      </c>
      <c r="C43" s="66"/>
      <c r="D43" s="52">
        <v>62110.29</v>
      </c>
      <c r="E43" s="53"/>
      <c r="F43" s="53"/>
      <c r="G43" s="52">
        <v>76376.12</v>
      </c>
      <c r="H43" s="54">
        <v>-18.678390575483501</v>
      </c>
      <c r="I43" s="52">
        <v>8484.2999999999993</v>
      </c>
      <c r="J43" s="54">
        <v>13.660055362807</v>
      </c>
      <c r="K43" s="52">
        <v>9354.51</v>
      </c>
      <c r="L43" s="54">
        <v>12.2479513230052</v>
      </c>
      <c r="M43" s="54">
        <v>-9.3025717007091002E-2</v>
      </c>
      <c r="N43" s="52">
        <v>1910108.48</v>
      </c>
      <c r="O43" s="52">
        <v>1910108.48</v>
      </c>
      <c r="P43" s="52">
        <v>54</v>
      </c>
      <c r="Q43" s="52">
        <v>57</v>
      </c>
      <c r="R43" s="54">
        <v>-5.2631578947368496</v>
      </c>
      <c r="S43" s="52">
        <v>1150.19055555556</v>
      </c>
      <c r="T43" s="52">
        <v>1195.8770175438599</v>
      </c>
      <c r="U43" s="55">
        <v>-3.9720776498844499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-1523.9315999999999</v>
      </c>
      <c r="O44" s="52">
        <v>-1523.9315999999999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42495.4035</v>
      </c>
      <c r="E45" s="58"/>
      <c r="F45" s="58"/>
      <c r="G45" s="57">
        <v>10015.626899999999</v>
      </c>
      <c r="H45" s="59">
        <v>324.29099969768299</v>
      </c>
      <c r="I45" s="57">
        <v>6631.8937999999998</v>
      </c>
      <c r="J45" s="59">
        <v>15.6061438503578</v>
      </c>
      <c r="K45" s="57">
        <v>999.59100000000001</v>
      </c>
      <c r="L45" s="59">
        <v>9.9803138633289201</v>
      </c>
      <c r="M45" s="59">
        <v>5.63460735440795</v>
      </c>
      <c r="N45" s="57">
        <v>258360.70050000001</v>
      </c>
      <c r="O45" s="57">
        <v>258360.70050000001</v>
      </c>
      <c r="P45" s="57">
        <v>21</v>
      </c>
      <c r="Q45" s="57">
        <v>20</v>
      </c>
      <c r="R45" s="59">
        <v>5</v>
      </c>
      <c r="S45" s="57">
        <v>2023.59064285714</v>
      </c>
      <c r="T45" s="57">
        <v>608.48952499999996</v>
      </c>
      <c r="U45" s="60">
        <v>69.930206628112202</v>
      </c>
    </row>
  </sheetData>
  <mergeCells count="43">
    <mergeCell ref="B43:C43"/>
    <mergeCell ref="B44:C44"/>
    <mergeCell ref="B45:C45"/>
    <mergeCell ref="B37:C37"/>
    <mergeCell ref="B31:C31"/>
    <mergeCell ref="B32:C32"/>
    <mergeCell ref="B33:C33"/>
    <mergeCell ref="B38:C38"/>
    <mergeCell ref="B39:C39"/>
    <mergeCell ref="B40:C40"/>
    <mergeCell ref="B41:C41"/>
    <mergeCell ref="B42:C42"/>
    <mergeCell ref="B35:C35"/>
    <mergeCell ref="B36:C36"/>
    <mergeCell ref="B29:C29"/>
    <mergeCell ref="B13:C13"/>
    <mergeCell ref="B14:C14"/>
    <mergeCell ref="B15:C15"/>
    <mergeCell ref="B16:C16"/>
    <mergeCell ref="B17:C17"/>
    <mergeCell ref="B18:C18"/>
    <mergeCell ref="B24:C24"/>
    <mergeCell ref="B23:C23"/>
    <mergeCell ref="B25:C25"/>
    <mergeCell ref="B26:C26"/>
    <mergeCell ref="B27:C27"/>
    <mergeCell ref="B28:C28"/>
    <mergeCell ref="B34:C34"/>
    <mergeCell ref="B30:C30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</mergeCells>
  <phoneticPr fontId="1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3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63907</v>
      </c>
      <c r="D2" s="37">
        <v>658881.41241965804</v>
      </c>
      <c r="E2" s="37">
        <v>507730.68437350402</v>
      </c>
      <c r="F2" s="37">
        <v>151150.72804615399</v>
      </c>
      <c r="G2" s="37">
        <v>507730.68437350402</v>
      </c>
      <c r="H2" s="37">
        <v>0.22940505711198</v>
      </c>
    </row>
    <row r="3" spans="1:8">
      <c r="A3" s="37">
        <v>2</v>
      </c>
      <c r="B3" s="37">
        <v>13</v>
      </c>
      <c r="C3" s="37">
        <v>6883</v>
      </c>
      <c r="D3" s="37">
        <v>62215.000613675198</v>
      </c>
      <c r="E3" s="37">
        <v>47273.0345376068</v>
      </c>
      <c r="F3" s="37">
        <v>14941.9660760684</v>
      </c>
      <c r="G3" s="37">
        <v>47273.0345376068</v>
      </c>
      <c r="H3" s="37">
        <v>0.24016661462162001</v>
      </c>
    </row>
    <row r="4" spans="1:8">
      <c r="A4" s="37">
        <v>3</v>
      </c>
      <c r="B4" s="37">
        <v>14</v>
      </c>
      <c r="C4" s="37">
        <v>85427</v>
      </c>
      <c r="D4" s="37">
        <v>81422.839294690304</v>
      </c>
      <c r="E4" s="37">
        <v>57384.654195317402</v>
      </c>
      <c r="F4" s="37">
        <v>24038.185099372899</v>
      </c>
      <c r="G4" s="37">
        <v>57384.654195317402</v>
      </c>
      <c r="H4" s="37">
        <v>0.29522656428588201</v>
      </c>
    </row>
    <row r="5" spans="1:8">
      <c r="A5" s="37">
        <v>4</v>
      </c>
      <c r="B5" s="37">
        <v>15</v>
      </c>
      <c r="C5" s="37">
        <v>3890</v>
      </c>
      <c r="D5" s="37">
        <v>69175.004408501598</v>
      </c>
      <c r="E5" s="37">
        <v>53424.298583382501</v>
      </c>
      <c r="F5" s="37">
        <v>15750.705825119099</v>
      </c>
      <c r="G5" s="37">
        <v>53424.298583382501</v>
      </c>
      <c r="H5" s="37">
        <v>0.227693600597492</v>
      </c>
    </row>
    <row r="6" spans="1:8">
      <c r="A6" s="37">
        <v>5</v>
      </c>
      <c r="B6" s="37">
        <v>16</v>
      </c>
      <c r="C6" s="37">
        <v>2896</v>
      </c>
      <c r="D6" s="37">
        <v>194397.442580342</v>
      </c>
      <c r="E6" s="37">
        <v>169114.22189230801</v>
      </c>
      <c r="F6" s="37">
        <v>25283.220688034198</v>
      </c>
      <c r="G6" s="37">
        <v>169114.22189230801</v>
      </c>
      <c r="H6" s="37">
        <v>0.13005943057910799</v>
      </c>
    </row>
    <row r="7" spans="1:8">
      <c r="A7" s="37">
        <v>6</v>
      </c>
      <c r="B7" s="37">
        <v>17</v>
      </c>
      <c r="C7" s="37">
        <v>15044</v>
      </c>
      <c r="D7" s="37">
        <v>245680.316449573</v>
      </c>
      <c r="E7" s="37">
        <v>174727.17275897399</v>
      </c>
      <c r="F7" s="37">
        <v>70953.143690598299</v>
      </c>
      <c r="G7" s="37">
        <v>174727.17275897399</v>
      </c>
      <c r="H7" s="37">
        <v>0.28880272020148501</v>
      </c>
    </row>
    <row r="8" spans="1:8">
      <c r="A8" s="37">
        <v>7</v>
      </c>
      <c r="B8" s="37">
        <v>18</v>
      </c>
      <c r="C8" s="37">
        <v>76785</v>
      </c>
      <c r="D8" s="37">
        <v>138067.759688889</v>
      </c>
      <c r="E8" s="37">
        <v>112583.101606838</v>
      </c>
      <c r="F8" s="37">
        <v>25484.658082051301</v>
      </c>
      <c r="G8" s="37">
        <v>112583.101606838</v>
      </c>
      <c r="H8" s="37">
        <v>0.184580803943487</v>
      </c>
    </row>
    <row r="9" spans="1:8">
      <c r="A9" s="37">
        <v>8</v>
      </c>
      <c r="B9" s="37">
        <v>19</v>
      </c>
      <c r="C9" s="37">
        <v>13286</v>
      </c>
      <c r="D9" s="37">
        <v>109741.228026496</v>
      </c>
      <c r="E9" s="37">
        <v>96892.9832034188</v>
      </c>
      <c r="F9" s="37">
        <v>12848.244823076901</v>
      </c>
      <c r="G9" s="37">
        <v>96892.9832034188</v>
      </c>
      <c r="H9" s="37">
        <v>0.11707764760910901</v>
      </c>
    </row>
    <row r="10" spans="1:8">
      <c r="A10" s="37">
        <v>9</v>
      </c>
      <c r="B10" s="37">
        <v>21</v>
      </c>
      <c r="C10" s="37">
        <v>108247</v>
      </c>
      <c r="D10" s="37">
        <v>486740.64301111101</v>
      </c>
      <c r="E10" s="37">
        <v>471015.98297777801</v>
      </c>
      <c r="F10" s="37">
        <v>15724.660033333301</v>
      </c>
      <c r="G10" s="37">
        <v>471015.98297777801</v>
      </c>
      <c r="H10" s="37">
        <v>3.2306034556835603E-2</v>
      </c>
    </row>
    <row r="11" spans="1:8">
      <c r="A11" s="37">
        <v>10</v>
      </c>
      <c r="B11" s="37">
        <v>22</v>
      </c>
      <c r="C11" s="37">
        <v>42664</v>
      </c>
      <c r="D11" s="37">
        <v>481378.00994615402</v>
      </c>
      <c r="E11" s="37">
        <v>428225.61397692299</v>
      </c>
      <c r="F11" s="37">
        <v>53152.395969230798</v>
      </c>
      <c r="G11" s="37">
        <v>428225.61397692299</v>
      </c>
      <c r="H11" s="37">
        <v>0.110417166698529</v>
      </c>
    </row>
    <row r="12" spans="1:8">
      <c r="A12" s="37">
        <v>11</v>
      </c>
      <c r="B12" s="37">
        <v>23</v>
      </c>
      <c r="C12" s="37">
        <v>126100.567</v>
      </c>
      <c r="D12" s="37">
        <v>1467781.1265777801</v>
      </c>
      <c r="E12" s="37">
        <v>1232679.5958453</v>
      </c>
      <c r="F12" s="37">
        <v>235101.530732479</v>
      </c>
      <c r="G12" s="37">
        <v>1232679.5958453</v>
      </c>
      <c r="H12" s="37">
        <v>0.16017478796762599</v>
      </c>
    </row>
    <row r="13" spans="1:8">
      <c r="A13" s="37">
        <v>12</v>
      </c>
      <c r="B13" s="37">
        <v>24</v>
      </c>
      <c r="C13" s="37">
        <v>22370</v>
      </c>
      <c r="D13" s="37">
        <v>448847.75608632498</v>
      </c>
      <c r="E13" s="37">
        <v>391085.55312649597</v>
      </c>
      <c r="F13" s="37">
        <v>57762.202959829097</v>
      </c>
      <c r="G13" s="37">
        <v>391085.55312649597</v>
      </c>
      <c r="H13" s="37">
        <v>0.12868996709146899</v>
      </c>
    </row>
    <row r="14" spans="1:8">
      <c r="A14" s="37">
        <v>13</v>
      </c>
      <c r="B14" s="37">
        <v>25</v>
      </c>
      <c r="C14" s="37">
        <v>87650</v>
      </c>
      <c r="D14" s="37">
        <v>1156476.1370999999</v>
      </c>
      <c r="E14" s="37">
        <v>1072443.0599</v>
      </c>
      <c r="F14" s="37">
        <v>84033.0772</v>
      </c>
      <c r="G14" s="37">
        <v>1072443.0599</v>
      </c>
      <c r="H14" s="37">
        <v>7.2663044661451306E-2</v>
      </c>
    </row>
    <row r="15" spans="1:8">
      <c r="A15" s="37">
        <v>14</v>
      </c>
      <c r="B15" s="37">
        <v>26</v>
      </c>
      <c r="C15" s="37">
        <v>54936</v>
      </c>
      <c r="D15" s="37">
        <v>334734.04185934499</v>
      </c>
      <c r="E15" s="37">
        <v>288400.76299450902</v>
      </c>
      <c r="F15" s="37">
        <v>46333.278864836197</v>
      </c>
      <c r="G15" s="37">
        <v>288400.76299450902</v>
      </c>
      <c r="H15" s="37">
        <v>0.13841818599467501</v>
      </c>
    </row>
    <row r="16" spans="1:8">
      <c r="A16" s="37">
        <v>15</v>
      </c>
      <c r="B16" s="37">
        <v>27</v>
      </c>
      <c r="C16" s="37">
        <v>114297.982</v>
      </c>
      <c r="D16" s="37">
        <v>970127.89599999995</v>
      </c>
      <c r="E16" s="37">
        <v>888910.51569999999</v>
      </c>
      <c r="F16" s="37">
        <v>81217.380300000004</v>
      </c>
      <c r="G16" s="37">
        <v>888910.51569999999</v>
      </c>
      <c r="H16" s="37">
        <v>8.3718219664513205E-2</v>
      </c>
    </row>
    <row r="17" spans="1:8">
      <c r="A17" s="37">
        <v>16</v>
      </c>
      <c r="B17" s="37">
        <v>29</v>
      </c>
      <c r="C17" s="37">
        <v>151562</v>
      </c>
      <c r="D17" s="37">
        <v>2027844.24774872</v>
      </c>
      <c r="E17" s="37">
        <v>1782451.03632821</v>
      </c>
      <c r="F17" s="37">
        <v>245393.21142051299</v>
      </c>
      <c r="G17" s="37">
        <v>1782451.03632821</v>
      </c>
      <c r="H17" s="37">
        <v>0.121011863555569</v>
      </c>
    </row>
    <row r="18" spans="1:8">
      <c r="A18" s="37">
        <v>17</v>
      </c>
      <c r="B18" s="37">
        <v>31</v>
      </c>
      <c r="C18" s="37">
        <v>25057.492999999999</v>
      </c>
      <c r="D18" s="37">
        <v>280278.57292293297</v>
      </c>
      <c r="E18" s="37">
        <v>239673.87425103999</v>
      </c>
      <c r="F18" s="37">
        <v>40604.698671892802</v>
      </c>
      <c r="G18" s="37">
        <v>239673.87425103999</v>
      </c>
      <c r="H18" s="37">
        <v>0.144872646697319</v>
      </c>
    </row>
    <row r="19" spans="1:8">
      <c r="A19" s="37">
        <v>18</v>
      </c>
      <c r="B19" s="37">
        <v>32</v>
      </c>
      <c r="C19" s="37">
        <v>20529.566999999999</v>
      </c>
      <c r="D19" s="37">
        <v>323619.06416787702</v>
      </c>
      <c r="E19" s="37">
        <v>295897.61697320302</v>
      </c>
      <c r="F19" s="37">
        <v>27721.447194673401</v>
      </c>
      <c r="G19" s="37">
        <v>295897.61697320302</v>
      </c>
      <c r="H19" s="37">
        <v>8.5660735920962003E-2</v>
      </c>
    </row>
    <row r="20" spans="1:8">
      <c r="A20" s="37">
        <v>19</v>
      </c>
      <c r="B20" s="37">
        <v>33</v>
      </c>
      <c r="C20" s="37">
        <v>37548.864000000001</v>
      </c>
      <c r="D20" s="37">
        <v>687699.54938687698</v>
      </c>
      <c r="E20" s="37">
        <v>537569.649847414</v>
      </c>
      <c r="F20" s="37">
        <v>150129.89953946299</v>
      </c>
      <c r="G20" s="37">
        <v>537569.649847414</v>
      </c>
      <c r="H20" s="37">
        <v>0.21830739844647601</v>
      </c>
    </row>
    <row r="21" spans="1:8">
      <c r="A21" s="37">
        <v>20</v>
      </c>
      <c r="B21" s="37">
        <v>34</v>
      </c>
      <c r="C21" s="37">
        <v>38353.044999999998</v>
      </c>
      <c r="D21" s="37">
        <v>240423.336688132</v>
      </c>
      <c r="E21" s="37">
        <v>176990.22859071699</v>
      </c>
      <c r="F21" s="37">
        <v>63433.108097415403</v>
      </c>
      <c r="G21" s="37">
        <v>176990.22859071699</v>
      </c>
      <c r="H21" s="37">
        <v>0.26383923029775702</v>
      </c>
    </row>
    <row r="22" spans="1:8">
      <c r="A22" s="37">
        <v>21</v>
      </c>
      <c r="B22" s="37">
        <v>35</v>
      </c>
      <c r="C22" s="37">
        <v>43346.347000000002</v>
      </c>
      <c r="D22" s="37">
        <v>1184134.2781</v>
      </c>
      <c r="E22" s="37">
        <v>1158259.3226999999</v>
      </c>
      <c r="F22" s="37">
        <v>25874.955399999999</v>
      </c>
      <c r="G22" s="37">
        <v>1158259.3226999999</v>
      </c>
      <c r="H22" s="37">
        <v>2.18513692902443E-2</v>
      </c>
    </row>
    <row r="23" spans="1:8">
      <c r="A23" s="37">
        <v>22</v>
      </c>
      <c r="B23" s="37">
        <v>36</v>
      </c>
      <c r="C23" s="37">
        <v>164931.64300000001</v>
      </c>
      <c r="D23" s="37">
        <v>726447.99089911499</v>
      </c>
      <c r="E23" s="37">
        <v>609008.37885872903</v>
      </c>
      <c r="F23" s="37">
        <v>117439.612040386</v>
      </c>
      <c r="G23" s="37">
        <v>609008.37885872903</v>
      </c>
      <c r="H23" s="37">
        <v>0.16166279418714199</v>
      </c>
    </row>
    <row r="24" spans="1:8">
      <c r="A24" s="37">
        <v>23</v>
      </c>
      <c r="B24" s="37">
        <v>37</v>
      </c>
      <c r="C24" s="37">
        <v>89798.043000000005</v>
      </c>
      <c r="D24" s="37">
        <v>688821.17954867298</v>
      </c>
      <c r="E24" s="37">
        <v>591215.90628210199</v>
      </c>
      <c r="F24" s="37">
        <v>97605.273266570002</v>
      </c>
      <c r="G24" s="37">
        <v>591215.90628210199</v>
      </c>
      <c r="H24" s="37">
        <v>0.14169900137292901</v>
      </c>
    </row>
    <row r="25" spans="1:8">
      <c r="A25" s="37">
        <v>24</v>
      </c>
      <c r="B25" s="37">
        <v>38</v>
      </c>
      <c r="C25" s="37">
        <v>128045.412</v>
      </c>
      <c r="D25" s="37">
        <v>634956.918573451</v>
      </c>
      <c r="E25" s="37">
        <v>609222.97785575199</v>
      </c>
      <c r="F25" s="37">
        <v>25733.940717699101</v>
      </c>
      <c r="G25" s="37">
        <v>609222.97785575199</v>
      </c>
      <c r="H25" s="37">
        <v>4.0528640550157598E-2</v>
      </c>
    </row>
    <row r="26" spans="1:8">
      <c r="A26" s="37">
        <v>25</v>
      </c>
      <c r="B26" s="37">
        <v>39</v>
      </c>
      <c r="C26" s="37">
        <v>67234.835999999996</v>
      </c>
      <c r="D26" s="37">
        <v>102637.987491415</v>
      </c>
      <c r="E26" s="37">
        <v>74782.252387444707</v>
      </c>
      <c r="F26" s="37">
        <v>27855.735103970401</v>
      </c>
      <c r="G26" s="37">
        <v>74782.252387444707</v>
      </c>
      <c r="H26" s="37">
        <v>0.27139790817021198</v>
      </c>
    </row>
    <row r="27" spans="1:8">
      <c r="A27" s="37">
        <v>26</v>
      </c>
      <c r="B27" s="37">
        <v>42</v>
      </c>
      <c r="C27" s="37">
        <v>14110.361000000001</v>
      </c>
      <c r="D27" s="37">
        <v>222622.4914</v>
      </c>
      <c r="E27" s="37">
        <v>204807.77290000001</v>
      </c>
      <c r="F27" s="37">
        <v>17814.718499999999</v>
      </c>
      <c r="G27" s="37">
        <v>204807.77290000001</v>
      </c>
      <c r="H27" s="37">
        <v>8.0022096545452601E-2</v>
      </c>
    </row>
    <row r="28" spans="1:8">
      <c r="A28" s="37">
        <v>27</v>
      </c>
      <c r="B28" s="37">
        <v>75</v>
      </c>
      <c r="C28" s="37">
        <v>126</v>
      </c>
      <c r="D28" s="37">
        <v>43347.008547008503</v>
      </c>
      <c r="E28" s="37">
        <v>40512.935897435898</v>
      </c>
      <c r="F28" s="37">
        <v>2834.0726495726499</v>
      </c>
      <c r="G28" s="37">
        <v>40512.935897435898</v>
      </c>
      <c r="H28" s="37">
        <v>6.5381043457685903E-2</v>
      </c>
    </row>
    <row r="29" spans="1:8">
      <c r="A29" s="37">
        <v>28</v>
      </c>
      <c r="B29" s="37">
        <v>76</v>
      </c>
      <c r="C29" s="37">
        <v>2267</v>
      </c>
      <c r="D29" s="37">
        <v>414949.64658974297</v>
      </c>
      <c r="E29" s="37">
        <v>390925.94533247902</v>
      </c>
      <c r="F29" s="37">
        <v>24023.701257264998</v>
      </c>
      <c r="G29" s="37">
        <v>390925.94533247902</v>
      </c>
      <c r="H29" s="37">
        <v>5.78954614245447E-2</v>
      </c>
    </row>
    <row r="30" spans="1:8">
      <c r="A30" s="37">
        <v>29</v>
      </c>
      <c r="B30" s="37">
        <v>99</v>
      </c>
      <c r="C30" s="37">
        <v>21</v>
      </c>
      <c r="D30" s="37">
        <v>42495.403524695597</v>
      </c>
      <c r="E30" s="37">
        <v>35863.509522729</v>
      </c>
      <c r="F30" s="37">
        <v>6631.8940019665697</v>
      </c>
      <c r="G30" s="37">
        <v>35863.509522729</v>
      </c>
      <c r="H30" s="37">
        <v>0.15606144316555401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52</v>
      </c>
      <c r="D32" s="34">
        <v>71962.42</v>
      </c>
      <c r="E32" s="34">
        <v>71237.149999999994</v>
      </c>
      <c r="F32" s="30"/>
      <c r="G32" s="30"/>
      <c r="H32" s="30"/>
    </row>
    <row r="33" spans="1:8">
      <c r="A33" s="30"/>
      <c r="B33" s="33">
        <v>71</v>
      </c>
      <c r="C33" s="34">
        <v>76</v>
      </c>
      <c r="D33" s="34">
        <v>202412.88</v>
      </c>
      <c r="E33" s="34">
        <v>224206.07999999999</v>
      </c>
      <c r="F33" s="30"/>
      <c r="G33" s="30"/>
      <c r="H33" s="30"/>
    </row>
    <row r="34" spans="1:8">
      <c r="A34" s="30"/>
      <c r="B34" s="33">
        <v>72</v>
      </c>
      <c r="C34" s="34">
        <v>13</v>
      </c>
      <c r="D34" s="34">
        <v>56837.61</v>
      </c>
      <c r="E34" s="34">
        <v>55747.03</v>
      </c>
      <c r="F34" s="30"/>
      <c r="G34" s="30"/>
      <c r="H34" s="30"/>
    </row>
    <row r="35" spans="1:8">
      <c r="A35" s="30"/>
      <c r="B35" s="33">
        <v>73</v>
      </c>
      <c r="C35" s="34">
        <v>51</v>
      </c>
      <c r="D35" s="34">
        <v>91129.13</v>
      </c>
      <c r="E35" s="34">
        <v>102883.87</v>
      </c>
      <c r="F35" s="30"/>
      <c r="G35" s="30"/>
      <c r="H35" s="30"/>
    </row>
    <row r="36" spans="1:8">
      <c r="A36" s="30"/>
      <c r="B36" s="33">
        <v>74</v>
      </c>
      <c r="C36" s="34">
        <v>2</v>
      </c>
      <c r="D36" s="34">
        <v>3.41</v>
      </c>
      <c r="E36" s="34">
        <v>111.12</v>
      </c>
      <c r="F36" s="30"/>
      <c r="G36" s="30"/>
      <c r="H36" s="30"/>
    </row>
    <row r="37" spans="1:8">
      <c r="A37" s="30"/>
      <c r="B37" s="33">
        <v>77</v>
      </c>
      <c r="C37" s="34">
        <v>61</v>
      </c>
      <c r="D37" s="34">
        <v>85054.73</v>
      </c>
      <c r="E37" s="34">
        <v>89907.73</v>
      </c>
      <c r="F37" s="30"/>
      <c r="G37" s="30"/>
      <c r="H37" s="30"/>
    </row>
    <row r="38" spans="1:8">
      <c r="A38" s="30"/>
      <c r="B38" s="33">
        <v>78</v>
      </c>
      <c r="C38" s="34">
        <v>54</v>
      </c>
      <c r="D38" s="34">
        <v>62110.29</v>
      </c>
      <c r="E38" s="34">
        <v>53625.99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2016-01-13T05:06:59Z</dcterms:modified>
</cp:coreProperties>
</file>