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67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<sst xmlns="http://schemas.openxmlformats.org/spreadsheetml/2006/main" count="117" uniqueCount="76">
  <si>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</si>
  <si>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</si>
  <si>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</si>
  <si>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</si>
  <si>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</si>
  <si>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</si>
  <si>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</si>
  <si>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</si>
  <si>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</si>
  <si>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</si>
  <si>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</si>
  <si>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</si>
  <si>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</si>
  <si>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</si>
  <si>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</si>
  <si>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</si>
  <si>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</si>
  <si>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</si>
  <si>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</si>
  <si>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</si>
  <si>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</si>
  <si>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</si>
  <si>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</si>
  <si>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</si>
  <si>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</si>
  <si>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</si>
  <si>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</si>
  <si>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</si>
  <si>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</si>
  <si>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</si>
  <si>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</si>
  <si>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</si>
  <si>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</si>
  <si>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</si>
  <si>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</si>
  <si>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</si>
  <si>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</si>
  <si>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</si>
  <si>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</si>
  <si>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</si>
  <si>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8" type="noConversion"/>
  </si>
  <si>
    <t>COST</t>
    <phoneticPr fontId="18" type="noConversion"/>
  </si>
  <si>
    <t>成本</t>
    <phoneticPr fontId="18" type="noConversion"/>
  </si>
  <si>
    <t>销售金额差异</t>
    <phoneticPr fontId="18" type="noConversion"/>
  </si>
  <si>
    <t>销售成本差异</t>
    <phoneticPr fontId="18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</si>
  <si>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</si>
  <si>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</si>
  <si>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</si>
  <si>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</si>
  <si>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</si>
  <si>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</si>
  <si>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</si>
  <si>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</si>
  <si>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</si>
  <si>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</si>
  <si>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</si>
  <si>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</si>
  <si>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</si>
  <si>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</si>
  <si>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</si>
  <si>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</si>
  <si>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</si>
  <si>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</si>
  <si>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</si>
  <si>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</si>
  <si>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</si>
  <si>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</si>
  <si>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</si>
  <si>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</si>
  <si>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8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</si>
  <si>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</si>
  <si>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8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</si>
  <si>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</si>
  <si>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</si>
  <si>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8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</si>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</sst>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4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8">
    <xf numFmtId="0" fontId="0" fillId="0" borderId="0"/>
    <xf numFmtId="0" fontId="33" fillId="0" borderId="0" applyNumberFormat="0" applyFill="0" applyBorder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37" fillId="3" borderId="0" applyNumberFormat="0" applyBorder="0" applyAlignment="0" applyProtection="0"/>
    <xf numFmtId="0" fontId="46" fillId="4" borderId="0" applyNumberFormat="0" applyBorder="0" applyAlignment="0" applyProtection="0"/>
    <xf numFmtId="0" fontId="48" fillId="5" borderId="4" applyNumberFormat="0" applyAlignment="0" applyProtection="0"/>
    <xf numFmtId="0" fontId="47" fillId="6" borderId="5" applyNumberFormat="0" applyAlignment="0" applyProtection="0"/>
    <xf numFmtId="0" fontId="41" fillId="6" borderId="4" applyNumberFormat="0" applyAlignment="0" applyProtection="0"/>
    <xf numFmtId="0" fontId="45" fillId="0" borderId="6" applyNumberFormat="0" applyFill="0" applyAlignment="0" applyProtection="0"/>
    <xf numFmtId="0" fontId="42" fillId="7" borderId="7" applyNumberFormat="0" applyAlignment="0" applyProtection="0"/>
    <xf numFmtId="0" fontId="44" fillId="0" borderId="0" applyNumberFormat="0" applyFill="0" applyBorder="0" applyAlignment="0" applyProtection="0"/>
    <xf numFmtId="0" fontId="14" fillId="8" borderId="8" applyNumberFormat="0" applyFont="0" applyAlignment="0" applyProtection="0">
      <alignment vertical="center"/>
    </xf>
    <xf numFmtId="0" fontId="43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31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1" fillId="32" borderId="0" applyNumberFormat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8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9" fillId="0" borderId="0"/>
    <xf numFmtId="4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37" fillId="3" borderId="0" applyNumberFormat="0" applyBorder="0" applyAlignment="0" applyProtection="0"/>
    <xf numFmtId="0" fontId="46" fillId="4" borderId="0" applyNumberFormat="0" applyBorder="0" applyAlignment="0" applyProtection="0"/>
    <xf numFmtId="0" fontId="48" fillId="5" borderId="4" applyNumberFormat="0" applyAlignment="0" applyProtection="0"/>
    <xf numFmtId="0" fontId="47" fillId="6" borderId="5" applyNumberFormat="0" applyAlignment="0" applyProtection="0"/>
    <xf numFmtId="0" fontId="41" fillId="6" borderId="4" applyNumberFormat="0" applyAlignment="0" applyProtection="0"/>
    <xf numFmtId="0" fontId="45" fillId="0" borderId="6" applyNumberFormat="0" applyFill="0" applyAlignment="0" applyProtection="0"/>
    <xf numFmtId="0" fontId="42" fillId="7" borderId="7" applyNumberFormat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31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1" fillId="32" borderId="0" applyNumberFormat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32" fillId="38" borderId="21">
      <alignment vertical="center"/>
    </xf>
    <xf numFmtId="0" fontId="51" fillId="0" borderId="0"/>
    <xf numFmtId="180" fontId="53" fillId="0" borderId="0" applyFont="0" applyFill="0" applyBorder="0" applyAlignment="0" applyProtection="0"/>
    <xf numFmtId="181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5" fillId="0" borderId="0" xfId="0" applyFont="1"/>
    <xf numFmtId="177" fontId="15" fillId="0" borderId="0" xfId="0" applyNumberFormat="1" applyFont="1"/>
    <xf numFmtId="0" fontId="0" fillId="0" borderId="0" xfId="0" applyAlignment="1"/>
    <xf numFmtId="0" fontId="15" fillId="0" borderId="0" xfId="0" applyNumberFormat="1" applyFont="1"/>
    <xf numFmtId="0" fontId="16" fillId="0" borderId="18" xfId="0" applyFont="1" applyBorder="1" applyAlignment="1">
      <alignment wrapText="1"/>
    </xf>
    <xf numFmtId="0" fontId="16" fillId="0" borderId="18" xfId="0" applyNumberFormat="1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18" xfId="0" applyFont="1" applyBorder="1" applyAlignment="1">
      <alignment horizontal="right" vertical="center" wrapText="1"/>
    </xf>
    <xf numFmtId="49" fontId="16" fillId="36" borderId="18" xfId="0" applyNumberFormat="1" applyFont="1" applyFill="1" applyBorder="1" applyAlignment="1">
      <alignment vertical="center" wrapText="1"/>
    </xf>
    <xf numFmtId="49" fontId="19" fillId="37" borderId="18" xfId="0" applyNumberFormat="1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vertical="center" wrapText="1"/>
    </xf>
    <xf numFmtId="0" fontId="16" fillId="33" borderId="18" xfId="0" applyNumberFormat="1" applyFont="1" applyFill="1" applyBorder="1" applyAlignment="1">
      <alignment vertical="center" wrapText="1"/>
    </xf>
    <xf numFmtId="0" fontId="16" fillId="36" borderId="18" xfId="0" applyFont="1" applyFill="1" applyBorder="1" applyAlignment="1">
      <alignment vertical="center" wrapText="1"/>
    </xf>
    <xf numFmtId="0" fontId="16" fillId="37" borderId="18" xfId="0" applyFont="1" applyFill="1" applyBorder="1" applyAlignment="1">
      <alignment vertical="center" wrapText="1"/>
    </xf>
    <xf numFmtId="4" fontId="16" fillId="36" borderId="18" xfId="0" applyNumberFormat="1" applyFont="1" applyFill="1" applyBorder="1" applyAlignment="1">
      <alignment horizontal="right" vertical="top" wrapText="1"/>
    </xf>
    <xf numFmtId="4" fontId="16" fillId="37" borderId="18" xfId="0" applyNumberFormat="1" applyFont="1" applyFill="1" applyBorder="1" applyAlignment="1">
      <alignment horizontal="right" vertical="top" wrapText="1"/>
    </xf>
    <xf numFmtId="177" fontId="15" fillId="36" borderId="18" xfId="0" applyNumberFormat="1" applyFont="1" applyFill="1" applyBorder="1" applyAlignment="1">
      <alignment horizontal="center" vertical="center"/>
    </xf>
    <xf numFmtId="177" fontId="15" fillId="37" borderId="18" xfId="0" applyNumberFormat="1" applyFont="1" applyFill="1" applyBorder="1" applyAlignment="1">
      <alignment horizontal="center" vertical="center"/>
    </xf>
    <xf numFmtId="177" fontId="20" fillId="0" borderId="18" xfId="0" applyNumberFormat="1" applyFont="1" applyBorder="1"/>
    <xf numFmtId="177" fontId="15" fillId="36" borderId="18" xfId="0" applyNumberFormat="1" applyFont="1" applyFill="1" applyBorder="1"/>
    <xf numFmtId="177" fontId="15" fillId="37" borderId="18" xfId="0" applyNumberFormat="1" applyFont="1" applyFill="1" applyBorder="1"/>
    <xf numFmtId="177" fontId="15" fillId="0" borderId="18" xfId="0" applyNumberFormat="1" applyFont="1" applyBorder="1"/>
    <xf numFmtId="49" fontId="16" fillId="0" borderId="18" xfId="0" applyNumberFormat="1" applyFont="1" applyFill="1" applyBorder="1" applyAlignment="1">
      <alignment vertical="center" wrapText="1"/>
    </xf>
    <xf numFmtId="0" fontId="16" fillId="0" borderId="18" xfId="0" applyFont="1" applyFill="1" applyBorder="1" applyAlignment="1">
      <alignment vertical="center" wrapText="1"/>
    </xf>
    <xf numFmtId="4" fontId="16" fillId="0" borderId="18" xfId="0" applyNumberFormat="1" applyFont="1" applyFill="1" applyBorder="1" applyAlignment="1">
      <alignment horizontal="right" vertical="top" wrapText="1"/>
    </xf>
    <xf numFmtId="0" fontId="15" fillId="0" borderId="0" xfId="0" applyFont="1" applyFill="1"/>
    <xf numFmtId="176" fontId="16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NumberFormat="1" applyFont="1" applyAlignment="1"/>
    <xf numFmtId="1" fontId="26" fillId="0" borderId="0" xfId="0" applyNumberFormat="1" applyFont="1" applyAlignment="1"/>
    <xf numFmtId="0" fontId="15" fillId="0" borderId="0" xfId="0" applyFont="1"/>
    <xf numFmtId="1" fontId="50" fillId="0" borderId="0" xfId="0" applyNumberFormat="1" applyFont="1" applyAlignment="1"/>
    <xf numFmtId="0" fontId="50" fillId="0" borderId="0" xfId="0" applyNumberFormat="1" applyFont="1" applyAlignment="1"/>
    <xf numFmtId="0" fontId="15" fillId="0" borderId="0" xfId="0" applyFont="1"/>
    <xf numFmtId="0" fontId="15" fillId="0" borderId="0" xfId="0" applyFont="1"/>
    <xf numFmtId="0" fontId="51" fillId="0" borderId="0" xfId="110"/>
    <xf numFmtId="0" fontId="52" fillId="0" borderId="0" xfId="110" applyNumberFormat="1" applyFont="1"/>
    <xf numFmtId="0" fontId="21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16" fillId="0" borderId="10" xfId="0" applyFont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11" xfId="0" applyFont="1" applyBorder="1" applyAlignment="1">
      <alignment horizontal="right" vertical="center" wrapText="1"/>
    </xf>
    <xf numFmtId="49" fontId="16" fillId="33" borderId="10" xfId="0" applyNumberFormat="1" applyFont="1" applyFill="1" applyBorder="1" applyAlignment="1">
      <alignment vertical="center" wrapText="1"/>
    </xf>
    <xf numFmtId="49" fontId="16" fillId="33" borderId="12" xfId="0" applyNumberFormat="1" applyFont="1" applyFill="1" applyBorder="1" applyAlignment="1">
      <alignment vertical="center" wrapText="1"/>
    </xf>
    <xf numFmtId="0" fontId="16" fillId="33" borderId="10" xfId="0" applyFont="1" applyFill="1" applyBorder="1" applyAlignment="1">
      <alignment vertical="center" wrapText="1"/>
    </xf>
    <xf numFmtId="0" fontId="16" fillId="33" borderId="12" xfId="0" applyFont="1" applyFill="1" applyBorder="1" applyAlignment="1">
      <alignment vertical="center" wrapText="1"/>
    </xf>
    <xf numFmtId="4" fontId="17" fillId="34" borderId="10" xfId="0" applyNumberFormat="1" applyFont="1" applyFill="1" applyBorder="1" applyAlignment="1">
      <alignment horizontal="right" vertical="top" wrapText="1"/>
    </xf>
    <xf numFmtId="0" fontId="17" fillId="34" borderId="10" xfId="0" applyFont="1" applyFill="1" applyBorder="1" applyAlignment="1">
      <alignment horizontal="right" vertical="top" wrapText="1"/>
    </xf>
    <xf numFmtId="176" fontId="17" fillId="34" borderId="10" xfId="0" applyNumberFormat="1" applyFont="1" applyFill="1" applyBorder="1" applyAlignment="1">
      <alignment horizontal="right" vertical="top" wrapText="1"/>
    </xf>
    <xf numFmtId="176" fontId="17" fillId="34" borderId="12" xfId="0" applyNumberFormat="1" applyFont="1" applyFill="1" applyBorder="1" applyAlignment="1">
      <alignment horizontal="right" vertical="top" wrapText="1"/>
    </xf>
    <xf numFmtId="4" fontId="16" fillId="35" borderId="10" xfId="0" applyNumberFormat="1" applyFont="1" applyFill="1" applyBorder="1" applyAlignment="1">
      <alignment horizontal="right" vertical="top" wrapText="1"/>
    </xf>
    <xf numFmtId="0" fontId="16" fillId="35" borderId="10" xfId="0" applyFont="1" applyFill="1" applyBorder="1" applyAlignment="1">
      <alignment horizontal="right" vertical="top" wrapText="1"/>
    </xf>
    <xf numFmtId="176" fontId="16" fillId="35" borderId="10" xfId="0" applyNumberFormat="1" applyFont="1" applyFill="1" applyBorder="1" applyAlignment="1">
      <alignment horizontal="right" vertical="top" wrapText="1"/>
    </xf>
    <xf numFmtId="176" fontId="16" fillId="35" borderId="12" xfId="0" applyNumberFormat="1" applyFont="1" applyFill="1" applyBorder="1" applyAlignment="1">
      <alignment horizontal="right" vertical="top" wrapText="1"/>
    </xf>
    <xf numFmtId="0" fontId="16" fillId="35" borderId="12" xfId="0" applyFont="1" applyFill="1" applyBorder="1" applyAlignment="1">
      <alignment horizontal="right" vertical="top" wrapText="1"/>
    </xf>
    <xf numFmtId="4" fontId="16" fillId="35" borderId="13" xfId="0" applyNumberFormat="1" applyFont="1" applyFill="1" applyBorder="1" applyAlignment="1">
      <alignment horizontal="right" vertical="top" wrapText="1"/>
    </xf>
    <xf numFmtId="0" fontId="16" fillId="35" borderId="13" xfId="0" applyFont="1" applyFill="1" applyBorder="1" applyAlignment="1">
      <alignment horizontal="right" vertical="top" wrapText="1"/>
    </xf>
    <xf numFmtId="176" fontId="16" fillId="35" borderId="13" xfId="0" applyNumberFormat="1" applyFont="1" applyFill="1" applyBorder="1" applyAlignment="1">
      <alignment horizontal="right" vertical="top" wrapText="1"/>
    </xf>
    <xf numFmtId="176" fontId="16" fillId="35" borderId="20" xfId="0" applyNumberFormat="1" applyFont="1" applyFill="1" applyBorder="1" applyAlignment="1">
      <alignment horizontal="right" vertical="top" wrapText="1"/>
    </xf>
    <xf numFmtId="0" fontId="16" fillId="33" borderId="18" xfId="0" applyFont="1" applyFill="1" applyBorder="1" applyAlignment="1">
      <alignment vertical="center" wrapText="1"/>
    </xf>
    <xf numFmtId="49" fontId="16" fillId="33" borderId="18" xfId="0" applyNumberFormat="1" applyFont="1" applyFill="1" applyBorder="1" applyAlignment="1">
      <alignment horizontal="left" vertical="top" wrapText="1"/>
    </xf>
    <xf numFmtId="49" fontId="17" fillId="33" borderId="18" xfId="0" applyNumberFormat="1" applyFont="1" applyFill="1" applyBorder="1" applyAlignment="1">
      <alignment horizontal="left" vertical="top" wrapText="1"/>
    </xf>
    <xf numFmtId="14" fontId="16" fillId="33" borderId="18" xfId="0" applyNumberFormat="1" applyFont="1" applyFill="1" applyBorder="1" applyAlignment="1">
      <alignment vertical="center" wrapText="1"/>
    </xf>
    <xf numFmtId="49" fontId="16" fillId="33" borderId="13" xfId="0" applyNumberFormat="1" applyFont="1" applyFill="1" applyBorder="1" applyAlignment="1">
      <alignment horizontal="left" vertical="top" wrapText="1"/>
    </xf>
    <xf numFmtId="49" fontId="16" fillId="33" borderId="15" xfId="0" applyNumberFormat="1" applyFont="1" applyFill="1" applyBorder="1" applyAlignment="1">
      <alignment horizontal="left" vertical="top" wrapText="1"/>
    </xf>
    <xf numFmtId="0" fontId="15" fillId="0" borderId="0" xfId="0" applyFont="1" applyAlignment="1">
      <alignment wrapText="1"/>
    </xf>
    <xf numFmtId="0" fontId="15" fillId="0" borderId="19" xfId="0" applyFont="1" applyBorder="1" applyAlignment="1">
      <alignment wrapText="1"/>
    </xf>
    <xf numFmtId="0" fontId="15" fillId="0" borderId="0" xfId="0" applyFont="1" applyAlignment="1">
      <alignment horizontal="right" vertical="center" wrapText="1"/>
    </xf>
    <xf numFmtId="0" fontId="16" fillId="33" borderId="13" xfId="0" applyFont="1" applyFill="1" applyBorder="1" applyAlignment="1">
      <alignment vertical="center" wrapText="1"/>
    </xf>
    <xf numFmtId="0" fontId="16" fillId="33" borderId="15" xfId="0" applyFont="1" applyFill="1" applyBorder="1" applyAlignment="1">
      <alignment vertical="center" wrapText="1"/>
    </xf>
    <xf numFmtId="49" fontId="17" fillId="33" borderId="13" xfId="0" applyNumberFormat="1" applyFont="1" applyFill="1" applyBorder="1" applyAlignment="1">
      <alignment horizontal="left" vertical="top" wrapText="1"/>
    </xf>
    <xf numFmtId="49" fontId="17" fillId="33" borderId="14" xfId="0" applyNumberFormat="1" applyFont="1" applyFill="1" applyBorder="1" applyAlignment="1">
      <alignment horizontal="left" vertical="top" wrapText="1"/>
    </xf>
    <xf numFmtId="49" fontId="17" fillId="33" borderId="15" xfId="0" applyNumberFormat="1" applyFont="1" applyFill="1" applyBorder="1" applyAlignment="1">
      <alignment horizontal="left" vertical="top" wrapText="1"/>
    </xf>
    <xf numFmtId="14" fontId="16" fillId="33" borderId="12" xfId="0" applyNumberFormat="1" applyFont="1" applyFill="1" applyBorder="1" applyAlignment="1">
      <alignment vertical="center" wrapText="1"/>
    </xf>
    <xf numFmtId="14" fontId="16" fillId="33" borderId="16" xfId="0" applyNumberFormat="1" applyFont="1" applyFill="1" applyBorder="1" applyAlignment="1">
      <alignment vertical="center" wrapText="1"/>
    </xf>
    <xf numFmtId="14" fontId="16" fillId="33" borderId="17" xfId="0" applyNumberFormat="1" applyFont="1" applyFill="1" applyBorder="1" applyAlignment="1">
      <alignment vertical="center" wrapText="1"/>
    </xf>
  </cellXfs>
  <cellStyles count="12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15154842.790999999</v>
      </c>
      <c r="F3" s="25">
        <f>RA!I7</f>
        <v>1710310.3269</v>
      </c>
      <c r="G3" s="16">
        <f>SUM(G4:G40)</f>
        <v>13444532.4641</v>
      </c>
      <c r="H3" s="27">
        <f>RA!J7</f>
        <v>11.285569573283199</v>
      </c>
      <c r="I3" s="20">
        <f>SUM(I4:I40)</f>
        <v>15154847.701588364</v>
      </c>
      <c r="J3" s="21">
        <f>SUM(J4:J40)</f>
        <v>13444532.459950879</v>
      </c>
      <c r="K3" s="22">
        <f>E3-I3</f>
        <v>-4.9105883650481701</v>
      </c>
      <c r="L3" s="22">
        <f>G3-J3</f>
        <v>4.1491203010082245E-3</v>
      </c>
    </row>
    <row r="4" spans="1:13">
      <c r="A4" s="64">
        <f>RA!A8</f>
        <v>42382</v>
      </c>
      <c r="B4" s="12">
        <v>12</v>
      </c>
      <c r="C4" s="62" t="s">
        <v>6</v>
      </c>
      <c r="D4" s="62"/>
      <c r="E4" s="15">
        <f>VLOOKUP(C4,RA!B8:D36,3,0)</f>
        <v>631096.91229999997</v>
      </c>
      <c r="F4" s="25">
        <f>VLOOKUP(C4,RA!B8:I39,8,0)</f>
        <v>147192.2366</v>
      </c>
      <c r="G4" s="16">
        <f t="shared" ref="G4:G40" si="0">E4-F4</f>
        <v>483904.67569999996</v>
      </c>
      <c r="H4" s="27">
        <f>RA!J8</f>
        <v>23.323238274699399</v>
      </c>
      <c r="I4" s="20">
        <f>VLOOKUP(B4,RMS!B:D,3,FALSE)</f>
        <v>631097.80047863198</v>
      </c>
      <c r="J4" s="21">
        <f>VLOOKUP(B4,RMS!B:E,4,FALSE)</f>
        <v>483904.68885042699</v>
      </c>
      <c r="K4" s="22">
        <f t="shared" ref="K4:K40" si="1">E4-I4</f>
        <v>-0.88817863201256841</v>
      </c>
      <c r="L4" s="22">
        <f t="shared" ref="L4:L40" si="2">G4-J4</f>
        <v>-1.3150427024811506E-2</v>
      </c>
    </row>
    <row r="5" spans="1:13">
      <c r="A5" s="64"/>
      <c r="B5" s="12">
        <v>13</v>
      </c>
      <c r="C5" s="62" t="s">
        <v>7</v>
      </c>
      <c r="D5" s="62"/>
      <c r="E5" s="15">
        <f>VLOOKUP(C5,RA!B8:D37,3,0)</f>
        <v>61700.081100000003</v>
      </c>
      <c r="F5" s="25">
        <f>VLOOKUP(C5,RA!B9:I40,8,0)</f>
        <v>15153.5082</v>
      </c>
      <c r="G5" s="16">
        <f t="shared" si="0"/>
        <v>46546.572899999999</v>
      </c>
      <c r="H5" s="27">
        <f>RA!J9</f>
        <v>24.559948593001099</v>
      </c>
      <c r="I5" s="20">
        <f>VLOOKUP(B5,RMS!B:D,3,FALSE)</f>
        <v>61700.129676068398</v>
      </c>
      <c r="J5" s="21">
        <f>VLOOKUP(B5,RMS!B:E,4,FALSE)</f>
        <v>46546.568846153801</v>
      </c>
      <c r="K5" s="22">
        <f t="shared" si="1"/>
        <v>-4.8576068395050243E-2</v>
      </c>
      <c r="L5" s="22">
        <f t="shared" si="2"/>
        <v>4.0538461980759166E-3</v>
      </c>
      <c r="M5" s="32"/>
    </row>
    <row r="6" spans="1:13">
      <c r="A6" s="64"/>
      <c r="B6" s="12">
        <v>14</v>
      </c>
      <c r="C6" s="62" t="s">
        <v>8</v>
      </c>
      <c r="D6" s="62"/>
      <c r="E6" s="15">
        <f>VLOOKUP(C6,RA!B10:D38,3,0)</f>
        <v>84812.760999999999</v>
      </c>
      <c r="F6" s="25">
        <f>VLOOKUP(C6,RA!B10:I41,8,0)</f>
        <v>25584.800500000001</v>
      </c>
      <c r="G6" s="16">
        <f t="shared" si="0"/>
        <v>59227.960500000001</v>
      </c>
      <c r="H6" s="27">
        <f>RA!J10</f>
        <v>30.166215789154698</v>
      </c>
      <c r="I6" s="20">
        <f>VLOOKUP(B6,RMS!B:D,3,FALSE)</f>
        <v>84814.386715982095</v>
      </c>
      <c r="J6" s="21">
        <f>VLOOKUP(B6,RMS!B:E,4,FALSE)</f>
        <v>59227.960049115602</v>
      </c>
      <c r="K6" s="22">
        <f>E6-I6</f>
        <v>-1.6257159820961533</v>
      </c>
      <c r="L6" s="22">
        <f t="shared" si="2"/>
        <v>4.5088439946994185E-4</v>
      </c>
      <c r="M6" s="32"/>
    </row>
    <row r="7" spans="1:13">
      <c r="A7" s="64"/>
      <c r="B7" s="12">
        <v>15</v>
      </c>
      <c r="C7" s="62" t="s">
        <v>9</v>
      </c>
      <c r="D7" s="62"/>
      <c r="E7" s="15">
        <f>VLOOKUP(C7,RA!B10:D39,3,0)</f>
        <v>72196.157600000006</v>
      </c>
      <c r="F7" s="25">
        <f>VLOOKUP(C7,RA!B11:I42,8,0)</f>
        <v>15912.730100000001</v>
      </c>
      <c r="G7" s="16">
        <f t="shared" si="0"/>
        <v>56283.427500000005</v>
      </c>
      <c r="H7" s="27">
        <f>RA!J11</f>
        <v>22.040965376805602</v>
      </c>
      <c r="I7" s="20">
        <f>VLOOKUP(B7,RMS!B:D,3,FALSE)</f>
        <v>72196.186965380795</v>
      </c>
      <c r="J7" s="21">
        <f>VLOOKUP(B7,RMS!B:E,4,FALSE)</f>
        <v>56283.427653672203</v>
      </c>
      <c r="K7" s="22">
        <f t="shared" si="1"/>
        <v>-2.9365380789386109E-2</v>
      </c>
      <c r="L7" s="22">
        <f t="shared" si="2"/>
        <v>-1.536721974844113E-4</v>
      </c>
      <c r="M7" s="32"/>
    </row>
    <row r="8" spans="1:13">
      <c r="A8" s="64"/>
      <c r="B8" s="12">
        <v>16</v>
      </c>
      <c r="C8" s="62" t="s">
        <v>10</v>
      </c>
      <c r="D8" s="62"/>
      <c r="E8" s="15">
        <f>VLOOKUP(C8,RA!B12:D39,3,0)</f>
        <v>227743.02960000001</v>
      </c>
      <c r="F8" s="25">
        <f>VLOOKUP(C8,RA!B12:I43,8,0)</f>
        <v>22814.2801</v>
      </c>
      <c r="G8" s="16">
        <f t="shared" si="0"/>
        <v>204928.74950000001</v>
      </c>
      <c r="H8" s="27">
        <f>RA!J12</f>
        <v>10.017553617368799</v>
      </c>
      <c r="I8" s="20">
        <f>VLOOKUP(B8,RMS!B:D,3,FALSE)</f>
        <v>227743.032199145</v>
      </c>
      <c r="J8" s="21">
        <f>VLOOKUP(B8,RMS!B:E,4,FALSE)</f>
        <v>204928.750006838</v>
      </c>
      <c r="K8" s="22">
        <f t="shared" si="1"/>
        <v>-2.5991449947468936E-3</v>
      </c>
      <c r="L8" s="22">
        <f t="shared" si="2"/>
        <v>-5.0683799781836569E-4</v>
      </c>
      <c r="M8" s="32"/>
    </row>
    <row r="9" spans="1:13">
      <c r="A9" s="64"/>
      <c r="B9" s="12">
        <v>17</v>
      </c>
      <c r="C9" s="62" t="s">
        <v>11</v>
      </c>
      <c r="D9" s="62"/>
      <c r="E9" s="15">
        <f>VLOOKUP(C9,RA!B12:D40,3,0)</f>
        <v>247706.2261</v>
      </c>
      <c r="F9" s="25">
        <f>VLOOKUP(C9,RA!B13:I44,8,0)</f>
        <v>71315.706000000006</v>
      </c>
      <c r="G9" s="16">
        <f t="shared" si="0"/>
        <v>176390.52009999999</v>
      </c>
      <c r="H9" s="27">
        <f>RA!J13</f>
        <v>28.790437415654502</v>
      </c>
      <c r="I9" s="20">
        <f>VLOOKUP(B9,RMS!B:D,3,FALSE)</f>
        <v>247706.382952991</v>
      </c>
      <c r="J9" s="21">
        <f>VLOOKUP(B9,RMS!B:E,4,FALSE)</f>
        <v>176390.51940683799</v>
      </c>
      <c r="K9" s="22">
        <f t="shared" si="1"/>
        <v>-0.15685299100005068</v>
      </c>
      <c r="L9" s="22">
        <f t="shared" si="2"/>
        <v>6.9316200097091496E-4</v>
      </c>
      <c r="M9" s="32"/>
    </row>
    <row r="10" spans="1:13">
      <c r="A10" s="64"/>
      <c r="B10" s="12">
        <v>18</v>
      </c>
      <c r="C10" s="62" t="s">
        <v>12</v>
      </c>
      <c r="D10" s="62"/>
      <c r="E10" s="15">
        <f>VLOOKUP(C10,RA!B14:D41,3,0)</f>
        <v>134641.81709999999</v>
      </c>
      <c r="F10" s="25">
        <f>VLOOKUP(C10,RA!B14:I44,8,0)</f>
        <v>24283.851699999999</v>
      </c>
      <c r="G10" s="16">
        <f t="shared" si="0"/>
        <v>110357.96539999999</v>
      </c>
      <c r="H10" s="27">
        <f>RA!J14</f>
        <v>18.035891243182</v>
      </c>
      <c r="I10" s="20">
        <f>VLOOKUP(B10,RMS!B:D,3,FALSE)</f>
        <v>134641.83000512799</v>
      </c>
      <c r="J10" s="21">
        <f>VLOOKUP(B10,RMS!B:E,4,FALSE)</f>
        <v>110357.96633076901</v>
      </c>
      <c r="K10" s="22">
        <f t="shared" si="1"/>
        <v>-1.2905128009151667E-2</v>
      </c>
      <c r="L10" s="22">
        <f t="shared" si="2"/>
        <v>-9.3076901976019144E-4</v>
      </c>
      <c r="M10" s="32"/>
    </row>
    <row r="11" spans="1:13">
      <c r="A11" s="64"/>
      <c r="B11" s="12">
        <v>19</v>
      </c>
      <c r="C11" s="62" t="s">
        <v>13</v>
      </c>
      <c r="D11" s="62"/>
      <c r="E11" s="15">
        <f>VLOOKUP(C11,RA!B14:D42,3,0)</f>
        <v>94559.072700000004</v>
      </c>
      <c r="F11" s="25">
        <f>VLOOKUP(C11,RA!B15:I45,8,0)</f>
        <v>14778.1929</v>
      </c>
      <c r="G11" s="16">
        <f t="shared" si="0"/>
        <v>79780.87980000001</v>
      </c>
      <c r="H11" s="27">
        <f>RA!J15</f>
        <v>15.628529847036001</v>
      </c>
      <c r="I11" s="20">
        <f>VLOOKUP(B11,RMS!B:D,3,FALSE)</f>
        <v>94559.194482051302</v>
      </c>
      <c r="J11" s="21">
        <f>VLOOKUP(B11,RMS!B:E,4,FALSE)</f>
        <v>79780.8811094017</v>
      </c>
      <c r="K11" s="22">
        <f t="shared" si="1"/>
        <v>-0.12178205129748676</v>
      </c>
      <c r="L11" s="22">
        <f t="shared" si="2"/>
        <v>-1.3094016903778538E-3</v>
      </c>
      <c r="M11" s="32"/>
    </row>
    <row r="12" spans="1:13">
      <c r="A12" s="64"/>
      <c r="B12" s="12">
        <v>21</v>
      </c>
      <c r="C12" s="62" t="s">
        <v>14</v>
      </c>
      <c r="D12" s="62"/>
      <c r="E12" s="15">
        <f>VLOOKUP(C12,RA!B16:D43,3,0)</f>
        <v>497085.48959999997</v>
      </c>
      <c r="F12" s="25">
        <f>VLOOKUP(C12,RA!B16:I46,8,0)</f>
        <v>14212.304700000001</v>
      </c>
      <c r="G12" s="16">
        <f t="shared" si="0"/>
        <v>482873.18489999999</v>
      </c>
      <c r="H12" s="27">
        <f>RA!J16</f>
        <v>2.85912684987778</v>
      </c>
      <c r="I12" s="20">
        <f>VLOOKUP(B12,RMS!B:D,3,FALSE)</f>
        <v>497085.21628290601</v>
      </c>
      <c r="J12" s="21">
        <f>VLOOKUP(B12,RMS!B:E,4,FALSE)</f>
        <v>482873.184926496</v>
      </c>
      <c r="K12" s="22">
        <f t="shared" si="1"/>
        <v>0.27331709396094084</v>
      </c>
      <c r="L12" s="22">
        <f t="shared" si="2"/>
        <v>-2.6496010832488537E-5</v>
      </c>
      <c r="M12" s="32"/>
    </row>
    <row r="13" spans="1:13">
      <c r="A13" s="64"/>
      <c r="B13" s="12">
        <v>22</v>
      </c>
      <c r="C13" s="62" t="s">
        <v>15</v>
      </c>
      <c r="D13" s="62"/>
      <c r="E13" s="15">
        <f>VLOOKUP(C13,RA!B16:D44,3,0)</f>
        <v>546789.82720000006</v>
      </c>
      <c r="F13" s="25">
        <f>VLOOKUP(C13,RA!B17:I47,8,0)</f>
        <v>63172.739699999998</v>
      </c>
      <c r="G13" s="16">
        <f t="shared" si="0"/>
        <v>483617.08750000008</v>
      </c>
      <c r="H13" s="27">
        <f>RA!J17</f>
        <v>11.5533860648972</v>
      </c>
      <c r="I13" s="20">
        <f>VLOOKUP(B13,RMS!B:D,3,FALSE)</f>
        <v>546789.80960256397</v>
      </c>
      <c r="J13" s="21">
        <f>VLOOKUP(B13,RMS!B:E,4,FALSE)</f>
        <v>483617.08691538498</v>
      </c>
      <c r="K13" s="22">
        <f t="shared" si="1"/>
        <v>1.7597436089999974E-2</v>
      </c>
      <c r="L13" s="22">
        <f t="shared" si="2"/>
        <v>5.846151034347713E-4</v>
      </c>
      <c r="M13" s="32"/>
    </row>
    <row r="14" spans="1:13">
      <c r="A14" s="64"/>
      <c r="B14" s="12">
        <v>23</v>
      </c>
      <c r="C14" s="62" t="s">
        <v>16</v>
      </c>
      <c r="D14" s="62"/>
      <c r="E14" s="15">
        <f>VLOOKUP(C14,RA!B18:D44,3,0)</f>
        <v>1468032.0952999999</v>
      </c>
      <c r="F14" s="25">
        <f>VLOOKUP(C14,RA!B18:I48,8,0)</f>
        <v>239872.62419999999</v>
      </c>
      <c r="G14" s="16">
        <f t="shared" si="0"/>
        <v>1228159.4711</v>
      </c>
      <c r="H14" s="27">
        <f>RA!J18</f>
        <v>16.339739775987699</v>
      </c>
      <c r="I14" s="20">
        <f>VLOOKUP(B14,RMS!B:D,3,FALSE)</f>
        <v>1468032.2288359001</v>
      </c>
      <c r="J14" s="21">
        <f>VLOOKUP(B14,RMS!B:E,4,FALSE)</f>
        <v>1228159.4870726501</v>
      </c>
      <c r="K14" s="22">
        <f t="shared" si="1"/>
        <v>-0.1335359001532197</v>
      </c>
      <c r="L14" s="22">
        <f t="shared" si="2"/>
        <v>-1.5972650144249201E-2</v>
      </c>
      <c r="M14" s="32"/>
    </row>
    <row r="15" spans="1:13">
      <c r="A15" s="64"/>
      <c r="B15" s="12">
        <v>24</v>
      </c>
      <c r="C15" s="62" t="s">
        <v>17</v>
      </c>
      <c r="D15" s="62"/>
      <c r="E15" s="15">
        <f>VLOOKUP(C15,RA!B18:D45,3,0)</f>
        <v>576355.06050000002</v>
      </c>
      <c r="F15" s="25">
        <f>VLOOKUP(C15,RA!B19:I49,8,0)</f>
        <v>42980.355300000003</v>
      </c>
      <c r="G15" s="16">
        <f t="shared" si="0"/>
        <v>533374.70519999997</v>
      </c>
      <c r="H15" s="27">
        <f>RA!J19</f>
        <v>7.45727039556375</v>
      </c>
      <c r="I15" s="20">
        <f>VLOOKUP(B15,RMS!B:D,3,FALSE)</f>
        <v>576355.022758974</v>
      </c>
      <c r="J15" s="21">
        <f>VLOOKUP(B15,RMS!B:E,4,FALSE)</f>
        <v>533374.70418632496</v>
      </c>
      <c r="K15" s="22">
        <f t="shared" si="1"/>
        <v>3.7741026026196778E-2</v>
      </c>
      <c r="L15" s="22">
        <f t="shared" si="2"/>
        <v>1.0136750061064959E-3</v>
      </c>
      <c r="M15" s="32"/>
    </row>
    <row r="16" spans="1:13">
      <c r="A16" s="64"/>
      <c r="B16" s="12">
        <v>25</v>
      </c>
      <c r="C16" s="62" t="s">
        <v>18</v>
      </c>
      <c r="D16" s="62"/>
      <c r="E16" s="15">
        <f>VLOOKUP(C16,RA!B20:D46,3,0)</f>
        <v>1069643.3151</v>
      </c>
      <c r="F16" s="25">
        <f>VLOOKUP(C16,RA!B20:I50,8,0)</f>
        <v>88395.449900000007</v>
      </c>
      <c r="G16" s="16">
        <f t="shared" si="0"/>
        <v>981247.8652</v>
      </c>
      <c r="H16" s="27">
        <f>RA!J20</f>
        <v>8.2640118114266894</v>
      </c>
      <c r="I16" s="20">
        <f>VLOOKUP(B16,RMS!B:D,3,FALSE)</f>
        <v>1069643.3129</v>
      </c>
      <c r="J16" s="21">
        <f>VLOOKUP(B16,RMS!B:E,4,FALSE)</f>
        <v>981247.8652</v>
      </c>
      <c r="K16" s="22">
        <f t="shared" si="1"/>
        <v>2.199999988079071E-3</v>
      </c>
      <c r="L16" s="22">
        <f t="shared" si="2"/>
        <v>0</v>
      </c>
      <c r="M16" s="32"/>
    </row>
    <row r="17" spans="1:13">
      <c r="A17" s="64"/>
      <c r="B17" s="12">
        <v>26</v>
      </c>
      <c r="C17" s="62" t="s">
        <v>19</v>
      </c>
      <c r="D17" s="62"/>
      <c r="E17" s="15">
        <f>VLOOKUP(C17,RA!B20:D47,3,0)</f>
        <v>316968.1581</v>
      </c>
      <c r="F17" s="25">
        <f>VLOOKUP(C17,RA!B21:I51,8,0)</f>
        <v>48305.700700000001</v>
      </c>
      <c r="G17" s="16">
        <f t="shared" si="0"/>
        <v>268662.45740000001</v>
      </c>
      <c r="H17" s="27">
        <f>RA!J21</f>
        <v>15.2399222021412</v>
      </c>
      <c r="I17" s="20">
        <f>VLOOKUP(B17,RMS!B:D,3,FALSE)</f>
        <v>316967.95398168801</v>
      </c>
      <c r="J17" s="21">
        <f>VLOOKUP(B17,RMS!B:E,4,FALSE)</f>
        <v>268662.45716126601</v>
      </c>
      <c r="K17" s="22">
        <f t="shared" si="1"/>
        <v>0.20411831198725849</v>
      </c>
      <c r="L17" s="22">
        <f t="shared" si="2"/>
        <v>2.3873400641605258E-4</v>
      </c>
      <c r="M17" s="32"/>
    </row>
    <row r="18" spans="1:13">
      <c r="A18" s="64"/>
      <c r="B18" s="12">
        <v>27</v>
      </c>
      <c r="C18" s="62" t="s">
        <v>20</v>
      </c>
      <c r="D18" s="62"/>
      <c r="E18" s="15">
        <f>VLOOKUP(C18,RA!B22:D48,3,0)</f>
        <v>924425.07310000004</v>
      </c>
      <c r="F18" s="25">
        <f>VLOOKUP(C18,RA!B22:I52,8,0)</f>
        <v>88173.820999999996</v>
      </c>
      <c r="G18" s="16">
        <f t="shared" si="0"/>
        <v>836251.25210000004</v>
      </c>
      <c r="H18" s="27">
        <f>RA!J22</f>
        <v>9.5382333913028496</v>
      </c>
      <c r="I18" s="20">
        <f>VLOOKUP(B18,RMS!B:D,3,FALSE)</f>
        <v>924426.27489999996</v>
      </c>
      <c r="J18" s="21">
        <f>VLOOKUP(B18,RMS!B:E,4,FALSE)</f>
        <v>836251.25589999999</v>
      </c>
      <c r="K18" s="22">
        <f t="shared" si="1"/>
        <v>-1.201799999922514</v>
      </c>
      <c r="L18" s="22">
        <f t="shared" si="2"/>
        <v>-3.7999999476596713E-3</v>
      </c>
      <c r="M18" s="32"/>
    </row>
    <row r="19" spans="1:13">
      <c r="A19" s="64"/>
      <c r="B19" s="12">
        <v>29</v>
      </c>
      <c r="C19" s="62" t="s">
        <v>21</v>
      </c>
      <c r="D19" s="62"/>
      <c r="E19" s="15">
        <f>VLOOKUP(C19,RA!B22:D49,3,0)</f>
        <v>1897558.2034</v>
      </c>
      <c r="F19" s="25">
        <f>VLOOKUP(C19,RA!B23:I53,8,0)</f>
        <v>248647.5275</v>
      </c>
      <c r="G19" s="16">
        <f t="shared" si="0"/>
        <v>1648910.6758999999</v>
      </c>
      <c r="H19" s="27">
        <f>RA!J23</f>
        <v>13.1035520836451</v>
      </c>
      <c r="I19" s="20">
        <f>VLOOKUP(B19,RMS!B:D,3,FALSE)</f>
        <v>1897559.55354957</v>
      </c>
      <c r="J19" s="21">
        <f>VLOOKUP(B19,RMS!B:E,4,FALSE)</f>
        <v>1648910.69606239</v>
      </c>
      <c r="K19" s="22">
        <f t="shared" si="1"/>
        <v>-1.3501495700329542</v>
      </c>
      <c r="L19" s="22">
        <f t="shared" si="2"/>
        <v>-2.0162390079349279E-2</v>
      </c>
      <c r="M19" s="32"/>
    </row>
    <row r="20" spans="1:13">
      <c r="A20" s="64"/>
      <c r="B20" s="12">
        <v>31</v>
      </c>
      <c r="C20" s="62" t="s">
        <v>22</v>
      </c>
      <c r="D20" s="62"/>
      <c r="E20" s="15">
        <f>VLOOKUP(C20,RA!B24:D50,3,0)</f>
        <v>265624.4584</v>
      </c>
      <c r="F20" s="25">
        <f>VLOOKUP(C20,RA!B24:I54,8,0)</f>
        <v>39537.179900000003</v>
      </c>
      <c r="G20" s="16">
        <f t="shared" si="0"/>
        <v>226087.27850000001</v>
      </c>
      <c r="H20" s="27">
        <f>RA!J24</f>
        <v>14.884615723323799</v>
      </c>
      <c r="I20" s="20">
        <f>VLOOKUP(B20,RMS!B:D,3,FALSE)</f>
        <v>265624.47489796497</v>
      </c>
      <c r="J20" s="21">
        <f>VLOOKUP(B20,RMS!B:E,4,FALSE)</f>
        <v>226087.27278618401</v>
      </c>
      <c r="K20" s="22">
        <f t="shared" si="1"/>
        <v>-1.6497964970767498E-2</v>
      </c>
      <c r="L20" s="22">
        <f t="shared" si="2"/>
        <v>5.7138160045724362E-3</v>
      </c>
      <c r="M20" s="32"/>
    </row>
    <row r="21" spans="1:13">
      <c r="A21" s="64"/>
      <c r="B21" s="12">
        <v>32</v>
      </c>
      <c r="C21" s="62" t="s">
        <v>23</v>
      </c>
      <c r="D21" s="62"/>
      <c r="E21" s="15">
        <f>VLOOKUP(C21,RA!B24:D51,3,0)</f>
        <v>314273.87439999997</v>
      </c>
      <c r="F21" s="25">
        <f>VLOOKUP(C21,RA!B25:I55,8,0)</f>
        <v>26379.847900000001</v>
      </c>
      <c r="G21" s="16">
        <f t="shared" si="0"/>
        <v>287894.02649999998</v>
      </c>
      <c r="H21" s="27">
        <f>RA!J25</f>
        <v>8.3939041863926604</v>
      </c>
      <c r="I21" s="20">
        <f>VLOOKUP(B21,RMS!B:D,3,FALSE)</f>
        <v>314273.87852887099</v>
      </c>
      <c r="J21" s="21">
        <f>VLOOKUP(B21,RMS!B:E,4,FALSE)</f>
        <v>287894.02228355</v>
      </c>
      <c r="K21" s="22">
        <f t="shared" si="1"/>
        <v>-4.1288710199296474E-3</v>
      </c>
      <c r="L21" s="22">
        <f t="shared" si="2"/>
        <v>4.2164499755017459E-3</v>
      </c>
      <c r="M21" s="32"/>
    </row>
    <row r="22" spans="1:13">
      <c r="A22" s="64"/>
      <c r="B22" s="12">
        <v>33</v>
      </c>
      <c r="C22" s="62" t="s">
        <v>24</v>
      </c>
      <c r="D22" s="62"/>
      <c r="E22" s="15">
        <f>VLOOKUP(C22,RA!B26:D52,3,0)</f>
        <v>657985.02859999996</v>
      </c>
      <c r="F22" s="25">
        <f>VLOOKUP(C22,RA!B26:I56,8,0)</f>
        <v>145568.4755</v>
      </c>
      <c r="G22" s="16">
        <f t="shared" si="0"/>
        <v>512416.55309999996</v>
      </c>
      <c r="H22" s="27">
        <f>RA!J26</f>
        <v>22.1233719876161</v>
      </c>
      <c r="I22" s="20">
        <f>VLOOKUP(B22,RMS!B:D,3,FALSE)</f>
        <v>657985.00774132798</v>
      </c>
      <c r="J22" s="21">
        <f>VLOOKUP(B22,RMS!B:E,4,FALSE)</f>
        <v>512416.53320821299</v>
      </c>
      <c r="K22" s="22">
        <f t="shared" si="1"/>
        <v>2.0858671981841326E-2</v>
      </c>
      <c r="L22" s="22">
        <f t="shared" si="2"/>
        <v>1.9891786971129477E-2</v>
      </c>
      <c r="M22" s="32"/>
    </row>
    <row r="23" spans="1:13">
      <c r="A23" s="64"/>
      <c r="B23" s="12">
        <v>34</v>
      </c>
      <c r="C23" s="62" t="s">
        <v>25</v>
      </c>
      <c r="D23" s="62"/>
      <c r="E23" s="15">
        <f>VLOOKUP(C23,RA!B26:D53,3,0)</f>
        <v>232410.07810000001</v>
      </c>
      <c r="F23" s="25">
        <f>VLOOKUP(C23,RA!B27:I57,8,0)</f>
        <v>61435.7886</v>
      </c>
      <c r="G23" s="16">
        <f t="shared" si="0"/>
        <v>170974.28950000001</v>
      </c>
      <c r="H23" s="27">
        <f>RA!J27</f>
        <v>26.4342188179834</v>
      </c>
      <c r="I23" s="20">
        <f>VLOOKUP(B23,RMS!B:D,3,FALSE)</f>
        <v>232409.948848778</v>
      </c>
      <c r="J23" s="21">
        <f>VLOOKUP(B23,RMS!B:E,4,FALSE)</f>
        <v>170974.303568918</v>
      </c>
      <c r="K23" s="22">
        <f t="shared" si="1"/>
        <v>0.12925122200977057</v>
      </c>
      <c r="L23" s="22">
        <f t="shared" si="2"/>
        <v>-1.4068917982513085E-2</v>
      </c>
      <c r="M23" s="32"/>
    </row>
    <row r="24" spans="1:13">
      <c r="A24" s="64"/>
      <c r="B24" s="12">
        <v>35</v>
      </c>
      <c r="C24" s="62" t="s">
        <v>26</v>
      </c>
      <c r="D24" s="62"/>
      <c r="E24" s="15">
        <f>VLOOKUP(C24,RA!B28:D54,3,0)</f>
        <v>1173333.8772</v>
      </c>
      <c r="F24" s="25">
        <f>VLOOKUP(C24,RA!B28:I58,8,0)</f>
        <v>27520.820500000002</v>
      </c>
      <c r="G24" s="16">
        <f t="shared" si="0"/>
        <v>1145813.0567000001</v>
      </c>
      <c r="H24" s="27">
        <f>RA!J28</f>
        <v>2.34552338722842</v>
      </c>
      <c r="I24" s="20">
        <f>VLOOKUP(B24,RMS!B:D,3,FALSE)</f>
        <v>1173333.87740265</v>
      </c>
      <c r="J24" s="21">
        <f>VLOOKUP(B24,RMS!B:E,4,FALSE)</f>
        <v>1145813.06289204</v>
      </c>
      <c r="K24" s="22">
        <f t="shared" si="1"/>
        <v>-2.0264997147023678E-4</v>
      </c>
      <c r="L24" s="22">
        <f t="shared" si="2"/>
        <v>-6.1920399311929941E-3</v>
      </c>
      <c r="M24" s="32"/>
    </row>
    <row r="25" spans="1:13">
      <c r="A25" s="64"/>
      <c r="B25" s="12">
        <v>36</v>
      </c>
      <c r="C25" s="62" t="s">
        <v>27</v>
      </c>
      <c r="D25" s="62"/>
      <c r="E25" s="15">
        <f>VLOOKUP(C25,RA!B28:D55,3,0)</f>
        <v>703180.6531</v>
      </c>
      <c r="F25" s="25">
        <f>VLOOKUP(C25,RA!B29:I59,8,0)</f>
        <v>111872.8119</v>
      </c>
      <c r="G25" s="16">
        <f t="shared" si="0"/>
        <v>591307.84120000002</v>
      </c>
      <c r="H25" s="27">
        <f>RA!J29</f>
        <v>15.909540657412</v>
      </c>
      <c r="I25" s="20">
        <f>VLOOKUP(B25,RMS!B:D,3,FALSE)</f>
        <v>703180.79636637203</v>
      </c>
      <c r="J25" s="21">
        <f>VLOOKUP(B25,RMS!B:E,4,FALSE)</f>
        <v>591307.84835973603</v>
      </c>
      <c r="K25" s="22">
        <f t="shared" si="1"/>
        <v>-0.14326637203339487</v>
      </c>
      <c r="L25" s="22">
        <f t="shared" si="2"/>
        <v>-7.1597360074520111E-3</v>
      </c>
      <c r="M25" s="32"/>
    </row>
    <row r="26" spans="1:13">
      <c r="A26" s="64"/>
      <c r="B26" s="12">
        <v>37</v>
      </c>
      <c r="C26" s="62" t="s">
        <v>71</v>
      </c>
      <c r="D26" s="62"/>
      <c r="E26" s="15">
        <f>VLOOKUP(C26,RA!B30:D56,3,0)</f>
        <v>674532.12549999997</v>
      </c>
      <c r="F26" s="25">
        <f>VLOOKUP(C26,RA!B30:I60,8,0)</f>
        <v>94088.898100000006</v>
      </c>
      <c r="G26" s="16">
        <f t="shared" si="0"/>
        <v>580443.22739999997</v>
      </c>
      <c r="H26" s="27">
        <f>RA!J30</f>
        <v>13.948764564809499</v>
      </c>
      <c r="I26" s="20">
        <f>VLOOKUP(B26,RMS!B:D,3,FALSE)</f>
        <v>674532.11839823006</v>
      </c>
      <c r="J26" s="21">
        <f>VLOOKUP(B26,RMS!B:E,4,FALSE)</f>
        <v>580443.23091710499</v>
      </c>
      <c r="K26" s="22">
        <f t="shared" si="1"/>
        <v>7.1017699083313346E-3</v>
      </c>
      <c r="L26" s="22">
        <f t="shared" si="2"/>
        <v>-3.5171050112694502E-3</v>
      </c>
      <c r="M26" s="32"/>
    </row>
    <row r="27" spans="1:13">
      <c r="A27" s="64"/>
      <c r="B27" s="12">
        <v>38</v>
      </c>
      <c r="C27" s="62" t="s">
        <v>29</v>
      </c>
      <c r="D27" s="62"/>
      <c r="E27" s="15">
        <f>VLOOKUP(C27,RA!B30:D57,3,0)</f>
        <v>666619.3578</v>
      </c>
      <c r="F27" s="25">
        <f>VLOOKUP(C27,RA!B31:I61,8,0)</f>
        <v>20870.5808</v>
      </c>
      <c r="G27" s="16">
        <f t="shared" si="0"/>
        <v>645748.777</v>
      </c>
      <c r="H27" s="27">
        <f>RA!J31</f>
        <v>3.13080929255907</v>
      </c>
      <c r="I27" s="20">
        <f>VLOOKUP(B27,RMS!B:D,3,FALSE)</f>
        <v>666619.28012477898</v>
      </c>
      <c r="J27" s="21">
        <f>VLOOKUP(B27,RMS!B:E,4,FALSE)</f>
        <v>645748.71646460204</v>
      </c>
      <c r="K27" s="22">
        <f t="shared" si="1"/>
        <v>7.7675221022218466E-2</v>
      </c>
      <c r="L27" s="22">
        <f t="shared" si="2"/>
        <v>6.0535397962667048E-2</v>
      </c>
      <c r="M27" s="32"/>
    </row>
    <row r="28" spans="1:13">
      <c r="A28" s="64"/>
      <c r="B28" s="12">
        <v>39</v>
      </c>
      <c r="C28" s="62" t="s">
        <v>30</v>
      </c>
      <c r="D28" s="62"/>
      <c r="E28" s="15">
        <f>VLOOKUP(C28,RA!B32:D58,3,0)</f>
        <v>99644.148700000005</v>
      </c>
      <c r="F28" s="25">
        <f>VLOOKUP(C28,RA!B32:I62,8,0)</f>
        <v>27157.243999999999</v>
      </c>
      <c r="G28" s="16">
        <f t="shared" si="0"/>
        <v>72486.904700000014</v>
      </c>
      <c r="H28" s="27">
        <f>RA!J32</f>
        <v>27.254228526516599</v>
      </c>
      <c r="I28" s="20">
        <f>VLOOKUP(B28,RMS!B:D,3,FALSE)</f>
        <v>99644.101297292204</v>
      </c>
      <c r="J28" s="21">
        <f>VLOOKUP(B28,RMS!B:E,4,FALSE)</f>
        <v>72486.901340027893</v>
      </c>
      <c r="K28" s="22">
        <f t="shared" si="1"/>
        <v>4.7402707801666111E-2</v>
      </c>
      <c r="L28" s="22">
        <f t="shared" si="2"/>
        <v>3.3599721209611744E-3</v>
      </c>
      <c r="M28" s="32"/>
    </row>
    <row r="29" spans="1:13">
      <c r="A29" s="64"/>
      <c r="B29" s="12">
        <v>40</v>
      </c>
      <c r="C29" s="62" t="s">
        <v>74</v>
      </c>
      <c r="D29" s="6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2" t="s">
        <v>31</v>
      </c>
      <c r="D30" s="62"/>
      <c r="E30" s="15">
        <f>VLOOKUP(C30,RA!B34:D61,3,0)</f>
        <v>224952.53419999999</v>
      </c>
      <c r="F30" s="25">
        <f>VLOOKUP(C30,RA!B34:I65,8,0)</f>
        <v>18007.394400000001</v>
      </c>
      <c r="G30" s="16">
        <f t="shared" si="0"/>
        <v>206945.1398</v>
      </c>
      <c r="H30" s="27">
        <f>RA!J34</f>
        <v>8.0049751224362993</v>
      </c>
      <c r="I30" s="20">
        <f>VLOOKUP(B30,RMS!B:D,3,FALSE)</f>
        <v>224952.5336</v>
      </c>
      <c r="J30" s="21">
        <f>VLOOKUP(B30,RMS!B:E,4,FALSE)</f>
        <v>206945.14850000001</v>
      </c>
      <c r="K30" s="22">
        <f t="shared" si="1"/>
        <v>5.9999999939464033E-4</v>
      </c>
      <c r="L30" s="22">
        <f t="shared" si="2"/>
        <v>-8.7000000057742E-3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71168.41</v>
      </c>
      <c r="F31" s="25">
        <f>VLOOKUP(C31,RA!B35:I66,8,0)</f>
        <v>2195.8000000000002</v>
      </c>
      <c r="G31" s="16">
        <f t="shared" si="0"/>
        <v>68972.61</v>
      </c>
      <c r="H31" s="27">
        <f>RA!J35</f>
        <v>3.0853576748447802</v>
      </c>
      <c r="I31" s="20">
        <f>VLOOKUP(B31,RMS!B:D,3,FALSE)</f>
        <v>71168.41</v>
      </c>
      <c r="J31" s="21">
        <f>VLOOKUP(B31,RMS!B:E,4,FALSE)</f>
        <v>68972.61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2" t="s">
        <v>35</v>
      </c>
      <c r="D32" s="62"/>
      <c r="E32" s="15">
        <f>VLOOKUP(C32,RA!B34:D62,3,0)</f>
        <v>311557.32</v>
      </c>
      <c r="F32" s="25">
        <f>VLOOKUP(C32,RA!B34:I66,8,0)</f>
        <v>-37312.97</v>
      </c>
      <c r="G32" s="16">
        <f t="shared" si="0"/>
        <v>348870.29000000004</v>
      </c>
      <c r="H32" s="27">
        <f>RA!J35</f>
        <v>3.0853576748447802</v>
      </c>
      <c r="I32" s="20">
        <f>VLOOKUP(B32,RMS!B:D,3,FALSE)</f>
        <v>311557.32</v>
      </c>
      <c r="J32" s="21">
        <f>VLOOKUP(B32,RMS!B:E,4,FALSE)</f>
        <v>348870.29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2" t="s">
        <v>36</v>
      </c>
      <c r="D33" s="62"/>
      <c r="E33" s="15">
        <f>VLOOKUP(C33,RA!B34:D63,3,0)</f>
        <v>125482.05</v>
      </c>
      <c r="F33" s="25">
        <f>VLOOKUP(C33,RA!B34:I67,8,0)</f>
        <v>-333.37</v>
      </c>
      <c r="G33" s="16">
        <f t="shared" si="0"/>
        <v>125815.42</v>
      </c>
      <c r="H33" s="27">
        <f>RA!J34</f>
        <v>8.0049751224362993</v>
      </c>
      <c r="I33" s="20">
        <f>VLOOKUP(B33,RMS!B:D,3,FALSE)</f>
        <v>125482.05</v>
      </c>
      <c r="J33" s="21">
        <f>VLOOKUP(B33,RMS!B:E,4,FALSE)</f>
        <v>125815.42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2" t="s">
        <v>37</v>
      </c>
      <c r="D34" s="62"/>
      <c r="E34" s="15">
        <f>VLOOKUP(C34,RA!B35:D64,3,0)</f>
        <v>137792.24</v>
      </c>
      <c r="F34" s="25">
        <f>VLOOKUP(C34,RA!B35:I68,8,0)</f>
        <v>-17874.2</v>
      </c>
      <c r="G34" s="16">
        <f t="shared" si="0"/>
        <v>155666.44</v>
      </c>
      <c r="H34" s="27">
        <f>RA!J35</f>
        <v>3.0853576748447802</v>
      </c>
      <c r="I34" s="20">
        <f>VLOOKUP(B34,RMS!B:D,3,FALSE)</f>
        <v>137792.24</v>
      </c>
      <c r="J34" s="21">
        <f>VLOOKUP(B34,RMS!B:E,4,FALSE)</f>
        <v>155666.44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2" t="s">
        <v>69</v>
      </c>
      <c r="D35" s="62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-11.976277752036101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2" t="s">
        <v>32</v>
      </c>
      <c r="D36" s="62"/>
      <c r="E36" s="15">
        <f>VLOOKUP(C36,RA!B8:D65,3,0)</f>
        <v>40528.631600000001</v>
      </c>
      <c r="F36" s="25">
        <f>VLOOKUP(C36,RA!B8:I69,8,0)</f>
        <v>1883.1846</v>
      </c>
      <c r="G36" s="16">
        <f t="shared" si="0"/>
        <v>38645.447</v>
      </c>
      <c r="H36" s="27">
        <f>RA!J36</f>
        <v>-11.976277752036101</v>
      </c>
      <c r="I36" s="20">
        <f>VLOOKUP(B36,RMS!B:D,3,FALSE)</f>
        <v>40528.632478632499</v>
      </c>
      <c r="J36" s="21">
        <f>VLOOKUP(B36,RMS!B:E,4,FALSE)</f>
        <v>38645.4465811966</v>
      </c>
      <c r="K36" s="22">
        <f t="shared" si="1"/>
        <v>-8.7863249791553244E-4</v>
      </c>
      <c r="L36" s="22">
        <f t="shared" si="2"/>
        <v>4.1880339995259419E-4</v>
      </c>
      <c r="M36" s="32"/>
    </row>
    <row r="37" spans="1:13">
      <c r="A37" s="64"/>
      <c r="B37" s="12">
        <v>76</v>
      </c>
      <c r="C37" s="62" t="s">
        <v>33</v>
      </c>
      <c r="D37" s="62"/>
      <c r="E37" s="15">
        <f>VLOOKUP(C37,RA!B8:D66,3,0)</f>
        <v>408354.66859999998</v>
      </c>
      <c r="F37" s="25">
        <f>VLOOKUP(C37,RA!B8:I70,8,0)</f>
        <v>20907.7752</v>
      </c>
      <c r="G37" s="16">
        <f t="shared" si="0"/>
        <v>387446.8934</v>
      </c>
      <c r="H37" s="27">
        <f>RA!J37</f>
        <v>-0.26567146456405499</v>
      </c>
      <c r="I37" s="20">
        <f>VLOOKUP(B37,RMS!B:D,3,FALSE)</f>
        <v>408354.66062820499</v>
      </c>
      <c r="J37" s="21">
        <f>VLOOKUP(B37,RMS!B:E,4,FALSE)</f>
        <v>387446.89469145302</v>
      </c>
      <c r="K37" s="22">
        <f t="shared" si="1"/>
        <v>7.9717949847690761E-3</v>
      </c>
      <c r="L37" s="22">
        <f t="shared" si="2"/>
        <v>-1.2914530234411359E-3</v>
      </c>
      <c r="M37" s="32"/>
    </row>
    <row r="38" spans="1:13">
      <c r="A38" s="64"/>
      <c r="B38" s="12">
        <v>77</v>
      </c>
      <c r="C38" s="62" t="s">
        <v>38</v>
      </c>
      <c r="D38" s="62"/>
      <c r="E38" s="15">
        <f>VLOOKUP(C38,RA!B9:D67,3,0)</f>
        <v>118366.7</v>
      </c>
      <c r="F38" s="25">
        <f>VLOOKUP(C38,RA!B9:I71,8,0)</f>
        <v>-10801.68</v>
      </c>
      <c r="G38" s="16">
        <f t="shared" si="0"/>
        <v>129168.38</v>
      </c>
      <c r="H38" s="27">
        <f>RA!J38</f>
        <v>-12.971848051820601</v>
      </c>
      <c r="I38" s="20">
        <f>VLOOKUP(B38,RMS!B:D,3,FALSE)</f>
        <v>118366.7</v>
      </c>
      <c r="J38" s="21">
        <f>VLOOKUP(B38,RMS!B:E,4,FALSE)</f>
        <v>129168.38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2" t="s">
        <v>39</v>
      </c>
      <c r="D39" s="62"/>
      <c r="E39" s="15">
        <f>VLOOKUP(C39,RA!B10:D68,3,0)</f>
        <v>70910.3</v>
      </c>
      <c r="F39" s="25">
        <f>VLOOKUP(C39,RA!B10:I72,8,0)</f>
        <v>8053.71</v>
      </c>
      <c r="G39" s="16">
        <f t="shared" si="0"/>
        <v>62856.590000000004</v>
      </c>
      <c r="H39" s="27">
        <f>RA!J39</f>
        <v>0</v>
      </c>
      <c r="I39" s="20">
        <f>VLOOKUP(B39,RMS!B:D,3,FALSE)</f>
        <v>70910.3</v>
      </c>
      <c r="J39" s="21">
        <f>VLOOKUP(B39,RMS!B:E,4,FALSE)</f>
        <v>62856.59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2" t="s">
        <v>34</v>
      </c>
      <c r="D40" s="62"/>
      <c r="E40" s="15">
        <f>VLOOKUP(C40,RA!B8:D69,3,0)</f>
        <v>6813.0550000000003</v>
      </c>
      <c r="F40" s="25">
        <f>VLOOKUP(C40,RA!B8:I73,8,0)</f>
        <v>357.20639999999997</v>
      </c>
      <c r="G40" s="16">
        <f t="shared" si="0"/>
        <v>6455.8486000000003</v>
      </c>
      <c r="H40" s="27">
        <f>RA!J40</f>
        <v>4.6465536230934603</v>
      </c>
      <c r="I40" s="20">
        <f>VLOOKUP(B40,RMS!B:D,3,FALSE)</f>
        <v>6813.0549882762298</v>
      </c>
      <c r="J40" s="21">
        <f>VLOOKUP(B40,RMS!B:E,4,FALSE)</f>
        <v>6455.8486801300996</v>
      </c>
      <c r="K40" s="22">
        <f t="shared" si="1"/>
        <v>1.1723770512617193E-5</v>
      </c>
      <c r="L40" s="22">
        <f t="shared" si="2"/>
        <v>-8.0130099377129227E-5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18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15154842.790999999</v>
      </c>
      <c r="E7" s="49"/>
      <c r="F7" s="49"/>
      <c r="G7" s="48">
        <v>14994250.804</v>
      </c>
      <c r="H7" s="50">
        <v>1.07102374836336</v>
      </c>
      <c r="I7" s="48">
        <v>1710310.3269</v>
      </c>
      <c r="J7" s="50">
        <v>11.285569573283199</v>
      </c>
      <c r="K7" s="48">
        <v>1771347.8876</v>
      </c>
      <c r="L7" s="50">
        <v>11.813513797751501</v>
      </c>
      <c r="M7" s="50">
        <v>-3.4458256973280997E-2</v>
      </c>
      <c r="N7" s="48">
        <v>355757373.64130002</v>
      </c>
      <c r="O7" s="48">
        <v>355757373.64130002</v>
      </c>
      <c r="P7" s="48">
        <v>778684</v>
      </c>
      <c r="Q7" s="48">
        <v>806884</v>
      </c>
      <c r="R7" s="50">
        <v>-3.4949261603898401</v>
      </c>
      <c r="S7" s="48">
        <v>19.462121722033601</v>
      </c>
      <c r="T7" s="48">
        <v>18.708326107842002</v>
      </c>
      <c r="U7" s="51">
        <v>3.8731420189309098</v>
      </c>
    </row>
    <row r="8" spans="1:23" ht="12" thickBot="1">
      <c r="A8" s="75">
        <v>42382</v>
      </c>
      <c r="B8" s="65" t="s">
        <v>6</v>
      </c>
      <c r="C8" s="66"/>
      <c r="D8" s="52">
        <v>631096.91229999997</v>
      </c>
      <c r="E8" s="53"/>
      <c r="F8" s="53"/>
      <c r="G8" s="52">
        <v>654708.87289999996</v>
      </c>
      <c r="H8" s="54">
        <v>-3.6064824500410402</v>
      </c>
      <c r="I8" s="52">
        <v>147192.2366</v>
      </c>
      <c r="J8" s="54">
        <v>23.323238274699399</v>
      </c>
      <c r="K8" s="52">
        <v>159297.30050000001</v>
      </c>
      <c r="L8" s="54">
        <v>24.331012927074099</v>
      </c>
      <c r="M8" s="54">
        <v>-7.5990389429103994E-2</v>
      </c>
      <c r="N8" s="52">
        <v>11981639.9693</v>
      </c>
      <c r="O8" s="52">
        <v>11981639.9693</v>
      </c>
      <c r="P8" s="52">
        <v>22447</v>
      </c>
      <c r="Q8" s="52">
        <v>23906</v>
      </c>
      <c r="R8" s="54">
        <v>-6.10307035890572</v>
      </c>
      <c r="S8" s="52">
        <v>28.114978050518999</v>
      </c>
      <c r="T8" s="52">
        <v>27.561301681586201</v>
      </c>
      <c r="U8" s="55">
        <v>1.9693288322612601</v>
      </c>
    </row>
    <row r="9" spans="1:23" ht="12" thickBot="1">
      <c r="A9" s="76"/>
      <c r="B9" s="65" t="s">
        <v>7</v>
      </c>
      <c r="C9" s="66"/>
      <c r="D9" s="52">
        <v>61700.081100000003</v>
      </c>
      <c r="E9" s="53"/>
      <c r="F9" s="53"/>
      <c r="G9" s="52">
        <v>69644.441500000001</v>
      </c>
      <c r="H9" s="54">
        <v>-11.4070272212607</v>
      </c>
      <c r="I9" s="52">
        <v>15153.5082</v>
      </c>
      <c r="J9" s="54">
        <v>24.559948593001099</v>
      </c>
      <c r="K9" s="52">
        <v>16527.304</v>
      </c>
      <c r="L9" s="54">
        <v>23.730973562333801</v>
      </c>
      <c r="M9" s="54">
        <v>-8.3122800911752004E-2</v>
      </c>
      <c r="N9" s="52">
        <v>1163275.8958999999</v>
      </c>
      <c r="O9" s="52">
        <v>1163275.8958999999</v>
      </c>
      <c r="P9" s="52">
        <v>3695</v>
      </c>
      <c r="Q9" s="52">
        <v>3648</v>
      </c>
      <c r="R9" s="54">
        <v>1.2883771929824499</v>
      </c>
      <c r="S9" s="52">
        <v>16.698262814614299</v>
      </c>
      <c r="T9" s="52">
        <v>17.054539391447399</v>
      </c>
      <c r="U9" s="55">
        <v>-2.1336146208047899</v>
      </c>
    </row>
    <row r="10" spans="1:23" ht="12" thickBot="1">
      <c r="A10" s="76"/>
      <c r="B10" s="65" t="s">
        <v>8</v>
      </c>
      <c r="C10" s="66"/>
      <c r="D10" s="52">
        <v>84812.760999999999</v>
      </c>
      <c r="E10" s="53"/>
      <c r="F10" s="53"/>
      <c r="G10" s="52">
        <v>99745.238299999997</v>
      </c>
      <c r="H10" s="54">
        <v>-14.970616697599301</v>
      </c>
      <c r="I10" s="52">
        <v>25584.800500000001</v>
      </c>
      <c r="J10" s="54">
        <v>30.166215789154698</v>
      </c>
      <c r="K10" s="52">
        <v>25635.7209</v>
      </c>
      <c r="L10" s="54">
        <v>25.7011977082018</v>
      </c>
      <c r="M10" s="54">
        <v>-1.9863065368289998E-3</v>
      </c>
      <c r="N10" s="52">
        <v>2490983.8742</v>
      </c>
      <c r="O10" s="52">
        <v>2490983.8742</v>
      </c>
      <c r="P10" s="52">
        <v>71134</v>
      </c>
      <c r="Q10" s="52">
        <v>73067</v>
      </c>
      <c r="R10" s="54">
        <v>-2.6455171281152898</v>
      </c>
      <c r="S10" s="52">
        <v>1.19229568139005</v>
      </c>
      <c r="T10" s="52">
        <v>1.11433688532443</v>
      </c>
      <c r="U10" s="55">
        <v>6.5385455371888002</v>
      </c>
    </row>
    <row r="11" spans="1:23" ht="12" thickBot="1">
      <c r="A11" s="76"/>
      <c r="B11" s="65" t="s">
        <v>9</v>
      </c>
      <c r="C11" s="66"/>
      <c r="D11" s="52">
        <v>72196.157600000006</v>
      </c>
      <c r="E11" s="53"/>
      <c r="F11" s="53"/>
      <c r="G11" s="52">
        <v>61187.472199999997</v>
      </c>
      <c r="H11" s="54">
        <v>17.9917309935873</v>
      </c>
      <c r="I11" s="52">
        <v>15912.730100000001</v>
      </c>
      <c r="J11" s="54">
        <v>22.040965376805602</v>
      </c>
      <c r="K11" s="52">
        <v>14629.8123</v>
      </c>
      <c r="L11" s="54">
        <v>23.9098164607624</v>
      </c>
      <c r="M11" s="54">
        <v>8.7692020491608999E-2</v>
      </c>
      <c r="N11" s="52">
        <v>923285.48120000004</v>
      </c>
      <c r="O11" s="52">
        <v>923285.48120000004</v>
      </c>
      <c r="P11" s="52">
        <v>3129</v>
      </c>
      <c r="Q11" s="52">
        <v>3115</v>
      </c>
      <c r="R11" s="54">
        <v>0.449438202247188</v>
      </c>
      <c r="S11" s="52">
        <v>23.073236689038001</v>
      </c>
      <c r="T11" s="52">
        <v>22.2070525842697</v>
      </c>
      <c r="U11" s="55">
        <v>3.7540641412476301</v>
      </c>
    </row>
    <row r="12" spans="1:23" ht="12" thickBot="1">
      <c r="A12" s="76"/>
      <c r="B12" s="65" t="s">
        <v>10</v>
      </c>
      <c r="C12" s="66"/>
      <c r="D12" s="52">
        <v>227743.02960000001</v>
      </c>
      <c r="E12" s="53"/>
      <c r="F12" s="53"/>
      <c r="G12" s="52">
        <v>181769.9523</v>
      </c>
      <c r="H12" s="54">
        <v>25.291901504228999</v>
      </c>
      <c r="I12" s="52">
        <v>22814.2801</v>
      </c>
      <c r="J12" s="54">
        <v>10.017553617368799</v>
      </c>
      <c r="K12" s="52">
        <v>22306.358100000001</v>
      </c>
      <c r="L12" s="54">
        <v>12.2717521888242</v>
      </c>
      <c r="M12" s="54">
        <v>2.2770279116069998E-2</v>
      </c>
      <c r="N12" s="52">
        <v>4219717.0675999997</v>
      </c>
      <c r="O12" s="52">
        <v>4219717.0675999997</v>
      </c>
      <c r="P12" s="52">
        <v>1844</v>
      </c>
      <c r="Q12" s="52">
        <v>1788</v>
      </c>
      <c r="R12" s="54">
        <v>3.1319910514541398</v>
      </c>
      <c r="S12" s="52">
        <v>123.504896746204</v>
      </c>
      <c r="T12" s="52">
        <v>108.723399608501</v>
      </c>
      <c r="U12" s="55">
        <v>11.9683490510324</v>
      </c>
    </row>
    <row r="13" spans="1:23" ht="12" thickBot="1">
      <c r="A13" s="76"/>
      <c r="B13" s="65" t="s">
        <v>11</v>
      </c>
      <c r="C13" s="66"/>
      <c r="D13" s="52">
        <v>247706.2261</v>
      </c>
      <c r="E13" s="53"/>
      <c r="F13" s="53"/>
      <c r="G13" s="52">
        <v>289674.64539999998</v>
      </c>
      <c r="H13" s="54">
        <v>-14.488123129329299</v>
      </c>
      <c r="I13" s="52">
        <v>71315.706000000006</v>
      </c>
      <c r="J13" s="54">
        <v>28.790437415654502</v>
      </c>
      <c r="K13" s="52">
        <v>56674.571400000001</v>
      </c>
      <c r="L13" s="54">
        <v>19.564905765825799</v>
      </c>
      <c r="M13" s="54">
        <v>0.25833692674383402</v>
      </c>
      <c r="N13" s="52">
        <v>4639490.9549000002</v>
      </c>
      <c r="O13" s="52">
        <v>4639490.9549000002</v>
      </c>
      <c r="P13" s="52">
        <v>7443</v>
      </c>
      <c r="Q13" s="52">
        <v>7423</v>
      </c>
      <c r="R13" s="54">
        <v>0.269432843863671</v>
      </c>
      <c r="S13" s="52">
        <v>33.2804280666398</v>
      </c>
      <c r="T13" s="52">
        <v>33.097151973595601</v>
      </c>
      <c r="U13" s="55">
        <v>0.55070233074294195</v>
      </c>
    </row>
    <row r="14" spans="1:23" ht="12" thickBot="1">
      <c r="A14" s="76"/>
      <c r="B14" s="65" t="s">
        <v>12</v>
      </c>
      <c r="C14" s="66"/>
      <c r="D14" s="52">
        <v>134641.81709999999</v>
      </c>
      <c r="E14" s="53"/>
      <c r="F14" s="53"/>
      <c r="G14" s="52">
        <v>141614.37659999999</v>
      </c>
      <c r="H14" s="54">
        <v>-4.9236240467975403</v>
      </c>
      <c r="I14" s="52">
        <v>24283.851699999999</v>
      </c>
      <c r="J14" s="54">
        <v>18.035891243182</v>
      </c>
      <c r="K14" s="52">
        <v>26054.526099999999</v>
      </c>
      <c r="L14" s="54">
        <v>18.3982210885219</v>
      </c>
      <c r="M14" s="54">
        <v>-6.7960337992868006E-2</v>
      </c>
      <c r="N14" s="52">
        <v>2893145.7302999999</v>
      </c>
      <c r="O14" s="52">
        <v>2893145.7302999999</v>
      </c>
      <c r="P14" s="52">
        <v>2318</v>
      </c>
      <c r="Q14" s="52">
        <v>2334</v>
      </c>
      <c r="R14" s="54">
        <v>-0.68551842330763002</v>
      </c>
      <c r="S14" s="52">
        <v>58.085339559965497</v>
      </c>
      <c r="T14" s="52">
        <v>59.154992116538097</v>
      </c>
      <c r="U14" s="55">
        <v>-1.84151898684931</v>
      </c>
    </row>
    <row r="15" spans="1:23" ht="12" thickBot="1">
      <c r="A15" s="76"/>
      <c r="B15" s="65" t="s">
        <v>13</v>
      </c>
      <c r="C15" s="66"/>
      <c r="D15" s="52">
        <v>94559.072700000004</v>
      </c>
      <c r="E15" s="53"/>
      <c r="F15" s="53"/>
      <c r="G15" s="52">
        <v>98798.059500000003</v>
      </c>
      <c r="H15" s="54">
        <v>-4.2905567391229997</v>
      </c>
      <c r="I15" s="52">
        <v>14778.1929</v>
      </c>
      <c r="J15" s="54">
        <v>15.628529847036001</v>
      </c>
      <c r="K15" s="52">
        <v>1780.7311</v>
      </c>
      <c r="L15" s="54">
        <v>1.80239481323011</v>
      </c>
      <c r="M15" s="54">
        <v>7.2989469325267597</v>
      </c>
      <c r="N15" s="52">
        <v>1695199.2745000001</v>
      </c>
      <c r="O15" s="52">
        <v>1695199.2745000001</v>
      </c>
      <c r="P15" s="52">
        <v>3101</v>
      </c>
      <c r="Q15" s="52">
        <v>3628</v>
      </c>
      <c r="R15" s="54">
        <v>-14.5259095920617</v>
      </c>
      <c r="S15" s="52">
        <v>30.4930901967107</v>
      </c>
      <c r="T15" s="52">
        <v>30.248363395810401</v>
      </c>
      <c r="U15" s="55">
        <v>0.80256477556602501</v>
      </c>
    </row>
    <row r="16" spans="1:23" ht="12" thickBot="1">
      <c r="A16" s="76"/>
      <c r="B16" s="65" t="s">
        <v>14</v>
      </c>
      <c r="C16" s="66"/>
      <c r="D16" s="52">
        <v>497085.48959999997</v>
      </c>
      <c r="E16" s="53"/>
      <c r="F16" s="53"/>
      <c r="G16" s="52">
        <v>621005.97340000002</v>
      </c>
      <c r="H16" s="54">
        <v>-19.954797394546301</v>
      </c>
      <c r="I16" s="52">
        <v>14212.304700000001</v>
      </c>
      <c r="J16" s="54">
        <v>2.85912684987778</v>
      </c>
      <c r="K16" s="52">
        <v>2507.9155999999998</v>
      </c>
      <c r="L16" s="54">
        <v>0.40384725870979898</v>
      </c>
      <c r="M16" s="54">
        <v>4.66697886483899</v>
      </c>
      <c r="N16" s="52">
        <v>11839403.4438</v>
      </c>
      <c r="O16" s="52">
        <v>11839403.4438</v>
      </c>
      <c r="P16" s="52">
        <v>24027</v>
      </c>
      <c r="Q16" s="52">
        <v>24400</v>
      </c>
      <c r="R16" s="54">
        <v>-1.52868852459016</v>
      </c>
      <c r="S16" s="52">
        <v>20.688620701710601</v>
      </c>
      <c r="T16" s="52">
        <v>19.948398065573802</v>
      </c>
      <c r="U16" s="55">
        <v>3.5779216353249099</v>
      </c>
    </row>
    <row r="17" spans="1:21" ht="12" thickBot="1">
      <c r="A17" s="76"/>
      <c r="B17" s="65" t="s">
        <v>15</v>
      </c>
      <c r="C17" s="66"/>
      <c r="D17" s="52">
        <v>546789.82720000006</v>
      </c>
      <c r="E17" s="53"/>
      <c r="F17" s="53"/>
      <c r="G17" s="52">
        <v>522092.212</v>
      </c>
      <c r="H17" s="54">
        <v>4.7305082574187001</v>
      </c>
      <c r="I17" s="52">
        <v>63172.739699999998</v>
      </c>
      <c r="J17" s="54">
        <v>11.5533860648972</v>
      </c>
      <c r="K17" s="52">
        <v>69588.732199999999</v>
      </c>
      <c r="L17" s="54">
        <v>13.328820196996199</v>
      </c>
      <c r="M17" s="54">
        <v>-9.2198726678340004E-2</v>
      </c>
      <c r="N17" s="52">
        <v>17647510.5667</v>
      </c>
      <c r="O17" s="52">
        <v>17647510.5667</v>
      </c>
      <c r="P17" s="52">
        <v>8377</v>
      </c>
      <c r="Q17" s="52">
        <v>8404</v>
      </c>
      <c r="R17" s="54">
        <v>-0.32127558305569098</v>
      </c>
      <c r="S17" s="52">
        <v>65.272750053718497</v>
      </c>
      <c r="T17" s="52">
        <v>57.279631199428898</v>
      </c>
      <c r="U17" s="55">
        <v>12.2457209903236</v>
      </c>
    </row>
    <row r="18" spans="1:21" ht="12" customHeight="1" thickBot="1">
      <c r="A18" s="76"/>
      <c r="B18" s="65" t="s">
        <v>16</v>
      </c>
      <c r="C18" s="66"/>
      <c r="D18" s="52">
        <v>1468032.0952999999</v>
      </c>
      <c r="E18" s="53"/>
      <c r="F18" s="53"/>
      <c r="G18" s="52">
        <v>1452971.4482</v>
      </c>
      <c r="H18" s="54">
        <v>1.0365411597494001</v>
      </c>
      <c r="I18" s="52">
        <v>239872.62419999999</v>
      </c>
      <c r="J18" s="54">
        <v>16.339739775987699</v>
      </c>
      <c r="K18" s="52">
        <v>232369.26990000001</v>
      </c>
      <c r="L18" s="54">
        <v>15.992693468813099</v>
      </c>
      <c r="M18" s="54">
        <v>3.2290647998460001E-2</v>
      </c>
      <c r="N18" s="52">
        <v>27605759.5526</v>
      </c>
      <c r="O18" s="52">
        <v>27605759.5526</v>
      </c>
      <c r="P18" s="52">
        <v>61367</v>
      </c>
      <c r="Q18" s="52">
        <v>62774</v>
      </c>
      <c r="R18" s="54">
        <v>-2.2413738171854498</v>
      </c>
      <c r="S18" s="52">
        <v>23.922174707904901</v>
      </c>
      <c r="T18" s="52">
        <v>23.3819894749419</v>
      </c>
      <c r="U18" s="55">
        <v>2.2580941722850101</v>
      </c>
    </row>
    <row r="19" spans="1:21" ht="12" customHeight="1" thickBot="1">
      <c r="A19" s="76"/>
      <c r="B19" s="65" t="s">
        <v>17</v>
      </c>
      <c r="C19" s="66"/>
      <c r="D19" s="52">
        <v>576355.06050000002</v>
      </c>
      <c r="E19" s="53"/>
      <c r="F19" s="53"/>
      <c r="G19" s="52">
        <v>523218.20699999999</v>
      </c>
      <c r="H19" s="54">
        <v>10.155773019572999</v>
      </c>
      <c r="I19" s="52">
        <v>42980.355300000003</v>
      </c>
      <c r="J19" s="54">
        <v>7.45727039556375</v>
      </c>
      <c r="K19" s="52">
        <v>42366.585200000001</v>
      </c>
      <c r="L19" s="54">
        <v>8.0973071336563809</v>
      </c>
      <c r="M19" s="54">
        <v>1.4487126991769E-2</v>
      </c>
      <c r="N19" s="52">
        <v>11997753.370999999</v>
      </c>
      <c r="O19" s="52">
        <v>11997753.370999999</v>
      </c>
      <c r="P19" s="52">
        <v>11481</v>
      </c>
      <c r="Q19" s="52">
        <v>11030</v>
      </c>
      <c r="R19" s="54">
        <v>4.0888485947416102</v>
      </c>
      <c r="S19" s="52">
        <v>50.200771753331601</v>
      </c>
      <c r="T19" s="52">
        <v>40.693362592928402</v>
      </c>
      <c r="U19" s="55">
        <v>18.938770915951601</v>
      </c>
    </row>
    <row r="20" spans="1:21" ht="12" thickBot="1">
      <c r="A20" s="76"/>
      <c r="B20" s="65" t="s">
        <v>18</v>
      </c>
      <c r="C20" s="66"/>
      <c r="D20" s="52">
        <v>1069643.3151</v>
      </c>
      <c r="E20" s="53"/>
      <c r="F20" s="53"/>
      <c r="G20" s="52">
        <v>873483.41139999998</v>
      </c>
      <c r="H20" s="54">
        <v>22.457198515722101</v>
      </c>
      <c r="I20" s="52">
        <v>88395.449900000007</v>
      </c>
      <c r="J20" s="54">
        <v>8.2640118114266894</v>
      </c>
      <c r="K20" s="52">
        <v>81693.813099999999</v>
      </c>
      <c r="L20" s="54">
        <v>9.3526462018394803</v>
      </c>
      <c r="M20" s="54">
        <v>8.2033590374789994E-2</v>
      </c>
      <c r="N20" s="52">
        <v>20799786.594599999</v>
      </c>
      <c r="O20" s="52">
        <v>20799786.594599999</v>
      </c>
      <c r="P20" s="52">
        <v>38366</v>
      </c>
      <c r="Q20" s="52">
        <v>40529</v>
      </c>
      <c r="R20" s="54">
        <v>-5.3369192430111703</v>
      </c>
      <c r="S20" s="52">
        <v>27.879980063076701</v>
      </c>
      <c r="T20" s="52">
        <v>28.534533738804299</v>
      </c>
      <c r="U20" s="55">
        <v>-2.3477551786147099</v>
      </c>
    </row>
    <row r="21" spans="1:21" ht="12" customHeight="1" thickBot="1">
      <c r="A21" s="76"/>
      <c r="B21" s="65" t="s">
        <v>19</v>
      </c>
      <c r="C21" s="66"/>
      <c r="D21" s="52">
        <v>316968.1581</v>
      </c>
      <c r="E21" s="53"/>
      <c r="F21" s="53"/>
      <c r="G21" s="52">
        <v>353260.1519</v>
      </c>
      <c r="H21" s="54">
        <v>-10.273446808196301</v>
      </c>
      <c r="I21" s="52">
        <v>48305.700700000001</v>
      </c>
      <c r="J21" s="54">
        <v>15.2399222021412</v>
      </c>
      <c r="K21" s="52">
        <v>43693.145499999999</v>
      </c>
      <c r="L21" s="54">
        <v>12.368546314946</v>
      </c>
      <c r="M21" s="54">
        <v>0.105567020804213</v>
      </c>
      <c r="N21" s="52">
        <v>5234822.0283000004</v>
      </c>
      <c r="O21" s="52">
        <v>5234822.0283000004</v>
      </c>
      <c r="P21" s="52">
        <v>25307</v>
      </c>
      <c r="Q21" s="52">
        <v>27549</v>
      </c>
      <c r="R21" s="54">
        <v>-8.13822643290138</v>
      </c>
      <c r="S21" s="52">
        <v>12.5249203026831</v>
      </c>
      <c r="T21" s="52">
        <v>12.150503510109299</v>
      </c>
      <c r="U21" s="55">
        <v>2.9893746508996601</v>
      </c>
    </row>
    <row r="22" spans="1:21" ht="12" customHeight="1" thickBot="1">
      <c r="A22" s="76"/>
      <c r="B22" s="65" t="s">
        <v>20</v>
      </c>
      <c r="C22" s="66"/>
      <c r="D22" s="52">
        <v>924425.07310000004</v>
      </c>
      <c r="E22" s="53"/>
      <c r="F22" s="53"/>
      <c r="G22" s="52">
        <v>944583.25970000005</v>
      </c>
      <c r="H22" s="54">
        <v>-2.1340825589479802</v>
      </c>
      <c r="I22" s="52">
        <v>88173.820999999996</v>
      </c>
      <c r="J22" s="54">
        <v>9.5382333913028496</v>
      </c>
      <c r="K22" s="52">
        <v>126389.91680000001</v>
      </c>
      <c r="L22" s="54">
        <v>13.3804951021619</v>
      </c>
      <c r="M22" s="54">
        <v>-0.302366650501664</v>
      </c>
      <c r="N22" s="52">
        <v>16203032.0845</v>
      </c>
      <c r="O22" s="52">
        <v>16203032.0845</v>
      </c>
      <c r="P22" s="52">
        <v>53035</v>
      </c>
      <c r="Q22" s="52">
        <v>57065</v>
      </c>
      <c r="R22" s="54">
        <v>-7.0621221414176798</v>
      </c>
      <c r="S22" s="52">
        <v>17.430471822381399</v>
      </c>
      <c r="T22" s="52">
        <v>17.000373304126899</v>
      </c>
      <c r="U22" s="55">
        <v>2.46750932870507</v>
      </c>
    </row>
    <row r="23" spans="1:21" ht="12" thickBot="1">
      <c r="A23" s="76"/>
      <c r="B23" s="65" t="s">
        <v>21</v>
      </c>
      <c r="C23" s="66"/>
      <c r="D23" s="52">
        <v>1897558.2034</v>
      </c>
      <c r="E23" s="53"/>
      <c r="F23" s="53"/>
      <c r="G23" s="52">
        <v>2187637.3365000002</v>
      </c>
      <c r="H23" s="54">
        <v>-13.259927880189601</v>
      </c>
      <c r="I23" s="52">
        <v>248647.5275</v>
      </c>
      <c r="J23" s="54">
        <v>13.1035520836451</v>
      </c>
      <c r="K23" s="52">
        <v>230338.93969999999</v>
      </c>
      <c r="L23" s="54">
        <v>10.529119057207099</v>
      </c>
      <c r="M23" s="54">
        <v>7.9485421891085997E-2</v>
      </c>
      <c r="N23" s="52">
        <v>42886187.390000001</v>
      </c>
      <c r="O23" s="52">
        <v>42886187.390000001</v>
      </c>
      <c r="P23" s="52">
        <v>60725</v>
      </c>
      <c r="Q23" s="52">
        <v>65234</v>
      </c>
      <c r="R23" s="54">
        <v>-6.9120397338810999</v>
      </c>
      <c r="S23" s="52">
        <v>31.248385399753001</v>
      </c>
      <c r="T23" s="52">
        <v>31.085671130085501</v>
      </c>
      <c r="U23" s="55">
        <v>0.520712566700261</v>
      </c>
    </row>
    <row r="24" spans="1:21" ht="12" thickBot="1">
      <c r="A24" s="76"/>
      <c r="B24" s="65" t="s">
        <v>22</v>
      </c>
      <c r="C24" s="66"/>
      <c r="D24" s="52">
        <v>265624.4584</v>
      </c>
      <c r="E24" s="53"/>
      <c r="F24" s="53"/>
      <c r="G24" s="52">
        <v>237328.6128</v>
      </c>
      <c r="H24" s="54">
        <v>11.922643993982</v>
      </c>
      <c r="I24" s="52">
        <v>39537.179900000003</v>
      </c>
      <c r="J24" s="54">
        <v>14.884615723323799</v>
      </c>
      <c r="K24" s="52">
        <v>38432.459600000002</v>
      </c>
      <c r="L24" s="54">
        <v>16.193774171000399</v>
      </c>
      <c r="M24" s="54">
        <v>2.8744460060527E-2</v>
      </c>
      <c r="N24" s="52">
        <v>4278314.7732999995</v>
      </c>
      <c r="O24" s="52">
        <v>4278314.7732999995</v>
      </c>
      <c r="P24" s="52">
        <v>26040</v>
      </c>
      <c r="Q24" s="52">
        <v>26509</v>
      </c>
      <c r="R24" s="54">
        <v>-1.7692104568259901</v>
      </c>
      <c r="S24" s="52">
        <v>10.200632043010801</v>
      </c>
      <c r="T24" s="52">
        <v>10.5729581613792</v>
      </c>
      <c r="U24" s="55">
        <v>-3.6500298883294402</v>
      </c>
    </row>
    <row r="25" spans="1:21" ht="12" thickBot="1">
      <c r="A25" s="76"/>
      <c r="B25" s="65" t="s">
        <v>23</v>
      </c>
      <c r="C25" s="66"/>
      <c r="D25" s="52">
        <v>314273.87439999997</v>
      </c>
      <c r="E25" s="53"/>
      <c r="F25" s="53"/>
      <c r="G25" s="52">
        <v>271774.50050000002</v>
      </c>
      <c r="H25" s="54">
        <v>15.637734158948399</v>
      </c>
      <c r="I25" s="52">
        <v>26379.847900000001</v>
      </c>
      <c r="J25" s="54">
        <v>8.3939041863926604</v>
      </c>
      <c r="K25" s="52">
        <v>24222.643100000001</v>
      </c>
      <c r="L25" s="54">
        <v>8.9127725579243595</v>
      </c>
      <c r="M25" s="54">
        <v>8.9057366328450002E-2</v>
      </c>
      <c r="N25" s="52">
        <v>9838671.4145</v>
      </c>
      <c r="O25" s="52">
        <v>9838671.4145</v>
      </c>
      <c r="P25" s="52">
        <v>17440</v>
      </c>
      <c r="Q25" s="52">
        <v>17845</v>
      </c>
      <c r="R25" s="54">
        <v>-2.2695432894368199</v>
      </c>
      <c r="S25" s="52">
        <v>18.020290963302799</v>
      </c>
      <c r="T25" s="52">
        <v>18.134999260297</v>
      </c>
      <c r="U25" s="55">
        <v>-0.63655074841935</v>
      </c>
    </row>
    <row r="26" spans="1:21" ht="12" thickBot="1">
      <c r="A26" s="76"/>
      <c r="B26" s="65" t="s">
        <v>24</v>
      </c>
      <c r="C26" s="66"/>
      <c r="D26" s="52">
        <v>657985.02859999996</v>
      </c>
      <c r="E26" s="53"/>
      <c r="F26" s="53"/>
      <c r="G26" s="52">
        <v>597278.21499999997</v>
      </c>
      <c r="H26" s="54">
        <v>10.163908891269401</v>
      </c>
      <c r="I26" s="52">
        <v>145568.4755</v>
      </c>
      <c r="J26" s="54">
        <v>22.1233719876161</v>
      </c>
      <c r="K26" s="52">
        <v>134260.41810000001</v>
      </c>
      <c r="L26" s="54">
        <v>22.478706694500801</v>
      </c>
      <c r="M26" s="54">
        <v>8.4224804004240997E-2</v>
      </c>
      <c r="N26" s="52">
        <v>9581975.5167999994</v>
      </c>
      <c r="O26" s="52">
        <v>9581975.5167999994</v>
      </c>
      <c r="P26" s="52">
        <v>45992</v>
      </c>
      <c r="Q26" s="52">
        <v>47491</v>
      </c>
      <c r="R26" s="54">
        <v>-3.15638752605757</v>
      </c>
      <c r="S26" s="52">
        <v>14.306510449643399</v>
      </c>
      <c r="T26" s="52">
        <v>14.4806295698132</v>
      </c>
      <c r="U26" s="55">
        <v>-1.2170621255454199</v>
      </c>
    </row>
    <row r="27" spans="1:21" ht="12" thickBot="1">
      <c r="A27" s="76"/>
      <c r="B27" s="65" t="s">
        <v>25</v>
      </c>
      <c r="C27" s="66"/>
      <c r="D27" s="52">
        <v>232410.07810000001</v>
      </c>
      <c r="E27" s="53"/>
      <c r="F27" s="53"/>
      <c r="G27" s="52">
        <v>262453.38429999998</v>
      </c>
      <c r="H27" s="54">
        <v>-11.4471018463449</v>
      </c>
      <c r="I27" s="52">
        <v>61435.7886</v>
      </c>
      <c r="J27" s="54">
        <v>26.4342188179834</v>
      </c>
      <c r="K27" s="52">
        <v>69135.294699999999</v>
      </c>
      <c r="L27" s="54">
        <v>26.3419330196079</v>
      </c>
      <c r="M27" s="54">
        <v>-0.11136867403850099</v>
      </c>
      <c r="N27" s="52">
        <v>3434055.3886000002</v>
      </c>
      <c r="O27" s="52">
        <v>3434055.3886000002</v>
      </c>
      <c r="P27" s="52">
        <v>29918</v>
      </c>
      <c r="Q27" s="52">
        <v>30682</v>
      </c>
      <c r="R27" s="54">
        <v>-2.4900593181669999</v>
      </c>
      <c r="S27" s="52">
        <v>7.7682357811351004</v>
      </c>
      <c r="T27" s="52">
        <v>7.8359780457597301</v>
      </c>
      <c r="U27" s="55">
        <v>-0.87204181918803203</v>
      </c>
    </row>
    <row r="28" spans="1:21" ht="12" thickBot="1">
      <c r="A28" s="76"/>
      <c r="B28" s="65" t="s">
        <v>26</v>
      </c>
      <c r="C28" s="66"/>
      <c r="D28" s="52">
        <v>1173333.8772</v>
      </c>
      <c r="E28" s="53"/>
      <c r="F28" s="53"/>
      <c r="G28" s="52">
        <v>875945.63729999994</v>
      </c>
      <c r="H28" s="54">
        <v>33.950536110512999</v>
      </c>
      <c r="I28" s="52">
        <v>27520.820500000002</v>
      </c>
      <c r="J28" s="54">
        <v>2.34552338722842</v>
      </c>
      <c r="K28" s="52">
        <v>48072.416700000002</v>
      </c>
      <c r="L28" s="54">
        <v>5.4880593786821796</v>
      </c>
      <c r="M28" s="54">
        <v>-0.42751327290770502</v>
      </c>
      <c r="N28" s="52">
        <v>22305809.596900001</v>
      </c>
      <c r="O28" s="52">
        <v>22305809.596900001</v>
      </c>
      <c r="P28" s="52">
        <v>42542</v>
      </c>
      <c r="Q28" s="52">
        <v>42939</v>
      </c>
      <c r="R28" s="54">
        <v>-0.92456740958103401</v>
      </c>
      <c r="S28" s="52">
        <v>27.580599811950499</v>
      </c>
      <c r="T28" s="52">
        <v>27.577127508791499</v>
      </c>
      <c r="U28" s="55">
        <v>1.2589657885163001E-2</v>
      </c>
    </row>
    <row r="29" spans="1:21" ht="12" thickBot="1">
      <c r="A29" s="76"/>
      <c r="B29" s="65" t="s">
        <v>27</v>
      </c>
      <c r="C29" s="66"/>
      <c r="D29" s="52">
        <v>703180.6531</v>
      </c>
      <c r="E29" s="53"/>
      <c r="F29" s="53"/>
      <c r="G29" s="52">
        <v>659579.18370000005</v>
      </c>
      <c r="H29" s="54">
        <v>6.61049809901695</v>
      </c>
      <c r="I29" s="52">
        <v>111872.8119</v>
      </c>
      <c r="J29" s="54">
        <v>15.909540657412</v>
      </c>
      <c r="K29" s="52">
        <v>103400.0404</v>
      </c>
      <c r="L29" s="54">
        <v>15.6766682386735</v>
      </c>
      <c r="M29" s="54">
        <v>8.1941665276176995E-2</v>
      </c>
      <c r="N29" s="52">
        <v>9901289.2491999995</v>
      </c>
      <c r="O29" s="52">
        <v>9901289.2491999995</v>
      </c>
      <c r="P29" s="52">
        <v>107082</v>
      </c>
      <c r="Q29" s="52">
        <v>110777</v>
      </c>
      <c r="R29" s="54">
        <v>-3.3355299385251498</v>
      </c>
      <c r="S29" s="52">
        <v>6.5667493425599099</v>
      </c>
      <c r="T29" s="52">
        <v>6.5577486319362297</v>
      </c>
      <c r="U29" s="55">
        <v>0.13706493356369401</v>
      </c>
    </row>
    <row r="30" spans="1:21" ht="12" thickBot="1">
      <c r="A30" s="76"/>
      <c r="B30" s="65" t="s">
        <v>28</v>
      </c>
      <c r="C30" s="66"/>
      <c r="D30" s="52">
        <v>674532.12549999997</v>
      </c>
      <c r="E30" s="53"/>
      <c r="F30" s="53"/>
      <c r="G30" s="52">
        <v>865747.63540000003</v>
      </c>
      <c r="H30" s="54">
        <v>-22.086749311380199</v>
      </c>
      <c r="I30" s="52">
        <v>94088.898100000006</v>
      </c>
      <c r="J30" s="54">
        <v>13.948764564809499</v>
      </c>
      <c r="K30" s="52">
        <v>118080.9503</v>
      </c>
      <c r="L30" s="54">
        <v>13.6391883121278</v>
      </c>
      <c r="M30" s="54">
        <v>-0.20318308871198201</v>
      </c>
      <c r="N30" s="52">
        <v>12605402.532500001</v>
      </c>
      <c r="O30" s="52">
        <v>12605402.532500001</v>
      </c>
      <c r="P30" s="52">
        <v>52182</v>
      </c>
      <c r="Q30" s="52">
        <v>54053</v>
      </c>
      <c r="R30" s="54">
        <v>-3.46141749764121</v>
      </c>
      <c r="S30" s="52">
        <v>12.9265287934537</v>
      </c>
      <c r="T30" s="52">
        <v>12.743440219784301</v>
      </c>
      <c r="U30" s="55">
        <v>1.4163784925935801</v>
      </c>
    </row>
    <row r="31" spans="1:21" ht="12" thickBot="1">
      <c r="A31" s="76"/>
      <c r="B31" s="65" t="s">
        <v>29</v>
      </c>
      <c r="C31" s="66"/>
      <c r="D31" s="52">
        <v>666619.3578</v>
      </c>
      <c r="E31" s="53"/>
      <c r="F31" s="53"/>
      <c r="G31" s="52">
        <v>504781.91970000003</v>
      </c>
      <c r="H31" s="54">
        <v>32.060862678319097</v>
      </c>
      <c r="I31" s="52">
        <v>20870.5808</v>
      </c>
      <c r="J31" s="54">
        <v>3.13080929255907</v>
      </c>
      <c r="K31" s="52">
        <v>38318.141199999998</v>
      </c>
      <c r="L31" s="54">
        <v>7.5910288591106996</v>
      </c>
      <c r="M31" s="54">
        <v>-0.455334206033982</v>
      </c>
      <c r="N31" s="52">
        <v>48073011.173199996</v>
      </c>
      <c r="O31" s="52">
        <v>48073011.173199996</v>
      </c>
      <c r="P31" s="52">
        <v>23537</v>
      </c>
      <c r="Q31" s="52">
        <v>23702</v>
      </c>
      <c r="R31" s="54">
        <v>-0.696143785334569</v>
      </c>
      <c r="S31" s="52">
        <v>28.322188800611801</v>
      </c>
      <c r="T31" s="52">
        <v>26.789173609822001</v>
      </c>
      <c r="U31" s="55">
        <v>5.4127708899275904</v>
      </c>
    </row>
    <row r="32" spans="1:21" ht="12" thickBot="1">
      <c r="A32" s="76"/>
      <c r="B32" s="65" t="s">
        <v>30</v>
      </c>
      <c r="C32" s="66"/>
      <c r="D32" s="52">
        <v>99644.148700000005</v>
      </c>
      <c r="E32" s="53"/>
      <c r="F32" s="53"/>
      <c r="G32" s="52">
        <v>114425.4178</v>
      </c>
      <c r="H32" s="54">
        <v>-12.917819645487899</v>
      </c>
      <c r="I32" s="52">
        <v>27157.243999999999</v>
      </c>
      <c r="J32" s="54">
        <v>27.254228526516599</v>
      </c>
      <c r="K32" s="52">
        <v>33228.5533</v>
      </c>
      <c r="L32" s="54">
        <v>29.039486102710999</v>
      </c>
      <c r="M32" s="54">
        <v>-0.182713621179529</v>
      </c>
      <c r="N32" s="52">
        <v>1451070.6539</v>
      </c>
      <c r="O32" s="52">
        <v>1451070.6539</v>
      </c>
      <c r="P32" s="52">
        <v>20742</v>
      </c>
      <c r="Q32" s="52">
        <v>21436</v>
      </c>
      <c r="R32" s="54">
        <v>-3.2375443179697698</v>
      </c>
      <c r="S32" s="52">
        <v>4.80397978497734</v>
      </c>
      <c r="T32" s="52">
        <v>4.7881148535174498</v>
      </c>
      <c r="U32" s="55">
        <v>0.33024559157191802</v>
      </c>
    </row>
    <row r="33" spans="1:21" ht="12" thickBot="1">
      <c r="A33" s="76"/>
      <c r="B33" s="65" t="s">
        <v>75</v>
      </c>
      <c r="C33" s="66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2">
        <v>9.0265000000000004</v>
      </c>
      <c r="O33" s="52">
        <v>9.0265000000000004</v>
      </c>
      <c r="P33" s="53"/>
      <c r="Q33" s="53"/>
      <c r="R33" s="53"/>
      <c r="S33" s="53"/>
      <c r="T33" s="53"/>
      <c r="U33" s="56"/>
    </row>
    <row r="34" spans="1:21" ht="12" thickBot="1">
      <c r="A34" s="76"/>
      <c r="B34" s="65" t="s">
        <v>31</v>
      </c>
      <c r="C34" s="66"/>
      <c r="D34" s="52">
        <v>224952.53419999999</v>
      </c>
      <c r="E34" s="53"/>
      <c r="F34" s="53"/>
      <c r="G34" s="52">
        <v>169859.98490000001</v>
      </c>
      <c r="H34" s="54">
        <v>32.434095253472499</v>
      </c>
      <c r="I34" s="52">
        <v>18007.394400000001</v>
      </c>
      <c r="J34" s="54">
        <v>8.0049751224362993</v>
      </c>
      <c r="K34" s="52">
        <v>22481.3079</v>
      </c>
      <c r="L34" s="54">
        <v>13.2351995163753</v>
      </c>
      <c r="M34" s="54">
        <v>-0.19900592616321899</v>
      </c>
      <c r="N34" s="52">
        <v>4301116.7741</v>
      </c>
      <c r="O34" s="52">
        <v>4301116.7741</v>
      </c>
      <c r="P34" s="52">
        <v>12854</v>
      </c>
      <c r="Q34" s="52">
        <v>13008</v>
      </c>
      <c r="R34" s="54">
        <v>-1.1838868388683901</v>
      </c>
      <c r="S34" s="52">
        <v>17.500586136611201</v>
      </c>
      <c r="T34" s="52">
        <v>17.1142752229397</v>
      </c>
      <c r="U34" s="55">
        <v>2.2074170010985101</v>
      </c>
    </row>
    <row r="35" spans="1:21" ht="12" customHeight="1" thickBot="1">
      <c r="A35" s="76"/>
      <c r="B35" s="65" t="s">
        <v>68</v>
      </c>
      <c r="C35" s="66"/>
      <c r="D35" s="52">
        <v>71168.41</v>
      </c>
      <c r="E35" s="53"/>
      <c r="F35" s="53"/>
      <c r="G35" s="52">
        <v>14561.54</v>
      </c>
      <c r="H35" s="54">
        <v>388.742330824899</v>
      </c>
      <c r="I35" s="52">
        <v>2195.8000000000002</v>
      </c>
      <c r="J35" s="54">
        <v>3.0853576748447802</v>
      </c>
      <c r="K35" s="52">
        <v>587.17999999999995</v>
      </c>
      <c r="L35" s="54">
        <v>4.0324031661486401</v>
      </c>
      <c r="M35" s="54">
        <v>2.7395687864028102</v>
      </c>
      <c r="N35" s="52">
        <v>2417919.4</v>
      </c>
      <c r="O35" s="52">
        <v>2417919.4</v>
      </c>
      <c r="P35" s="52">
        <v>44</v>
      </c>
      <c r="Q35" s="52">
        <v>47</v>
      </c>
      <c r="R35" s="54">
        <v>-6.3829787234042499</v>
      </c>
      <c r="S35" s="52">
        <v>1617.46386363636</v>
      </c>
      <c r="T35" s="52">
        <v>1531.11531914894</v>
      </c>
      <c r="U35" s="55">
        <v>5.3385145986074596</v>
      </c>
    </row>
    <row r="36" spans="1:21" ht="12" customHeight="1" thickBot="1">
      <c r="A36" s="76"/>
      <c r="B36" s="65" t="s">
        <v>35</v>
      </c>
      <c r="C36" s="66"/>
      <c r="D36" s="52">
        <v>311557.32</v>
      </c>
      <c r="E36" s="53"/>
      <c r="F36" s="53"/>
      <c r="G36" s="52">
        <v>225423.71</v>
      </c>
      <c r="H36" s="54">
        <v>38.209649730279097</v>
      </c>
      <c r="I36" s="52">
        <v>-37312.97</v>
      </c>
      <c r="J36" s="54">
        <v>-11.976277752036101</v>
      </c>
      <c r="K36" s="52">
        <v>-28906.02</v>
      </c>
      <c r="L36" s="54">
        <v>-12.8229723483834</v>
      </c>
      <c r="M36" s="54">
        <v>0.290837341149006</v>
      </c>
      <c r="N36" s="52">
        <v>14251306.539999999</v>
      </c>
      <c r="O36" s="52">
        <v>14251306.539999999</v>
      </c>
      <c r="P36" s="52">
        <v>123</v>
      </c>
      <c r="Q36" s="52">
        <v>80</v>
      </c>
      <c r="R36" s="54">
        <v>53.75</v>
      </c>
      <c r="S36" s="52">
        <v>2532.9863414634101</v>
      </c>
      <c r="T36" s="52">
        <v>2530.1610000000001</v>
      </c>
      <c r="U36" s="55">
        <v>0.111541914662764</v>
      </c>
    </row>
    <row r="37" spans="1:21" ht="12" thickBot="1">
      <c r="A37" s="76"/>
      <c r="B37" s="65" t="s">
        <v>36</v>
      </c>
      <c r="C37" s="66"/>
      <c r="D37" s="52">
        <v>125482.05</v>
      </c>
      <c r="E37" s="53"/>
      <c r="F37" s="53"/>
      <c r="G37" s="52">
        <v>92985.5</v>
      </c>
      <c r="H37" s="54">
        <v>34.947975759661503</v>
      </c>
      <c r="I37" s="52">
        <v>-333.37</v>
      </c>
      <c r="J37" s="54">
        <v>-0.26567146456405499</v>
      </c>
      <c r="K37" s="52">
        <v>-3372.6</v>
      </c>
      <c r="L37" s="54">
        <v>-3.6270171155717801</v>
      </c>
      <c r="M37" s="54">
        <v>-0.90115341279724803</v>
      </c>
      <c r="N37" s="52">
        <v>5835678.0199999996</v>
      </c>
      <c r="O37" s="52">
        <v>5835678.0199999996</v>
      </c>
      <c r="P37" s="52">
        <v>32</v>
      </c>
      <c r="Q37" s="52">
        <v>15</v>
      </c>
      <c r="R37" s="54">
        <v>113.333333333333</v>
      </c>
      <c r="S37" s="52">
        <v>3921.3140625000001</v>
      </c>
      <c r="T37" s="52">
        <v>3789.174</v>
      </c>
      <c r="U37" s="55">
        <v>3.3697903405307801</v>
      </c>
    </row>
    <row r="38" spans="1:21" ht="12" thickBot="1">
      <c r="A38" s="76"/>
      <c r="B38" s="65" t="s">
        <v>37</v>
      </c>
      <c r="C38" s="66"/>
      <c r="D38" s="52">
        <v>137792.24</v>
      </c>
      <c r="E38" s="53"/>
      <c r="F38" s="53"/>
      <c r="G38" s="52">
        <v>102274.42</v>
      </c>
      <c r="H38" s="54">
        <v>34.727960324781101</v>
      </c>
      <c r="I38" s="52">
        <v>-17874.2</v>
      </c>
      <c r="J38" s="54">
        <v>-12.971848051820601</v>
      </c>
      <c r="K38" s="52">
        <v>-12958.17</v>
      </c>
      <c r="L38" s="54">
        <v>-12.6700009640729</v>
      </c>
      <c r="M38" s="54">
        <v>0.37937687188854602</v>
      </c>
      <c r="N38" s="52">
        <v>6380388.4900000002</v>
      </c>
      <c r="O38" s="52">
        <v>6380388.4900000002</v>
      </c>
      <c r="P38" s="52">
        <v>73</v>
      </c>
      <c r="Q38" s="52">
        <v>55</v>
      </c>
      <c r="R38" s="54">
        <v>32.727272727272698</v>
      </c>
      <c r="S38" s="52">
        <v>1887.5649315068499</v>
      </c>
      <c r="T38" s="52">
        <v>1656.89327272727</v>
      </c>
      <c r="U38" s="55">
        <v>12.220594636468</v>
      </c>
    </row>
    <row r="39" spans="1:21" ht="12" thickBot="1">
      <c r="A39" s="76"/>
      <c r="B39" s="65" t="s">
        <v>70</v>
      </c>
      <c r="C39" s="66"/>
      <c r="D39" s="53"/>
      <c r="E39" s="53"/>
      <c r="F39" s="53"/>
      <c r="G39" s="52">
        <v>30.22</v>
      </c>
      <c r="H39" s="53"/>
      <c r="I39" s="53"/>
      <c r="J39" s="53"/>
      <c r="K39" s="52">
        <v>-11061.62</v>
      </c>
      <c r="L39" s="54">
        <v>-36603.639973527497</v>
      </c>
      <c r="M39" s="53"/>
      <c r="N39" s="52">
        <v>172.59</v>
      </c>
      <c r="O39" s="52">
        <v>172.59</v>
      </c>
      <c r="P39" s="53"/>
      <c r="Q39" s="52">
        <v>2</v>
      </c>
      <c r="R39" s="53"/>
      <c r="S39" s="53"/>
      <c r="T39" s="52">
        <v>1.7050000000000001</v>
      </c>
      <c r="U39" s="56"/>
    </row>
    <row r="40" spans="1:21" ht="12" customHeight="1" thickBot="1">
      <c r="A40" s="76"/>
      <c r="B40" s="65" t="s">
        <v>32</v>
      </c>
      <c r="C40" s="66"/>
      <c r="D40" s="52">
        <v>40528.631600000001</v>
      </c>
      <c r="E40" s="53"/>
      <c r="F40" s="53"/>
      <c r="G40" s="52">
        <v>166252.5649</v>
      </c>
      <c r="H40" s="54">
        <v>-75.622251828488899</v>
      </c>
      <c r="I40" s="52">
        <v>1883.1846</v>
      </c>
      <c r="J40" s="54">
        <v>4.6465536230934603</v>
      </c>
      <c r="K40" s="52">
        <v>7864.3576000000003</v>
      </c>
      <c r="L40" s="54">
        <v>4.7303676816838101</v>
      </c>
      <c r="M40" s="54">
        <v>-0.76054184006078296</v>
      </c>
      <c r="N40" s="52">
        <v>1050543.5808000001</v>
      </c>
      <c r="O40" s="52">
        <v>1050543.5808000001</v>
      </c>
      <c r="P40" s="52">
        <v>136</v>
      </c>
      <c r="Q40" s="52">
        <v>122</v>
      </c>
      <c r="R40" s="54">
        <v>11.4754098360656</v>
      </c>
      <c r="S40" s="52">
        <v>298.00464411764699</v>
      </c>
      <c r="T40" s="52">
        <v>355.30333934426199</v>
      </c>
      <c r="U40" s="55">
        <v>-19.2274504299318</v>
      </c>
    </row>
    <row r="41" spans="1:21" ht="12" customHeight="1" thickBot="1">
      <c r="A41" s="76"/>
      <c r="B41" s="65" t="s">
        <v>33</v>
      </c>
      <c r="C41" s="66"/>
      <c r="D41" s="52">
        <v>408354.66859999998</v>
      </c>
      <c r="E41" s="53"/>
      <c r="F41" s="53"/>
      <c r="G41" s="52">
        <v>525160.61869999999</v>
      </c>
      <c r="H41" s="54">
        <v>-22.241947690050601</v>
      </c>
      <c r="I41" s="52">
        <v>20907.7752</v>
      </c>
      <c r="J41" s="54">
        <v>5.1200039592249702</v>
      </c>
      <c r="K41" s="52">
        <v>31600.291499999999</v>
      </c>
      <c r="L41" s="54">
        <v>6.0172622193614602</v>
      </c>
      <c r="M41" s="54">
        <v>-0.33836764765287097</v>
      </c>
      <c r="N41" s="52">
        <v>8105070.9276999999</v>
      </c>
      <c r="O41" s="52">
        <v>8105070.9276999999</v>
      </c>
      <c r="P41" s="52">
        <v>2005</v>
      </c>
      <c r="Q41" s="52">
        <v>2091</v>
      </c>
      <c r="R41" s="54">
        <v>-4.1128646580583501</v>
      </c>
      <c r="S41" s="52">
        <v>203.668163890274</v>
      </c>
      <c r="T41" s="52">
        <v>198.44555437589699</v>
      </c>
      <c r="U41" s="55">
        <v>2.5642738730591699</v>
      </c>
    </row>
    <row r="42" spans="1:21" ht="12" thickBot="1">
      <c r="A42" s="76"/>
      <c r="B42" s="65" t="s">
        <v>38</v>
      </c>
      <c r="C42" s="66"/>
      <c r="D42" s="52">
        <v>118366.7</v>
      </c>
      <c r="E42" s="53"/>
      <c r="F42" s="53"/>
      <c r="G42" s="52">
        <v>104833.36</v>
      </c>
      <c r="H42" s="54">
        <v>12.909383043718099</v>
      </c>
      <c r="I42" s="52">
        <v>-10801.68</v>
      </c>
      <c r="J42" s="54">
        <v>-9.1256071175423497</v>
      </c>
      <c r="K42" s="52">
        <v>-11311.09</v>
      </c>
      <c r="L42" s="54">
        <v>-10.789590260199599</v>
      </c>
      <c r="M42" s="54">
        <v>-4.5036331600226E-2</v>
      </c>
      <c r="N42" s="52">
        <v>5479906.1100000003</v>
      </c>
      <c r="O42" s="52">
        <v>5479906.1100000003</v>
      </c>
      <c r="P42" s="52">
        <v>84</v>
      </c>
      <c r="Q42" s="52">
        <v>61</v>
      </c>
      <c r="R42" s="54">
        <v>37.7049180327869</v>
      </c>
      <c r="S42" s="52">
        <v>1409.12738095238</v>
      </c>
      <c r="T42" s="52">
        <v>1394.3398360655699</v>
      </c>
      <c r="U42" s="55">
        <v>1.0494115071990699</v>
      </c>
    </row>
    <row r="43" spans="1:21" ht="12" thickBot="1">
      <c r="A43" s="76"/>
      <c r="B43" s="65" t="s">
        <v>39</v>
      </c>
      <c r="C43" s="66"/>
      <c r="D43" s="52">
        <v>70910.3</v>
      </c>
      <c r="E43" s="53"/>
      <c r="F43" s="53"/>
      <c r="G43" s="52">
        <v>110186.41</v>
      </c>
      <c r="H43" s="54">
        <v>-35.645148979806102</v>
      </c>
      <c r="I43" s="52">
        <v>8053.71</v>
      </c>
      <c r="J43" s="54">
        <v>11.3576024921626</v>
      </c>
      <c r="K43" s="52">
        <v>14716.55</v>
      </c>
      <c r="L43" s="54">
        <v>13.3560481732729</v>
      </c>
      <c r="M43" s="54">
        <v>-0.45274469899534903</v>
      </c>
      <c r="N43" s="52">
        <v>1981018.78</v>
      </c>
      <c r="O43" s="52">
        <v>1981018.78</v>
      </c>
      <c r="P43" s="52">
        <v>54</v>
      </c>
      <c r="Q43" s="52">
        <v>54</v>
      </c>
      <c r="R43" s="54">
        <v>0</v>
      </c>
      <c r="S43" s="52">
        <v>1313.1537037037001</v>
      </c>
      <c r="T43" s="52">
        <v>1150.19055555556</v>
      </c>
      <c r="U43" s="55">
        <v>12.410058905405799</v>
      </c>
    </row>
    <row r="44" spans="1:21" ht="12" thickBot="1">
      <c r="A44" s="76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2">
        <v>-1523.9315999999999</v>
      </c>
      <c r="O44" s="52">
        <v>-1523.9315999999999</v>
      </c>
      <c r="P44" s="53"/>
      <c r="Q44" s="53"/>
      <c r="R44" s="53"/>
      <c r="S44" s="53"/>
      <c r="T44" s="53"/>
      <c r="U44" s="56"/>
    </row>
    <row r="45" spans="1:21" ht="12" thickBot="1">
      <c r="A45" s="77"/>
      <c r="B45" s="65" t="s">
        <v>34</v>
      </c>
      <c r="C45" s="66"/>
      <c r="D45" s="57">
        <v>6813.0550000000003</v>
      </c>
      <c r="E45" s="58"/>
      <c r="F45" s="58"/>
      <c r="G45" s="57">
        <v>17972.910199999998</v>
      </c>
      <c r="H45" s="59">
        <v>-62.092644295301703</v>
      </c>
      <c r="I45" s="57">
        <v>357.20639999999997</v>
      </c>
      <c r="J45" s="59">
        <v>5.2429695635805098</v>
      </c>
      <c r="K45" s="57">
        <v>2702.1408000000001</v>
      </c>
      <c r="L45" s="59">
        <v>15.0345201190623</v>
      </c>
      <c r="M45" s="59">
        <v>-0.86780614836947101</v>
      </c>
      <c r="N45" s="57">
        <v>265173.75550000003</v>
      </c>
      <c r="O45" s="57">
        <v>265173.75550000003</v>
      </c>
      <c r="P45" s="57">
        <v>8</v>
      </c>
      <c r="Q45" s="57">
        <v>21</v>
      </c>
      <c r="R45" s="59">
        <v>-61.904761904761898</v>
      </c>
      <c r="S45" s="57">
        <v>851.63187500000004</v>
      </c>
      <c r="T45" s="57">
        <v>2023.59064285714</v>
      </c>
      <c r="U45" s="60">
        <v>-137.61330479288901</v>
      </c>
    </row>
  </sheetData>
  <mergeCells count="43">
    <mergeCell ref="B30:C30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9:C19"/>
    <mergeCell ref="B20:C20"/>
    <mergeCell ref="B21:C21"/>
    <mergeCell ref="B22:C22"/>
    <mergeCell ref="B29:C29"/>
    <mergeCell ref="B13:C13"/>
    <mergeCell ref="B14:C14"/>
    <mergeCell ref="B15:C15"/>
    <mergeCell ref="B16:C16"/>
    <mergeCell ref="B17:C17"/>
    <mergeCell ref="B18:C18"/>
    <mergeCell ref="B24:C24"/>
    <mergeCell ref="B23:C23"/>
    <mergeCell ref="B25:C25"/>
    <mergeCell ref="B26:C26"/>
    <mergeCell ref="B27:C27"/>
    <mergeCell ref="B28:C28"/>
    <mergeCell ref="B43:C43"/>
    <mergeCell ref="B44:C44"/>
    <mergeCell ref="B45:C45"/>
    <mergeCell ref="B37:C37"/>
    <mergeCell ref="B31:C31"/>
    <mergeCell ref="B32:C32"/>
    <mergeCell ref="B33:C33"/>
    <mergeCell ref="B38:C38"/>
    <mergeCell ref="B39:C39"/>
    <mergeCell ref="B40:C40"/>
    <mergeCell ref="B41:C41"/>
    <mergeCell ref="B42:C42"/>
    <mergeCell ref="B35:C35"/>
    <mergeCell ref="B36:C36"/>
    <mergeCell ref="B34:C34"/>
  </mergeCells>
  <phoneticPr fontId="1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F35" sqref="F35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63874</v>
      </c>
      <c r="D2" s="37">
        <v>631097.80047863198</v>
      </c>
      <c r="E2" s="37">
        <v>483904.68885042699</v>
      </c>
      <c r="F2" s="37">
        <v>147193.11162820499</v>
      </c>
      <c r="G2" s="37">
        <v>483904.68885042699</v>
      </c>
      <c r="H2" s="37">
        <v>0.233233441023835</v>
      </c>
    </row>
    <row r="3" spans="1:8">
      <c r="A3" s="37">
        <v>2</v>
      </c>
      <c r="B3" s="37">
        <v>13</v>
      </c>
      <c r="C3" s="37">
        <v>6855</v>
      </c>
      <c r="D3" s="37">
        <v>61700.129676068398</v>
      </c>
      <c r="E3" s="37">
        <v>46546.568846153801</v>
      </c>
      <c r="F3" s="37">
        <v>15153.560829914501</v>
      </c>
      <c r="G3" s="37">
        <v>46546.568846153801</v>
      </c>
      <c r="H3" s="37">
        <v>0.245600145566503</v>
      </c>
    </row>
    <row r="4" spans="1:8">
      <c r="A4" s="37">
        <v>3</v>
      </c>
      <c r="B4" s="37">
        <v>14</v>
      </c>
      <c r="C4" s="37">
        <v>95508</v>
      </c>
      <c r="D4" s="37">
        <v>84814.386715982095</v>
      </c>
      <c r="E4" s="37">
        <v>59227.960049115602</v>
      </c>
      <c r="F4" s="37">
        <v>25586.4266668665</v>
      </c>
      <c r="G4" s="37">
        <v>59227.960049115602</v>
      </c>
      <c r="H4" s="37">
        <v>0.30167554889653098</v>
      </c>
    </row>
    <row r="5" spans="1:8">
      <c r="A5" s="37">
        <v>4</v>
      </c>
      <c r="B5" s="37">
        <v>15</v>
      </c>
      <c r="C5" s="37">
        <v>3964</v>
      </c>
      <c r="D5" s="37">
        <v>72196.186965380795</v>
      </c>
      <c r="E5" s="37">
        <v>56283.427653672203</v>
      </c>
      <c r="F5" s="37">
        <v>15912.7593117086</v>
      </c>
      <c r="G5" s="37">
        <v>56283.427653672203</v>
      </c>
      <c r="H5" s="37">
        <v>0.22040996873337701</v>
      </c>
    </row>
    <row r="6" spans="1:8">
      <c r="A6" s="37">
        <v>5</v>
      </c>
      <c r="B6" s="37">
        <v>16</v>
      </c>
      <c r="C6" s="37">
        <v>2654</v>
      </c>
      <c r="D6" s="37">
        <v>227743.032199145</v>
      </c>
      <c r="E6" s="37">
        <v>204928.750006838</v>
      </c>
      <c r="F6" s="37">
        <v>22814.282192307699</v>
      </c>
      <c r="G6" s="37">
        <v>204928.750006838</v>
      </c>
      <c r="H6" s="37">
        <v>0.100175544217564</v>
      </c>
    </row>
    <row r="7" spans="1:8">
      <c r="A7" s="37">
        <v>6</v>
      </c>
      <c r="B7" s="37">
        <v>17</v>
      </c>
      <c r="C7" s="37">
        <v>18851</v>
      </c>
      <c r="D7" s="37">
        <v>247706.382952991</v>
      </c>
      <c r="E7" s="37">
        <v>176390.51940683799</v>
      </c>
      <c r="F7" s="37">
        <v>71315.863546153807</v>
      </c>
      <c r="G7" s="37">
        <v>176390.51940683799</v>
      </c>
      <c r="H7" s="37">
        <v>0.287904827869082</v>
      </c>
    </row>
    <row r="8" spans="1:8">
      <c r="A8" s="37">
        <v>7</v>
      </c>
      <c r="B8" s="37">
        <v>18</v>
      </c>
      <c r="C8" s="37">
        <v>78997</v>
      </c>
      <c r="D8" s="37">
        <v>134641.83000512799</v>
      </c>
      <c r="E8" s="37">
        <v>110357.96633076901</v>
      </c>
      <c r="F8" s="37">
        <v>24283.863674359</v>
      </c>
      <c r="G8" s="37">
        <v>110357.96633076901</v>
      </c>
      <c r="H8" s="37">
        <v>0.18035898407971801</v>
      </c>
    </row>
    <row r="9" spans="1:8">
      <c r="A9" s="37">
        <v>8</v>
      </c>
      <c r="B9" s="37">
        <v>19</v>
      </c>
      <c r="C9" s="37">
        <v>13516</v>
      </c>
      <c r="D9" s="37">
        <v>94559.194482051302</v>
      </c>
      <c r="E9" s="37">
        <v>79780.8811094017</v>
      </c>
      <c r="F9" s="37">
        <v>14778.3133726496</v>
      </c>
      <c r="G9" s="37">
        <v>79780.8811094017</v>
      </c>
      <c r="H9" s="37">
        <v>0.15628637123653499</v>
      </c>
    </row>
    <row r="10" spans="1:8">
      <c r="A10" s="37">
        <v>9</v>
      </c>
      <c r="B10" s="37">
        <v>21</v>
      </c>
      <c r="C10" s="37">
        <v>110416</v>
      </c>
      <c r="D10" s="37">
        <v>497085.21628290601</v>
      </c>
      <c r="E10" s="37">
        <v>482873.184926496</v>
      </c>
      <c r="F10" s="37">
        <v>14212.0313564103</v>
      </c>
      <c r="G10" s="37">
        <v>482873.184926496</v>
      </c>
      <c r="H10" s="37">
        <v>2.8590734326570201E-2</v>
      </c>
    </row>
    <row r="11" spans="1:8">
      <c r="A11" s="37">
        <v>10</v>
      </c>
      <c r="B11" s="37">
        <v>22</v>
      </c>
      <c r="C11" s="37">
        <v>21054</v>
      </c>
      <c r="D11" s="37">
        <v>546789.80960256397</v>
      </c>
      <c r="E11" s="37">
        <v>483617.08691538498</v>
      </c>
      <c r="F11" s="37">
        <v>63172.722687179499</v>
      </c>
      <c r="G11" s="37">
        <v>483617.08691538498</v>
      </c>
      <c r="H11" s="37">
        <v>0.11553383325321399</v>
      </c>
    </row>
    <row r="12" spans="1:8">
      <c r="A12" s="37">
        <v>11</v>
      </c>
      <c r="B12" s="37">
        <v>23</v>
      </c>
      <c r="C12" s="37">
        <v>125637.31600000001</v>
      </c>
      <c r="D12" s="37">
        <v>1468032.2288359001</v>
      </c>
      <c r="E12" s="37">
        <v>1228159.4870726501</v>
      </c>
      <c r="F12" s="37">
        <v>239872.74176324799</v>
      </c>
      <c r="G12" s="37">
        <v>1228159.4870726501</v>
      </c>
      <c r="H12" s="37">
        <v>0.16339746297903801</v>
      </c>
    </row>
    <row r="13" spans="1:8">
      <c r="A13" s="37">
        <v>12</v>
      </c>
      <c r="B13" s="37">
        <v>24</v>
      </c>
      <c r="C13" s="37">
        <v>20510</v>
      </c>
      <c r="D13" s="37">
        <v>576355.022758974</v>
      </c>
      <c r="E13" s="37">
        <v>533374.70418632496</v>
      </c>
      <c r="F13" s="37">
        <v>42980.318572649601</v>
      </c>
      <c r="G13" s="37">
        <v>533374.70418632496</v>
      </c>
      <c r="H13" s="37">
        <v>7.4572645115341493E-2</v>
      </c>
    </row>
    <row r="14" spans="1:8">
      <c r="A14" s="37">
        <v>13</v>
      </c>
      <c r="B14" s="37">
        <v>25</v>
      </c>
      <c r="C14" s="37">
        <v>85577</v>
      </c>
      <c r="D14" s="37">
        <v>1069643.3129</v>
      </c>
      <c r="E14" s="37">
        <v>981247.8652</v>
      </c>
      <c r="F14" s="37">
        <v>88395.447700000004</v>
      </c>
      <c r="G14" s="37">
        <v>981247.8652</v>
      </c>
      <c r="H14" s="37">
        <v>8.2640116227477398E-2</v>
      </c>
    </row>
    <row r="15" spans="1:8">
      <c r="A15" s="37">
        <v>14</v>
      </c>
      <c r="B15" s="37">
        <v>26</v>
      </c>
      <c r="C15" s="37">
        <v>49981</v>
      </c>
      <c r="D15" s="37">
        <v>316967.95398168801</v>
      </c>
      <c r="E15" s="37">
        <v>268662.45716126601</v>
      </c>
      <c r="F15" s="37">
        <v>48305.4968204221</v>
      </c>
      <c r="G15" s="37">
        <v>268662.45716126601</v>
      </c>
      <c r="H15" s="37">
        <v>0.152398676943893</v>
      </c>
    </row>
    <row r="16" spans="1:8">
      <c r="A16" s="37">
        <v>15</v>
      </c>
      <c r="B16" s="37">
        <v>27</v>
      </c>
      <c r="C16" s="37">
        <v>105950.148</v>
      </c>
      <c r="D16" s="37">
        <v>924426.27489999996</v>
      </c>
      <c r="E16" s="37">
        <v>836251.25589999999</v>
      </c>
      <c r="F16" s="37">
        <v>88175.019</v>
      </c>
      <c r="G16" s="37">
        <v>836251.25589999999</v>
      </c>
      <c r="H16" s="37">
        <v>9.5383505850197003E-2</v>
      </c>
    </row>
    <row r="17" spans="1:8">
      <c r="A17" s="37">
        <v>16</v>
      </c>
      <c r="B17" s="37">
        <v>29</v>
      </c>
      <c r="C17" s="37">
        <v>141248</v>
      </c>
      <c r="D17" s="37">
        <v>1897559.55354957</v>
      </c>
      <c r="E17" s="37">
        <v>1648910.69606239</v>
      </c>
      <c r="F17" s="37">
        <v>248648.85748717899</v>
      </c>
      <c r="G17" s="37">
        <v>1648910.69606239</v>
      </c>
      <c r="H17" s="37">
        <v>0.131036128495708</v>
      </c>
    </row>
    <row r="18" spans="1:8">
      <c r="A18" s="37">
        <v>17</v>
      </c>
      <c r="B18" s="37">
        <v>31</v>
      </c>
      <c r="C18" s="37">
        <v>24769.101999999999</v>
      </c>
      <c r="D18" s="37">
        <v>265624.47489796497</v>
      </c>
      <c r="E18" s="37">
        <v>226087.27278618401</v>
      </c>
      <c r="F18" s="37">
        <v>39537.2021117818</v>
      </c>
      <c r="G18" s="37">
        <v>226087.27278618401</v>
      </c>
      <c r="H18" s="37">
        <v>0.14884623160937699</v>
      </c>
    </row>
    <row r="19" spans="1:8">
      <c r="A19" s="37">
        <v>18</v>
      </c>
      <c r="B19" s="37">
        <v>32</v>
      </c>
      <c r="C19" s="37">
        <v>20105.05</v>
      </c>
      <c r="D19" s="37">
        <v>314273.87852887099</v>
      </c>
      <c r="E19" s="37">
        <v>287894.02228355</v>
      </c>
      <c r="F19" s="37">
        <v>26379.856245320501</v>
      </c>
      <c r="G19" s="37">
        <v>287894.02228355</v>
      </c>
      <c r="H19" s="37">
        <v>8.3939067315443996E-2</v>
      </c>
    </row>
    <row r="20" spans="1:8">
      <c r="A20" s="37">
        <v>19</v>
      </c>
      <c r="B20" s="37">
        <v>33</v>
      </c>
      <c r="C20" s="37">
        <v>36228.885999999999</v>
      </c>
      <c r="D20" s="37">
        <v>657985.00774132798</v>
      </c>
      <c r="E20" s="37">
        <v>512416.53320821299</v>
      </c>
      <c r="F20" s="37">
        <v>145568.47453311601</v>
      </c>
      <c r="G20" s="37">
        <v>512416.53320821299</v>
      </c>
      <c r="H20" s="37">
        <v>0.22123372541999101</v>
      </c>
    </row>
    <row r="21" spans="1:8">
      <c r="A21" s="37">
        <v>20</v>
      </c>
      <c r="B21" s="37">
        <v>34</v>
      </c>
      <c r="C21" s="37">
        <v>36704.998</v>
      </c>
      <c r="D21" s="37">
        <v>232409.948848778</v>
      </c>
      <c r="E21" s="37">
        <v>170974.303568918</v>
      </c>
      <c r="F21" s="37">
        <v>61435.64527986</v>
      </c>
      <c r="G21" s="37">
        <v>170974.303568918</v>
      </c>
      <c r="H21" s="37">
        <v>0.264341718520123</v>
      </c>
    </row>
    <row r="22" spans="1:8">
      <c r="A22" s="37">
        <v>21</v>
      </c>
      <c r="B22" s="37">
        <v>35</v>
      </c>
      <c r="C22" s="37">
        <v>42542.745000000003</v>
      </c>
      <c r="D22" s="37">
        <v>1173333.87740265</v>
      </c>
      <c r="E22" s="37">
        <v>1145813.06289204</v>
      </c>
      <c r="F22" s="37">
        <v>27520.814510619501</v>
      </c>
      <c r="G22" s="37">
        <v>1145813.06289204</v>
      </c>
      <c r="H22" s="37">
        <v>2.3455228763649801E-2</v>
      </c>
    </row>
    <row r="23" spans="1:8">
      <c r="A23" s="37">
        <v>22</v>
      </c>
      <c r="B23" s="37">
        <v>36</v>
      </c>
      <c r="C23" s="37">
        <v>160616.25700000001</v>
      </c>
      <c r="D23" s="37">
        <v>703180.79636637203</v>
      </c>
      <c r="E23" s="37">
        <v>591307.84835973603</v>
      </c>
      <c r="F23" s="37">
        <v>111872.948006636</v>
      </c>
      <c r="G23" s="37">
        <v>591307.84835973603</v>
      </c>
      <c r="H23" s="37">
        <v>0.159095567718473</v>
      </c>
    </row>
    <row r="24" spans="1:8">
      <c r="A24" s="37">
        <v>23</v>
      </c>
      <c r="B24" s="37">
        <v>37</v>
      </c>
      <c r="C24" s="37">
        <v>86557.900999999998</v>
      </c>
      <c r="D24" s="37">
        <v>674532.11839823006</v>
      </c>
      <c r="E24" s="37">
        <v>580443.23091710499</v>
      </c>
      <c r="F24" s="37">
        <v>94088.887481124693</v>
      </c>
      <c r="G24" s="37">
        <v>580443.23091710499</v>
      </c>
      <c r="H24" s="37">
        <v>0.139487631374102</v>
      </c>
    </row>
    <row r="25" spans="1:8">
      <c r="A25" s="37">
        <v>24</v>
      </c>
      <c r="B25" s="37">
        <v>38</v>
      </c>
      <c r="C25" s="37">
        <v>135519.64199999999</v>
      </c>
      <c r="D25" s="37">
        <v>666619.28012477898</v>
      </c>
      <c r="E25" s="37">
        <v>645748.71646460204</v>
      </c>
      <c r="F25" s="37">
        <v>20870.563660176998</v>
      </c>
      <c r="G25" s="37">
        <v>645748.71646460204</v>
      </c>
      <c r="H25" s="37">
        <v>3.1308070862082503E-2</v>
      </c>
    </row>
    <row r="26" spans="1:8">
      <c r="A26" s="37">
        <v>25</v>
      </c>
      <c r="B26" s="37">
        <v>39</v>
      </c>
      <c r="C26" s="37">
        <v>64715.822999999997</v>
      </c>
      <c r="D26" s="37">
        <v>99644.101297292204</v>
      </c>
      <c r="E26" s="37">
        <v>72486.901340027893</v>
      </c>
      <c r="F26" s="37">
        <v>27157.1999572643</v>
      </c>
      <c r="G26" s="37">
        <v>72486.901340027893</v>
      </c>
      <c r="H26" s="37">
        <v>0.272541972918595</v>
      </c>
    </row>
    <row r="27" spans="1:8">
      <c r="A27" s="37">
        <v>26</v>
      </c>
      <c r="B27" s="37">
        <v>42</v>
      </c>
      <c r="C27" s="37">
        <v>13907.212</v>
      </c>
      <c r="D27" s="37">
        <v>224952.5336</v>
      </c>
      <c r="E27" s="37">
        <v>206945.14850000001</v>
      </c>
      <c r="F27" s="37">
        <v>18007.3851</v>
      </c>
      <c r="G27" s="37">
        <v>206945.14850000001</v>
      </c>
      <c r="H27" s="37">
        <v>8.0049710095819099E-2</v>
      </c>
    </row>
    <row r="28" spans="1:8">
      <c r="A28" s="37">
        <v>27</v>
      </c>
      <c r="B28" s="37">
        <v>75</v>
      </c>
      <c r="C28" s="37">
        <v>140</v>
      </c>
      <c r="D28" s="37">
        <v>40528.632478632499</v>
      </c>
      <c r="E28" s="37">
        <v>38645.4465811966</v>
      </c>
      <c r="F28" s="37">
        <v>1883.1858974359</v>
      </c>
      <c r="G28" s="37">
        <v>38645.4465811966</v>
      </c>
      <c r="H28" s="37">
        <v>4.6465567236416198E-2</v>
      </c>
    </row>
    <row r="29" spans="1:8">
      <c r="A29" s="37">
        <v>28</v>
      </c>
      <c r="B29" s="37">
        <v>76</v>
      </c>
      <c r="C29" s="37">
        <v>2091</v>
      </c>
      <c r="D29" s="37">
        <v>408354.66062820499</v>
      </c>
      <c r="E29" s="37">
        <v>387446.89469145302</v>
      </c>
      <c r="F29" s="37">
        <v>20907.765936752101</v>
      </c>
      <c r="G29" s="37">
        <v>387446.89469145302</v>
      </c>
      <c r="H29" s="37">
        <v>5.12000179074436E-2</v>
      </c>
    </row>
    <row r="30" spans="1:8">
      <c r="A30" s="37">
        <v>29</v>
      </c>
      <c r="B30" s="37">
        <v>99</v>
      </c>
      <c r="C30" s="37">
        <v>8</v>
      </c>
      <c r="D30" s="37">
        <v>6813.0549882762298</v>
      </c>
      <c r="E30" s="37">
        <v>6455.8486801300996</v>
      </c>
      <c r="F30" s="37">
        <v>357.20630814613099</v>
      </c>
      <c r="G30" s="37">
        <v>6455.8486801300996</v>
      </c>
      <c r="H30" s="37">
        <v>5.2429682243986697E-2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44</v>
      </c>
      <c r="D32" s="34">
        <v>71168.41</v>
      </c>
      <c r="E32" s="34">
        <v>68972.61</v>
      </c>
      <c r="F32" s="30"/>
      <c r="G32" s="30"/>
      <c r="H32" s="30"/>
    </row>
    <row r="33" spans="1:8">
      <c r="A33" s="30"/>
      <c r="B33" s="33">
        <v>71</v>
      </c>
      <c r="C33" s="34">
        <v>105</v>
      </c>
      <c r="D33" s="34">
        <v>311557.32</v>
      </c>
      <c r="E33" s="34">
        <v>348870.29</v>
      </c>
      <c r="F33" s="30"/>
      <c r="G33" s="30"/>
      <c r="H33" s="30"/>
    </row>
    <row r="34" spans="1:8">
      <c r="A34" s="30"/>
      <c r="B34" s="33">
        <v>72</v>
      </c>
      <c r="C34" s="34">
        <v>28</v>
      </c>
      <c r="D34" s="34">
        <v>125482.05</v>
      </c>
      <c r="E34" s="34">
        <v>125815.42</v>
      </c>
      <c r="F34" s="30"/>
      <c r="G34" s="30"/>
      <c r="H34" s="30"/>
    </row>
    <row r="35" spans="1:8">
      <c r="A35" s="30"/>
      <c r="B35" s="33">
        <v>73</v>
      </c>
      <c r="C35" s="34">
        <v>67</v>
      </c>
      <c r="D35" s="34">
        <v>137792.24</v>
      </c>
      <c r="E35" s="34">
        <v>155666.44</v>
      </c>
      <c r="F35" s="30"/>
      <c r="G35" s="30"/>
      <c r="H35" s="30"/>
    </row>
    <row r="36" spans="1:8">
      <c r="A36" s="30"/>
      <c r="B36" s="33">
        <v>77</v>
      </c>
      <c r="C36" s="34">
        <v>78</v>
      </c>
      <c r="D36" s="34">
        <v>118366.7</v>
      </c>
      <c r="E36" s="34">
        <v>129168.38</v>
      </c>
      <c r="F36" s="30"/>
      <c r="G36" s="30"/>
      <c r="H36" s="30"/>
    </row>
    <row r="37" spans="1:8">
      <c r="A37" s="30"/>
      <c r="B37" s="33">
        <v>78</v>
      </c>
      <c r="C37" s="34">
        <v>54</v>
      </c>
      <c r="D37" s="34">
        <v>70910.3</v>
      </c>
      <c r="E37" s="34">
        <v>62856.59</v>
      </c>
      <c r="F37" s="30"/>
      <c r="G37" s="30"/>
      <c r="H37" s="30"/>
    </row>
    <row r="38" spans="1:8">
      <c r="A38" s="30"/>
      <c r="B38" s="33">
        <v>74</v>
      </c>
      <c r="C38" s="34">
        <v>0</v>
      </c>
      <c r="D38" s="34">
        <v>0</v>
      </c>
      <c r="E38" s="34">
        <v>0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2016-01-14T00:33:05Z</dcterms:modified>
</cp:coreProperties>
</file>