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2016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<sst xmlns="http://schemas.openxmlformats.org/spreadsheetml/2006/main" count="116" uniqueCount="76">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</sst>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6" fillId="0" borderId="0" xfId="0" applyNumberFormat="1" applyFont="1" applyFill="1" applyBorder="1" applyAlignment="1" applyProtection="1">
      <alignment vertical="center"/>
    </xf>
    <xf numFmtId="0" fontId="107" fillId="0" borderId="0" xfId="0" applyNumberFormat="1" applyFont="1" applyFill="1" applyBorder="1" applyAlignment="1" applyProtection="1">
      <alignment horizontal="left" wrapText="1"/>
    </xf>
    <xf numFmtId="0" fontId="108" fillId="0" borderId="19" xfId="0" applyNumberFormat="1" applyFont="1" applyFill="1" applyBorder="1" applyAlignment="1" applyProtection="1">
      <alignment horizontal="left" vertical="center" wrapText="1"/>
    </xf>
    <xf numFmtId="0" fontId="104" fillId="0" borderId="10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horizontal="right" vertical="center" wrapText="1"/>
    </xf>
    <xf numFmtId="49" fontId="104" fillId="33" borderId="10" xfId="0" applyNumberFormat="1" applyFont="1" applyFill="1" applyBorder="1" applyAlignment="1" applyProtection="1">
      <alignment vertical="center" wrapText="1"/>
    </xf>
    <xf numFmtId="49" fontId="104" fillId="33" borderId="12" xfId="0" applyNumberFormat="1" applyFont="1" applyFill="1" applyBorder="1" applyAlignment="1" applyProtection="1">
      <alignment vertical="center" wrapText="1"/>
    </xf>
    <xf numFmtId="0" fontId="104" fillId="33" borderId="10" xfId="0" applyNumberFormat="1" applyFont="1" applyFill="1" applyBorder="1" applyAlignment="1" applyProtection="1">
      <alignment vertical="center" wrapText="1"/>
    </xf>
    <xf numFmtId="0" fontId="104" fillId="33" borderId="12" xfId="0" applyNumberFormat="1" applyFont="1" applyFill="1" applyBorder="1" applyAlignment="1" applyProtection="1">
      <alignment vertical="center" wrapText="1"/>
    </xf>
    <xf numFmtId="4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2" xfId="0" applyNumberFormat="1" applyFont="1" applyFill="1" applyBorder="1" applyAlignment="1" applyProtection="1">
      <alignment horizontal="right" vertical="top" wrapText="1"/>
    </xf>
    <xf numFmtId="4" fontId="104" fillId="35" borderId="10" xfId="0" applyNumberFormat="1" applyFont="1" applyFill="1" applyBorder="1" applyAlignment="1" applyProtection="1">
      <alignment horizontal="right" vertical="top" wrapText="1"/>
    </xf>
    <xf numFmtId="0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2" xfId="0" applyNumberFormat="1" applyFont="1" applyFill="1" applyBorder="1" applyAlignment="1" applyProtection="1">
      <alignment horizontal="right" vertical="top" wrapText="1"/>
    </xf>
    <xf numFmtId="0" fontId="104" fillId="35" borderId="12" xfId="0" applyNumberFormat="1" applyFont="1" applyFill="1" applyBorder="1" applyAlignment="1" applyProtection="1">
      <alignment horizontal="right" vertical="top" wrapText="1"/>
    </xf>
    <xf numFmtId="4" fontId="104" fillId="35" borderId="13" xfId="0" applyNumberFormat="1" applyFont="1" applyFill="1" applyBorder="1" applyAlignment="1" applyProtection="1">
      <alignment horizontal="right" vertical="top" wrapText="1"/>
    </xf>
    <xf numFmtId="0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20" xfId="0" applyNumberFormat="1" applyFont="1" applyFill="1" applyBorder="1" applyAlignment="1" applyProtection="1">
      <alignment horizontal="right" vertical="top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7" fillId="33" borderId="18" xfId="0" applyFont="1" applyFill="1" applyBorder="1" applyAlignment="1">
      <alignment vertical="center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104" fillId="33" borderId="13" xfId="0" applyNumberFormat="1" applyFont="1" applyFill="1" applyBorder="1" applyAlignment="1" applyProtection="1">
      <alignment horizontal="left" vertical="top" wrapText="1"/>
    </xf>
    <xf numFmtId="49" fontId="104" fillId="33" borderId="15" xfId="0" applyNumberFormat="1" applyFont="1" applyFill="1" applyBorder="1" applyAlignment="1" applyProtection="1">
      <alignment horizontal="left" vertical="top" wrapText="1"/>
    </xf>
    <xf numFmtId="0" fontId="106" fillId="0" borderId="0" xfId="0" applyNumberFormat="1" applyFont="1" applyFill="1" applyBorder="1" applyAlignment="1" applyProtection="1">
      <alignment wrapText="1"/>
    </xf>
    <xf numFmtId="0" fontId="106" fillId="0" borderId="0" xfId="0" applyNumberFormat="1" applyFont="1" applyFill="1" applyBorder="1" applyAlignment="1" applyProtection="1">
      <alignment horizontal="right" vertical="center" wrapText="1"/>
    </xf>
    <xf numFmtId="0" fontId="104" fillId="33" borderId="13" xfId="0" applyNumberFormat="1" applyFont="1" applyFill="1" applyBorder="1" applyAlignment="1" applyProtection="1">
      <alignment vertical="center" wrapText="1"/>
    </xf>
    <xf numFmtId="0" fontId="104" fillId="33" borderId="15" xfId="0" applyNumberFormat="1" applyFont="1" applyFill="1" applyBorder="1" applyAlignment="1" applyProtection="1">
      <alignment vertical="center" wrapText="1"/>
    </xf>
    <xf numFmtId="49" fontId="105" fillId="33" borderId="13" xfId="0" applyNumberFormat="1" applyFont="1" applyFill="1" applyBorder="1" applyAlignment="1" applyProtection="1">
      <alignment horizontal="left" vertical="top" wrapText="1"/>
    </xf>
    <xf numFmtId="49" fontId="105" fillId="33" borderId="14" xfId="0" applyNumberFormat="1" applyFont="1" applyFill="1" applyBorder="1" applyAlignment="1" applyProtection="1">
      <alignment horizontal="left" vertical="top" wrapText="1"/>
    </xf>
    <xf numFmtId="49" fontId="105" fillId="33" borderId="15" xfId="0" applyNumberFormat="1" applyFont="1" applyFill="1" applyBorder="1" applyAlignment="1" applyProtection="1">
      <alignment horizontal="left" vertical="top" wrapText="1"/>
    </xf>
    <xf numFmtId="14" fontId="104" fillId="33" borderId="12" xfId="0" applyNumberFormat="1" applyFont="1" applyFill="1" applyBorder="1" applyAlignment="1" applyProtection="1">
      <alignment vertical="center" wrapText="1"/>
    </xf>
    <xf numFmtId="14" fontId="104" fillId="33" borderId="16" xfId="0" applyNumberFormat="1" applyFont="1" applyFill="1" applyBorder="1" applyAlignment="1" applyProtection="1">
      <alignment vertical="center" wrapText="1"/>
    </xf>
    <xf numFmtId="14" fontId="104" fillId="33" borderId="17" xfId="0" applyNumberFormat="1" applyFont="1" applyFill="1" applyBorder="1" applyAlignment="1" applyProtection="1">
      <alignment vertical="center" wrapText="1"/>
    </xf>
  </cellXfs>
  <cellStyles count="56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70" t="s">
        <v>4</v>
      </c>
      <c r="D2" s="70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71" t="s">
        <v>5</v>
      </c>
      <c r="B3" s="71"/>
      <c r="C3" s="71"/>
      <c r="D3" s="71"/>
      <c r="E3" s="15">
        <f>SUM(E4:E42)</f>
        <v>100035539.87819998</v>
      </c>
      <c r="F3" s="25">
        <f>RA!I7</f>
        <v>-2801214.8489000001</v>
      </c>
      <c r="G3" s="16">
        <f>SUM(G4:G42)</f>
        <v>102836754.7271</v>
      </c>
      <c r="H3" s="27">
        <f>RA!J7</f>
        <v>-2.80021965424555</v>
      </c>
      <c r="I3" s="20">
        <f>SUM(I4:I42)</f>
        <v>100035550.63432279</v>
      </c>
      <c r="J3" s="21">
        <f>SUM(J4:J42)</f>
        <v>102836798.43023415</v>
      </c>
      <c r="K3" s="22">
        <f>E3-I3</f>
        <v>-10.756122812628746</v>
      </c>
      <c r="L3" s="22">
        <f>G3-J3</f>
        <v>-43.703134149312973</v>
      </c>
    </row>
    <row r="4" spans="1:13" x14ac:dyDescent="0.2">
      <c r="A4" s="72">
        <f>RA!A8</f>
        <v>42370</v>
      </c>
      <c r="B4" s="12">
        <v>12</v>
      </c>
      <c r="C4" s="67" t="s">
        <v>6</v>
      </c>
      <c r="D4" s="67"/>
      <c r="E4" s="15">
        <f>IFERROR(VLOOKUP(C4,RA!B:D,3,0),0)</f>
        <v>2448739.3716000002</v>
      </c>
      <c r="F4" s="25">
        <f>IFERROR(VLOOKUP(C4,RA!B:I,8,0),0)</f>
        <v>75492.984500000006</v>
      </c>
      <c r="G4" s="16">
        <f t="shared" ref="G4:G42" si="0">E4-F4</f>
        <v>2373246.3871000004</v>
      </c>
      <c r="H4" s="27">
        <f>RA!J8</f>
        <v>3.08293260506009</v>
      </c>
      <c r="I4" s="20">
        <f>IFERROR(VLOOKUP(B4,RMS!C:E,3,FALSE),0)</f>
        <v>2448740.9055982898</v>
      </c>
      <c r="J4" s="21">
        <f>IFERROR(VLOOKUP(B4,RMS!C:F,4,FALSE),0)</f>
        <v>2373246.4008162399</v>
      </c>
      <c r="K4" s="22">
        <f t="shared" ref="K4:K42" si="1">E4-I4</f>
        <v>-1.5339982896111906</v>
      </c>
      <c r="L4" s="22">
        <f t="shared" ref="L4:L42" si="2">G4-J4</f>
        <v>-1.3716239482164383E-2</v>
      </c>
    </row>
    <row r="5" spans="1:13" x14ac:dyDescent="0.2">
      <c r="A5" s="72"/>
      <c r="B5" s="12">
        <v>13</v>
      </c>
      <c r="C5" s="67" t="s">
        <v>7</v>
      </c>
      <c r="D5" s="67"/>
      <c r="E5" s="15">
        <f>IFERROR(VLOOKUP(C5,RA!B:D,3,0),0)</f>
        <v>214520.52979999999</v>
      </c>
      <c r="F5" s="25">
        <f>IFERROR(VLOOKUP(C5,RA!B:I,8,0),0)</f>
        <v>48254.960299999999</v>
      </c>
      <c r="G5" s="16">
        <f t="shared" si="0"/>
        <v>166265.56949999998</v>
      </c>
      <c r="H5" s="27">
        <f>RA!J9</f>
        <v>22.494332055299601</v>
      </c>
      <c r="I5" s="20">
        <f>IFERROR(VLOOKUP(B5,RMS!C:E,3,FALSE),0)</f>
        <v>214520.65526837599</v>
      </c>
      <c r="J5" s="21">
        <f>IFERROR(VLOOKUP(B5,RMS!C:F,4,FALSE),0)</f>
        <v>166265.54515470099</v>
      </c>
      <c r="K5" s="22">
        <f t="shared" si="1"/>
        <v>-0.12546837600530125</v>
      </c>
      <c r="L5" s="22">
        <f t="shared" si="2"/>
        <v>2.4345298996195197E-2</v>
      </c>
      <c r="M5" s="32"/>
    </row>
    <row r="6" spans="1:13" x14ac:dyDescent="0.2">
      <c r="A6" s="72"/>
      <c r="B6" s="12">
        <v>14</v>
      </c>
      <c r="C6" s="67" t="s">
        <v>8</v>
      </c>
      <c r="D6" s="67"/>
      <c r="E6" s="15">
        <f>IFERROR(VLOOKUP(C6,RA!B:D,3,0),0)</f>
        <v>651037.88829999999</v>
      </c>
      <c r="F6" s="25">
        <f>IFERROR(VLOOKUP(C6,RA!B:I,8,0),0)</f>
        <v>174977.81030000001</v>
      </c>
      <c r="G6" s="16">
        <f t="shared" si="0"/>
        <v>476060.07799999998</v>
      </c>
      <c r="H6" s="27">
        <f>RA!J10</f>
        <v>26.876747643198598</v>
      </c>
      <c r="I6" s="20">
        <f>IFERROR(VLOOKUP(B6,RMS!C:E,3,FALSE),0)</f>
        <v>651040.83342492196</v>
      </c>
      <c r="J6" s="21">
        <f>IFERROR(VLOOKUP(B6,RMS!C:F,4,FALSE),0)</f>
        <v>476060.07703401498</v>
      </c>
      <c r="K6" s="22">
        <f>E6-I6</f>
        <v>-2.9451249219710007</v>
      </c>
      <c r="L6" s="22">
        <f t="shared" si="2"/>
        <v>9.659850038588047E-4</v>
      </c>
      <c r="M6" s="32"/>
    </row>
    <row r="7" spans="1:13" x14ac:dyDescent="0.2">
      <c r="A7" s="72"/>
      <c r="B7" s="12">
        <v>15</v>
      </c>
      <c r="C7" s="67" t="s">
        <v>9</v>
      </c>
      <c r="D7" s="67"/>
      <c r="E7" s="15">
        <f>IFERROR(VLOOKUP(C7,RA!B:D,3,0),0)</f>
        <v>127425.6202</v>
      </c>
      <c r="F7" s="25">
        <f>IFERROR(VLOOKUP(C7,RA!B:I,8,0),0)</f>
        <v>9798.1170000000002</v>
      </c>
      <c r="G7" s="16">
        <f t="shared" si="0"/>
        <v>117627.50320000001</v>
      </c>
      <c r="H7" s="27">
        <f>RA!J11</f>
        <v>7.6892833518262904</v>
      </c>
      <c r="I7" s="20">
        <f>IFERROR(VLOOKUP(B7,RMS!C:E,3,FALSE),0)</f>
        <v>127425.734213562</v>
      </c>
      <c r="J7" s="21">
        <f>IFERROR(VLOOKUP(B7,RMS!C:F,4,FALSE),0)</f>
        <v>117627.504115294</v>
      </c>
      <c r="K7" s="22">
        <f t="shared" si="1"/>
        <v>-0.11401356199348811</v>
      </c>
      <c r="L7" s="22">
        <f t="shared" si="2"/>
        <v>-9.1529398923739791E-4</v>
      </c>
      <c r="M7" s="32"/>
    </row>
    <row r="8" spans="1:13" x14ac:dyDescent="0.2">
      <c r="A8" s="72"/>
      <c r="B8" s="12">
        <v>16</v>
      </c>
      <c r="C8" s="67" t="s">
        <v>10</v>
      </c>
      <c r="D8" s="67"/>
      <c r="E8" s="15">
        <f>IFERROR(VLOOKUP(C8,RA!B:D,3,0),0)</f>
        <v>1534920.5015</v>
      </c>
      <c r="F8" s="25">
        <f>IFERROR(VLOOKUP(C8,RA!B:I,8,0),0)</f>
        <v>-24402.110700000001</v>
      </c>
      <c r="G8" s="16">
        <f t="shared" si="0"/>
        <v>1559322.6122000001</v>
      </c>
      <c r="H8" s="27">
        <f>RA!J12</f>
        <v>-1.5897963885525701</v>
      </c>
      <c r="I8" s="20">
        <f>IFERROR(VLOOKUP(B8,RMS!C:E,3,FALSE),0)</f>
        <v>1534920.51659231</v>
      </c>
      <c r="J8" s="21">
        <f>IFERROR(VLOOKUP(B8,RMS!C:F,4,FALSE),0)</f>
        <v>1559322.6100427399</v>
      </c>
      <c r="K8" s="22">
        <f t="shared" si="1"/>
        <v>-1.5092310030013323E-2</v>
      </c>
      <c r="L8" s="22">
        <f t="shared" si="2"/>
        <v>2.1572601981461048E-3</v>
      </c>
      <c r="M8" s="32"/>
    </row>
    <row r="9" spans="1:13" x14ac:dyDescent="0.2">
      <c r="A9" s="72"/>
      <c r="B9" s="12">
        <v>17</v>
      </c>
      <c r="C9" s="67" t="s">
        <v>11</v>
      </c>
      <c r="D9" s="67"/>
      <c r="E9" s="15">
        <f>IFERROR(VLOOKUP(C9,RA!B:D,3,0),0)</f>
        <v>1020333.4739</v>
      </c>
      <c r="F9" s="25">
        <f>IFERROR(VLOOKUP(C9,RA!B:I,8,0),0)</f>
        <v>-24023.866099999999</v>
      </c>
      <c r="G9" s="16">
        <f t="shared" si="0"/>
        <v>1044357.34</v>
      </c>
      <c r="H9" s="27">
        <f>RA!J13</f>
        <v>-2.3545112176094798</v>
      </c>
      <c r="I9" s="20">
        <f>IFERROR(VLOOKUP(B9,RMS!C:E,3,FALSE),0)</f>
        <v>1020333.75755299</v>
      </c>
      <c r="J9" s="21">
        <f>IFERROR(VLOOKUP(B9,RMS!C:F,4,FALSE),0)</f>
        <v>1044357.3394547</v>
      </c>
      <c r="K9" s="22">
        <f t="shared" si="1"/>
        <v>-0.28365299000870436</v>
      </c>
      <c r="L9" s="22">
        <f t="shared" si="2"/>
        <v>5.4529996123164892E-4</v>
      </c>
      <c r="M9" s="32"/>
    </row>
    <row r="10" spans="1:13" x14ac:dyDescent="0.2">
      <c r="A10" s="72"/>
      <c r="B10" s="12">
        <v>18</v>
      </c>
      <c r="C10" s="67" t="s">
        <v>12</v>
      </c>
      <c r="D10" s="67"/>
      <c r="E10" s="15">
        <f>IFERROR(VLOOKUP(C10,RA!B:D,3,0),0)</f>
        <v>820959.57519999996</v>
      </c>
      <c r="F10" s="25">
        <f>IFERROR(VLOOKUP(C10,RA!B:I,8,0),0)</f>
        <v>72613.059899999993</v>
      </c>
      <c r="G10" s="16">
        <f t="shared" si="0"/>
        <v>748346.51529999997</v>
      </c>
      <c r="H10" s="27">
        <f>RA!J14</f>
        <v>8.8449007836116902</v>
      </c>
      <c r="I10" s="20">
        <f>IFERROR(VLOOKUP(B10,RMS!C:E,3,FALSE),0)</f>
        <v>820959.58226923097</v>
      </c>
      <c r="J10" s="21">
        <f>IFERROR(VLOOKUP(B10,RMS!C:F,4,FALSE),0)</f>
        <v>748346.52110854699</v>
      </c>
      <c r="K10" s="22">
        <f t="shared" si="1"/>
        <v>-7.0692310109734535E-3</v>
      </c>
      <c r="L10" s="22">
        <f t="shared" si="2"/>
        <v>-5.8085470227524638E-3</v>
      </c>
      <c r="M10" s="32"/>
    </row>
    <row r="11" spans="1:13" x14ac:dyDescent="0.2">
      <c r="A11" s="72"/>
      <c r="B11" s="12">
        <v>19</v>
      </c>
      <c r="C11" s="67" t="s">
        <v>13</v>
      </c>
      <c r="D11" s="67"/>
      <c r="E11" s="15">
        <f>IFERROR(VLOOKUP(C11,RA!B:D,3,0),0)</f>
        <v>366962.58059999999</v>
      </c>
      <c r="F11" s="25">
        <f>IFERROR(VLOOKUP(C11,RA!B:I,8,0),0)</f>
        <v>-33146.073400000001</v>
      </c>
      <c r="G11" s="16">
        <f t="shared" si="0"/>
        <v>400108.65399999998</v>
      </c>
      <c r="H11" s="27">
        <f>RA!J15</f>
        <v>-9.0325485900509808</v>
      </c>
      <c r="I11" s="20">
        <f>IFERROR(VLOOKUP(B11,RMS!C:E,3,FALSE),0)</f>
        <v>366962.81350940198</v>
      </c>
      <c r="J11" s="21">
        <f>IFERROR(VLOOKUP(B11,RMS!C:F,4,FALSE),0)</f>
        <v>400108.65690940199</v>
      </c>
      <c r="K11" s="22">
        <f t="shared" si="1"/>
        <v>-0.23290940199512988</v>
      </c>
      <c r="L11" s="22">
        <f t="shared" si="2"/>
        <v>-2.9094020137563348E-3</v>
      </c>
      <c r="M11" s="32"/>
    </row>
    <row r="12" spans="1:13" x14ac:dyDescent="0.2">
      <c r="A12" s="72"/>
      <c r="B12" s="12">
        <v>21</v>
      </c>
      <c r="C12" s="67" t="s">
        <v>14</v>
      </c>
      <c r="D12" s="67"/>
      <c r="E12" s="15">
        <f>IFERROR(VLOOKUP(C12,RA!B:D,3,0),0)</f>
        <v>3519291.2453999999</v>
      </c>
      <c r="F12" s="25">
        <f>IFERROR(VLOOKUP(C12,RA!B:I,8,0),0)</f>
        <v>-481757.5539</v>
      </c>
      <c r="G12" s="16">
        <f t="shared" si="0"/>
        <v>4001048.7993000001</v>
      </c>
      <c r="H12" s="27">
        <f>RA!J16</f>
        <v>-13.689050445304799</v>
      </c>
      <c r="I12" s="20">
        <f>IFERROR(VLOOKUP(B12,RMS!C:E,3,FALSE),0)</f>
        <v>3519291.1267196601</v>
      </c>
      <c r="J12" s="21">
        <f>IFERROR(VLOOKUP(B12,RMS!C:F,4,FALSE),0)</f>
        <v>4001048.8004145301</v>
      </c>
      <c r="K12" s="22">
        <f t="shared" si="1"/>
        <v>0.11868033977225423</v>
      </c>
      <c r="L12" s="22">
        <f t="shared" si="2"/>
        <v>-1.1145300231873989E-3</v>
      </c>
      <c r="M12" s="32"/>
    </row>
    <row r="13" spans="1:13" x14ac:dyDescent="0.2">
      <c r="A13" s="72"/>
      <c r="B13" s="12">
        <v>22</v>
      </c>
      <c r="C13" s="67" t="s">
        <v>15</v>
      </c>
      <c r="D13" s="67"/>
      <c r="E13" s="15">
        <f>IFERROR(VLOOKUP(C13,RA!B:D,3,0),0)</f>
        <v>8150814.1047999999</v>
      </c>
      <c r="F13" s="25">
        <f>IFERROR(VLOOKUP(C13,RA!B:I,8,0),0)</f>
        <v>-162136.5116</v>
      </c>
      <c r="G13" s="16">
        <f t="shared" si="0"/>
        <v>8312950.6163999997</v>
      </c>
      <c r="H13" s="27">
        <f>RA!J17</f>
        <v>-1.9892063481673301</v>
      </c>
      <c r="I13" s="20">
        <f>IFERROR(VLOOKUP(B13,RMS!C:E,3,FALSE),0)</f>
        <v>8150814.0031897398</v>
      </c>
      <c r="J13" s="21">
        <f>IFERROR(VLOOKUP(B13,RMS!C:F,4,FALSE),0)</f>
        <v>8312950.6208384596</v>
      </c>
      <c r="K13" s="22">
        <f t="shared" si="1"/>
        <v>0.10161026008427143</v>
      </c>
      <c r="L13" s="22">
        <f t="shared" si="2"/>
        <v>-4.4384598731994629E-3</v>
      </c>
      <c r="M13" s="32"/>
    </row>
    <row r="14" spans="1:13" x14ac:dyDescent="0.2">
      <c r="A14" s="72"/>
      <c r="B14" s="12">
        <v>23</v>
      </c>
      <c r="C14" s="67" t="s">
        <v>16</v>
      </c>
      <c r="D14" s="67"/>
      <c r="E14" s="15">
        <f>IFERROR(VLOOKUP(C14,RA!B:D,3,0),0)</f>
        <v>5053051.0113000004</v>
      </c>
      <c r="F14" s="25">
        <f>IFERROR(VLOOKUP(C14,RA!B:I,8,0),0)</f>
        <v>524517.67579999997</v>
      </c>
      <c r="G14" s="16">
        <f t="shared" si="0"/>
        <v>4528533.3355</v>
      </c>
      <c r="H14" s="27">
        <f>RA!J18</f>
        <v>10.3802173108293</v>
      </c>
      <c r="I14" s="20">
        <f>IFERROR(VLOOKUP(B14,RMS!C:E,3,FALSE),0)</f>
        <v>5053051.9260119703</v>
      </c>
      <c r="J14" s="21">
        <f>IFERROR(VLOOKUP(B14,RMS!C:F,4,FALSE),0)</f>
        <v>4528533.3176769204</v>
      </c>
      <c r="K14" s="22">
        <f t="shared" si="1"/>
        <v>-0.91471196990460157</v>
      </c>
      <c r="L14" s="22">
        <f t="shared" si="2"/>
        <v>1.7823079600930214E-2</v>
      </c>
      <c r="M14" s="32"/>
    </row>
    <row r="15" spans="1:13" x14ac:dyDescent="0.2">
      <c r="A15" s="72"/>
      <c r="B15" s="12">
        <v>24</v>
      </c>
      <c r="C15" s="67" t="s">
        <v>17</v>
      </c>
      <c r="D15" s="67"/>
      <c r="E15" s="15">
        <f>IFERROR(VLOOKUP(C15,RA!B:D,3,0),0)</f>
        <v>4488264.8282000003</v>
      </c>
      <c r="F15" s="25">
        <f>IFERROR(VLOOKUP(C15,RA!B:I,8,0),0)</f>
        <v>-562527.30469999998</v>
      </c>
      <c r="G15" s="16">
        <f t="shared" si="0"/>
        <v>5050792.1329000005</v>
      </c>
      <c r="H15" s="27">
        <f>RA!J19</f>
        <v>-12.5332912881079</v>
      </c>
      <c r="I15" s="20">
        <f>IFERROR(VLOOKUP(B15,RMS!C:E,3,FALSE),0)</f>
        <v>4488264.9924478596</v>
      </c>
      <c r="J15" s="21">
        <f>IFERROR(VLOOKUP(B15,RMS!C:F,4,FALSE),0)</f>
        <v>5050792.1283726497</v>
      </c>
      <c r="K15" s="22">
        <f t="shared" si="1"/>
        <v>-0.16424785926938057</v>
      </c>
      <c r="L15" s="22">
        <f t="shared" si="2"/>
        <v>4.5273508876562119E-3</v>
      </c>
      <c r="M15" s="32"/>
    </row>
    <row r="16" spans="1:13" x14ac:dyDescent="0.2">
      <c r="A16" s="72"/>
      <c r="B16" s="12">
        <v>25</v>
      </c>
      <c r="C16" s="67" t="s">
        <v>18</v>
      </c>
      <c r="D16" s="67"/>
      <c r="E16" s="15">
        <f>IFERROR(VLOOKUP(C16,RA!B:D,3,0),0)</f>
        <v>4659700.8459000001</v>
      </c>
      <c r="F16" s="25">
        <f>IFERROR(VLOOKUP(C16,RA!B:I,8,0),0)</f>
        <v>130211.1354</v>
      </c>
      <c r="G16" s="16">
        <f t="shared" si="0"/>
        <v>4529489.7105</v>
      </c>
      <c r="H16" s="27">
        <f>RA!J20</f>
        <v>2.7944097637634999</v>
      </c>
      <c r="I16" s="20">
        <f>IFERROR(VLOOKUP(B16,RMS!C:E,3,FALSE),0)</f>
        <v>4659700.3842000002</v>
      </c>
      <c r="J16" s="21">
        <f>IFERROR(VLOOKUP(B16,RMS!C:F,4,FALSE),0)</f>
        <v>4529489.7105</v>
      </c>
      <c r="K16" s="22">
        <f t="shared" si="1"/>
        <v>0.46169999986886978</v>
      </c>
      <c r="L16" s="22">
        <f t="shared" si="2"/>
        <v>0</v>
      </c>
      <c r="M16" s="32"/>
    </row>
    <row r="17" spans="1:13" x14ac:dyDescent="0.2">
      <c r="A17" s="72"/>
      <c r="B17" s="12">
        <v>26</v>
      </c>
      <c r="C17" s="67" t="s">
        <v>19</v>
      </c>
      <c r="D17" s="67"/>
      <c r="E17" s="15">
        <f>IFERROR(VLOOKUP(C17,RA!B:D,3,0),0)</f>
        <v>966875.05050000001</v>
      </c>
      <c r="F17" s="25">
        <f>IFERROR(VLOOKUP(C17,RA!B:I,8,0),0)</f>
        <v>89764.748200000002</v>
      </c>
      <c r="G17" s="16">
        <f t="shared" si="0"/>
        <v>877110.30229999998</v>
      </c>
      <c r="H17" s="27">
        <f>RA!J21</f>
        <v>9.2840070858773291</v>
      </c>
      <c r="I17" s="20">
        <f>IFERROR(VLOOKUP(B17,RMS!C:E,3,FALSE),0)</f>
        <v>966874.31846822496</v>
      </c>
      <c r="J17" s="21">
        <f>IFERROR(VLOOKUP(B17,RMS!C:F,4,FALSE),0)</f>
        <v>877110.30205116898</v>
      </c>
      <c r="K17" s="22">
        <f t="shared" si="1"/>
        <v>0.7320317750563845</v>
      </c>
      <c r="L17" s="22">
        <f t="shared" si="2"/>
        <v>2.488309983164072E-4</v>
      </c>
      <c r="M17" s="32"/>
    </row>
    <row r="18" spans="1:13" x14ac:dyDescent="0.2">
      <c r="A18" s="72"/>
      <c r="B18" s="12">
        <v>27</v>
      </c>
      <c r="C18" s="67" t="s">
        <v>20</v>
      </c>
      <c r="D18" s="67"/>
      <c r="E18" s="15">
        <f>IFERROR(VLOOKUP(C18,RA!B:D,3,0),0)</f>
        <v>2530434.7250000001</v>
      </c>
      <c r="F18" s="25">
        <f>IFERROR(VLOOKUP(C18,RA!B:I,8,0),0)</f>
        <v>177263.44570000001</v>
      </c>
      <c r="G18" s="16">
        <f t="shared" si="0"/>
        <v>2353171.2793000001</v>
      </c>
      <c r="H18" s="27">
        <f>RA!J22</f>
        <v>7.0052566046729403</v>
      </c>
      <c r="I18" s="20">
        <f>IFERROR(VLOOKUP(B18,RMS!C:E,3,FALSE),0)</f>
        <v>2530437.9300333299</v>
      </c>
      <c r="J18" s="21">
        <f>IFERROR(VLOOKUP(B18,RMS!C:F,4,FALSE),0)</f>
        <v>2353171.2817666698</v>
      </c>
      <c r="K18" s="22">
        <f t="shared" si="1"/>
        <v>-3.2050333297811449</v>
      </c>
      <c r="L18" s="22">
        <f t="shared" si="2"/>
        <v>-2.4666697718203068E-3</v>
      </c>
      <c r="M18" s="32"/>
    </row>
    <row r="19" spans="1:13" x14ac:dyDescent="0.2">
      <c r="A19" s="72"/>
      <c r="B19" s="12">
        <v>29</v>
      </c>
      <c r="C19" s="67" t="s">
        <v>21</v>
      </c>
      <c r="D19" s="67"/>
      <c r="E19" s="15">
        <f>IFERROR(VLOOKUP(C19,RA!B:D,3,0),0)</f>
        <v>10757547.8566</v>
      </c>
      <c r="F19" s="25">
        <f>IFERROR(VLOOKUP(C19,RA!B:I,8,0),0)</f>
        <v>-125699.1348</v>
      </c>
      <c r="G19" s="16">
        <f t="shared" si="0"/>
        <v>10883246.9914</v>
      </c>
      <c r="H19" s="27">
        <f>RA!J23</f>
        <v>-1.16847386110284</v>
      </c>
      <c r="I19" s="20">
        <f>IFERROR(VLOOKUP(B19,RMS!C:E,3,FALSE),0)</f>
        <v>10757550.9595026</v>
      </c>
      <c r="J19" s="21">
        <f>IFERROR(VLOOKUP(B19,RMS!C:F,4,FALSE),0)</f>
        <v>10883247.028101699</v>
      </c>
      <c r="K19" s="22">
        <f t="shared" si="1"/>
        <v>-3.1029026005417109</v>
      </c>
      <c r="L19" s="22">
        <f t="shared" si="2"/>
        <v>-3.670169971883297E-2</v>
      </c>
      <c r="M19" s="32"/>
    </row>
    <row r="20" spans="1:13" x14ac:dyDescent="0.2">
      <c r="A20" s="72"/>
      <c r="B20" s="12">
        <v>31</v>
      </c>
      <c r="C20" s="67" t="s">
        <v>22</v>
      </c>
      <c r="D20" s="67"/>
      <c r="E20" s="15">
        <f>IFERROR(VLOOKUP(C20,RA!B:D,3,0),0)</f>
        <v>712586.73160000006</v>
      </c>
      <c r="F20" s="25">
        <f>IFERROR(VLOOKUP(C20,RA!B:I,8,0),0)</f>
        <v>75829.376000000004</v>
      </c>
      <c r="G20" s="16">
        <f t="shared" si="0"/>
        <v>636757.35560000001</v>
      </c>
      <c r="H20" s="27">
        <f>RA!J24</f>
        <v>10.6414240733528</v>
      </c>
      <c r="I20" s="20">
        <f>IFERROR(VLOOKUP(B20,RMS!C:E,3,FALSE),0)</f>
        <v>712586.82293287199</v>
      </c>
      <c r="J20" s="21">
        <f>IFERROR(VLOOKUP(B20,RMS!C:F,4,FALSE),0)</f>
        <v>636757.36163877405</v>
      </c>
      <c r="K20" s="22">
        <f t="shared" si="1"/>
        <v>-9.1332871932536364E-2</v>
      </c>
      <c r="L20" s="22">
        <f t="shared" si="2"/>
        <v>-6.038774037733674E-3</v>
      </c>
      <c r="M20" s="32"/>
    </row>
    <row r="21" spans="1:13" x14ac:dyDescent="0.2">
      <c r="A21" s="72"/>
      <c r="B21" s="12">
        <v>32</v>
      </c>
      <c r="C21" s="67" t="s">
        <v>23</v>
      </c>
      <c r="D21" s="67"/>
      <c r="E21" s="15">
        <f>IFERROR(VLOOKUP(C21,RA!B:D,3,0),0)</f>
        <v>2327987.7793000001</v>
      </c>
      <c r="F21" s="25">
        <f>IFERROR(VLOOKUP(C21,RA!B:I,8,0),0)</f>
        <v>-88816.503200000006</v>
      </c>
      <c r="G21" s="16">
        <f t="shared" si="0"/>
        <v>2416804.2825000002</v>
      </c>
      <c r="H21" s="27">
        <f>RA!J25</f>
        <v>-3.8151619175039699</v>
      </c>
      <c r="I21" s="20">
        <f>IFERROR(VLOOKUP(B21,RMS!C:E,3,FALSE),0)</f>
        <v>2327987.7662791102</v>
      </c>
      <c r="J21" s="21">
        <f>IFERROR(VLOOKUP(B21,RMS!C:F,4,FALSE),0)</f>
        <v>2416804.2690457101</v>
      </c>
      <c r="K21" s="22">
        <f t="shared" si="1"/>
        <v>1.3020889833569527E-2</v>
      </c>
      <c r="L21" s="22">
        <f t="shared" si="2"/>
        <v>1.3454290106892586E-2</v>
      </c>
      <c r="M21" s="32"/>
    </row>
    <row r="22" spans="1:13" x14ac:dyDescent="0.2">
      <c r="A22" s="72"/>
      <c r="B22" s="12">
        <v>33</v>
      </c>
      <c r="C22" s="67" t="s">
        <v>24</v>
      </c>
      <c r="D22" s="67"/>
      <c r="E22" s="15">
        <f>IFERROR(VLOOKUP(C22,RA!B:D,3,0),0)</f>
        <v>1598251.6477999999</v>
      </c>
      <c r="F22" s="25">
        <f>IFERROR(VLOOKUP(C22,RA!B:I,8,0),0)</f>
        <v>237447.46470000001</v>
      </c>
      <c r="G22" s="16">
        <f t="shared" si="0"/>
        <v>1360804.1831</v>
      </c>
      <c r="H22" s="27">
        <f>RA!J26</f>
        <v>14.8567007596612</v>
      </c>
      <c r="I22" s="20">
        <f>IFERROR(VLOOKUP(B22,RMS!C:E,3,FALSE),0)</f>
        <v>1598251.4964898101</v>
      </c>
      <c r="J22" s="21">
        <f>IFERROR(VLOOKUP(B22,RMS!C:F,4,FALSE),0)</f>
        <v>1360804.13868051</v>
      </c>
      <c r="K22" s="22">
        <f t="shared" si="1"/>
        <v>0.1513101898599416</v>
      </c>
      <c r="L22" s="22">
        <f t="shared" si="2"/>
        <v>4.4419490033760667E-2</v>
      </c>
      <c r="M22" s="32"/>
    </row>
    <row r="23" spans="1:13" x14ac:dyDescent="0.2">
      <c r="A23" s="72"/>
      <c r="B23" s="12">
        <v>34</v>
      </c>
      <c r="C23" s="67" t="s">
        <v>25</v>
      </c>
      <c r="D23" s="67"/>
      <c r="E23" s="15">
        <f>IFERROR(VLOOKUP(C23,RA!B:D,3,0),0)</f>
        <v>460417.37929999997</v>
      </c>
      <c r="F23" s="25">
        <f>IFERROR(VLOOKUP(C23,RA!B:I,8,0),0)</f>
        <v>116257.9618</v>
      </c>
      <c r="G23" s="16">
        <f t="shared" si="0"/>
        <v>344159.41749999998</v>
      </c>
      <c r="H23" s="27">
        <f>RA!J27</f>
        <v>25.250558955171002</v>
      </c>
      <c r="I23" s="20">
        <f>IFERROR(VLOOKUP(B23,RMS!C:E,3,FALSE),0)</f>
        <v>460417.16743357503</v>
      </c>
      <c r="J23" s="21">
        <f>IFERROR(VLOOKUP(B23,RMS!C:F,4,FALSE),0)</f>
        <v>344159.46398380701</v>
      </c>
      <c r="K23" s="22">
        <f t="shared" si="1"/>
        <v>0.21186642494285479</v>
      </c>
      <c r="L23" s="22">
        <f t="shared" si="2"/>
        <v>-4.6483807032927871E-2</v>
      </c>
      <c r="M23" s="32"/>
    </row>
    <row r="24" spans="1:13" x14ac:dyDescent="0.2">
      <c r="A24" s="72"/>
      <c r="B24" s="12">
        <v>35</v>
      </c>
      <c r="C24" s="67" t="s">
        <v>26</v>
      </c>
      <c r="D24" s="67"/>
      <c r="E24" s="15">
        <f>IFERROR(VLOOKUP(C24,RA!B:D,3,0),0)</f>
        <v>3709090.2368999999</v>
      </c>
      <c r="F24" s="25">
        <f>IFERROR(VLOOKUP(C24,RA!B:I,8,0),0)</f>
        <v>-244660.02960000001</v>
      </c>
      <c r="G24" s="16">
        <f t="shared" si="0"/>
        <v>3953750.2664999999</v>
      </c>
      <c r="H24" s="27">
        <f>RA!J28</f>
        <v>-6.59622748365602</v>
      </c>
      <c r="I24" s="20">
        <f>IFERROR(VLOOKUP(B24,RMS!C:E,3,FALSE),0)</f>
        <v>3709090.2365999999</v>
      </c>
      <c r="J24" s="21">
        <f>IFERROR(VLOOKUP(B24,RMS!C:F,4,FALSE),0)</f>
        <v>3953750.2541999999</v>
      </c>
      <c r="K24" s="22">
        <f t="shared" si="1"/>
        <v>2.9999995604157448E-4</v>
      </c>
      <c r="L24" s="22">
        <f t="shared" si="2"/>
        <v>1.2300000060349703E-2</v>
      </c>
      <c r="M24" s="32"/>
    </row>
    <row r="25" spans="1:13" x14ac:dyDescent="0.2">
      <c r="A25" s="72"/>
      <c r="B25" s="12">
        <v>36</v>
      </c>
      <c r="C25" s="67" t="s">
        <v>27</v>
      </c>
      <c r="D25" s="67"/>
      <c r="E25" s="15">
        <f>IFERROR(VLOOKUP(C25,RA!B:D,3,0),0)</f>
        <v>1047049.4791</v>
      </c>
      <c r="F25" s="25">
        <f>IFERROR(VLOOKUP(C25,RA!B:I,8,0),0)</f>
        <v>151300.79519999999</v>
      </c>
      <c r="G25" s="16">
        <f t="shared" si="0"/>
        <v>895748.68390000006</v>
      </c>
      <c r="H25" s="27">
        <f>RA!J29</f>
        <v>14.450204906271701</v>
      </c>
      <c r="I25" s="20">
        <f>IFERROR(VLOOKUP(B25,RMS!C:E,3,FALSE),0)</f>
        <v>1047049.47466283</v>
      </c>
      <c r="J25" s="21">
        <f>IFERROR(VLOOKUP(B25,RMS!C:F,4,FALSE),0)</f>
        <v>895748.62988409598</v>
      </c>
      <c r="K25" s="22">
        <f t="shared" si="1"/>
        <v>4.4371699914336205E-3</v>
      </c>
      <c r="L25" s="22">
        <f t="shared" si="2"/>
        <v>5.4015904082916677E-2</v>
      </c>
      <c r="M25" s="32"/>
    </row>
    <row r="26" spans="1:13" x14ac:dyDescent="0.2">
      <c r="A26" s="72"/>
      <c r="B26" s="12">
        <v>37</v>
      </c>
      <c r="C26" s="67" t="s">
        <v>63</v>
      </c>
      <c r="D26" s="67"/>
      <c r="E26" s="15">
        <f>IFERROR(VLOOKUP(C26,RA!B:D,3,0),0)</f>
        <v>2160641.3155999999</v>
      </c>
      <c r="F26" s="25">
        <f>IFERROR(VLOOKUP(C26,RA!B:I,8,0),0)</f>
        <v>223374.35680000001</v>
      </c>
      <c r="G26" s="16">
        <f t="shared" si="0"/>
        <v>1937266.9587999999</v>
      </c>
      <c r="H26" s="27">
        <f>RA!J30</f>
        <v>10.338335899958</v>
      </c>
      <c r="I26" s="20">
        <f>IFERROR(VLOOKUP(B26,RMS!C:E,3,FALSE),0)</f>
        <v>2160641.2995294202</v>
      </c>
      <c r="J26" s="21">
        <f>IFERROR(VLOOKUP(B26,RMS!C:F,4,FALSE),0)</f>
        <v>1937266.9988921899</v>
      </c>
      <c r="K26" s="22">
        <f t="shared" si="1"/>
        <v>1.6070579644292593E-2</v>
      </c>
      <c r="L26" s="22">
        <f t="shared" si="2"/>
        <v>-4.0092190029099584E-2</v>
      </c>
      <c r="M26" s="32"/>
    </row>
    <row r="27" spans="1:13" x14ac:dyDescent="0.2">
      <c r="A27" s="72"/>
      <c r="B27" s="12">
        <v>38</v>
      </c>
      <c r="C27" s="67" t="s">
        <v>29</v>
      </c>
      <c r="D27" s="67"/>
      <c r="E27" s="15">
        <f>IFERROR(VLOOKUP(C27,RA!B:D,3,0),0)</f>
        <v>21020012.327599999</v>
      </c>
      <c r="F27" s="25">
        <f>IFERROR(VLOOKUP(C27,RA!B:I,8,0),0)</f>
        <v>-1123854.5872</v>
      </c>
      <c r="G27" s="16">
        <f t="shared" si="0"/>
        <v>22143866.914799999</v>
      </c>
      <c r="H27" s="27">
        <f>RA!J31</f>
        <v>-5.3465933781796098</v>
      </c>
      <c r="I27" s="20">
        <f>IFERROR(VLOOKUP(B27,RMS!C:E,3,FALSE),0)</f>
        <v>21020012.258306202</v>
      </c>
      <c r="J27" s="21">
        <f>IFERROR(VLOOKUP(B27,RMS!C:F,4,FALSE),0)</f>
        <v>22143910.630572598</v>
      </c>
      <c r="K27" s="22">
        <f t="shared" si="1"/>
        <v>6.9293797016143799E-2</v>
      </c>
      <c r="L27" s="22">
        <f t="shared" si="2"/>
        <v>-43.715772598981857</v>
      </c>
      <c r="M27" s="32"/>
    </row>
    <row r="28" spans="1:13" x14ac:dyDescent="0.2">
      <c r="A28" s="72"/>
      <c r="B28" s="12">
        <v>39</v>
      </c>
      <c r="C28" s="67" t="s">
        <v>30</v>
      </c>
      <c r="D28" s="67"/>
      <c r="E28" s="15">
        <f>IFERROR(VLOOKUP(C28,RA!B:D,3,0),0)</f>
        <v>171588.84729999999</v>
      </c>
      <c r="F28" s="25">
        <f>IFERROR(VLOOKUP(C28,RA!B:I,8,0),0)</f>
        <v>41806.679199999999</v>
      </c>
      <c r="G28" s="16">
        <f t="shared" si="0"/>
        <v>129782.1681</v>
      </c>
      <c r="H28" s="27">
        <f>RA!J32</f>
        <v>24.364450171348601</v>
      </c>
      <c r="I28" s="20">
        <f>IFERROR(VLOOKUP(B28,RMS!C:E,3,FALSE),0)</f>
        <v>171588.81603287201</v>
      </c>
      <c r="J28" s="21">
        <f>IFERROR(VLOOKUP(B28,RMS!C:F,4,FALSE),0)</f>
        <v>129782.178754402</v>
      </c>
      <c r="K28" s="22">
        <f t="shared" si="1"/>
        <v>3.1267127982573584E-2</v>
      </c>
      <c r="L28" s="22">
        <f t="shared" si="2"/>
        <v>-1.0654402009095065E-2</v>
      </c>
      <c r="M28" s="32"/>
    </row>
    <row r="29" spans="1:13" x14ac:dyDescent="0.2">
      <c r="A29" s="72"/>
      <c r="B29" s="12">
        <v>40</v>
      </c>
      <c r="C29" s="67" t="s">
        <v>64</v>
      </c>
      <c r="D29" s="67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1.08582422453753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72"/>
      <c r="B30" s="12">
        <v>42</v>
      </c>
      <c r="C30" s="67" t="s">
        <v>31</v>
      </c>
      <c r="D30" s="67"/>
      <c r="E30" s="15">
        <f>IFERROR(VLOOKUP(C30,RA!B:D,3,0),0)</f>
        <v>802493.73730000004</v>
      </c>
      <c r="F30" s="25">
        <f>IFERROR(VLOOKUP(C30,RA!B:I,8,0),0)</f>
        <v>8713.6713999999993</v>
      </c>
      <c r="G30" s="16">
        <f t="shared" si="0"/>
        <v>793780.06590000005</v>
      </c>
      <c r="H30" s="27">
        <f>RA!J34</f>
        <v>-0.54492921781891801</v>
      </c>
      <c r="I30" s="20">
        <f>IFERROR(VLOOKUP(B30,RMS!C:E,3,FALSE),0)</f>
        <v>802493.73569999996</v>
      </c>
      <c r="J30" s="21">
        <f>IFERROR(VLOOKUP(B30,RMS!C:F,4,FALSE),0)</f>
        <v>793780.05599999998</v>
      </c>
      <c r="K30" s="22">
        <f t="shared" si="1"/>
        <v>1.6000000759959221E-3</v>
      </c>
      <c r="L30" s="22">
        <f t="shared" si="2"/>
        <v>9.9000000627711415E-3</v>
      </c>
      <c r="M30" s="32"/>
    </row>
    <row r="31" spans="1:13" s="36" customFormat="1" ht="12" thickBot="1" x14ac:dyDescent="0.25">
      <c r="A31" s="72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-12.2858919347713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72"/>
      <c r="B32" s="12">
        <v>70</v>
      </c>
      <c r="C32" s="73" t="s">
        <v>61</v>
      </c>
      <c r="D32" s="74"/>
      <c r="E32" s="15">
        <f>IFERROR(VLOOKUP(C32,RA!B:D,3,0),0)</f>
        <v>521177.78</v>
      </c>
      <c r="F32" s="25">
        <f>IFERROR(VLOOKUP(C32,RA!B:I,8,0),0)</f>
        <v>-2840.05</v>
      </c>
      <c r="G32" s="16">
        <f t="shared" si="0"/>
        <v>524017.83</v>
      </c>
      <c r="H32" s="27">
        <f>RA!J34</f>
        <v>-0.54492921781891801</v>
      </c>
      <c r="I32" s="20">
        <f>IFERROR(VLOOKUP(B32,RMS!C:E,3,FALSE),0)</f>
        <v>521177.78</v>
      </c>
      <c r="J32" s="21">
        <f>IFERROR(VLOOKUP(B32,RMS!C:F,4,FALSE),0)</f>
        <v>524017.83</v>
      </c>
      <c r="K32" s="22">
        <f t="shared" si="1"/>
        <v>0</v>
      </c>
      <c r="L32" s="22">
        <f t="shared" si="2"/>
        <v>0</v>
      </c>
    </row>
    <row r="33" spans="1:13" x14ac:dyDescent="0.2">
      <c r="A33" s="72"/>
      <c r="B33" s="12">
        <v>71</v>
      </c>
      <c r="C33" s="67" t="s">
        <v>35</v>
      </c>
      <c r="D33" s="67"/>
      <c r="E33" s="15">
        <f>IFERROR(VLOOKUP(C33,RA!B:D,3,0),0)</f>
        <v>7205377.7999999998</v>
      </c>
      <c r="F33" s="25">
        <f>IFERROR(VLOOKUP(C33,RA!B:I,8,0),0)</f>
        <v>-885244.93</v>
      </c>
      <c r="G33" s="16">
        <f t="shared" si="0"/>
        <v>8090622.7299999995</v>
      </c>
      <c r="H33" s="27">
        <f>RA!J34</f>
        <v>-0.54492921781891801</v>
      </c>
      <c r="I33" s="20">
        <f>IFERROR(VLOOKUP(B33,RMS!C:E,3,FALSE),0)</f>
        <v>7205377.7999999998</v>
      </c>
      <c r="J33" s="21">
        <f>IFERROR(VLOOKUP(B33,RMS!C:F,4,FALSE),0)</f>
        <v>8090622.7300000004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72"/>
      <c r="B34" s="12">
        <v>72</v>
      </c>
      <c r="C34" s="67" t="s">
        <v>36</v>
      </c>
      <c r="D34" s="67"/>
      <c r="E34" s="15">
        <f>IFERROR(VLOOKUP(C34,RA!B:D,3,0),0)</f>
        <v>3104451.47</v>
      </c>
      <c r="F34" s="25">
        <f>IFERROR(VLOOKUP(C34,RA!B:I,8,0),0)</f>
        <v>-323412.37</v>
      </c>
      <c r="G34" s="16">
        <f t="shared" si="0"/>
        <v>3427863.8400000003</v>
      </c>
      <c r="H34" s="27">
        <f>RA!J35</f>
        <v>-12.2858919347713</v>
      </c>
      <c r="I34" s="20">
        <f>IFERROR(VLOOKUP(B34,RMS!C:E,3,FALSE),0)</f>
        <v>3104451.47</v>
      </c>
      <c r="J34" s="21">
        <f>IFERROR(VLOOKUP(B34,RMS!C:F,4,FALSE),0)</f>
        <v>3427863.84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72"/>
      <c r="B35" s="12">
        <v>73</v>
      </c>
      <c r="C35" s="67" t="s">
        <v>37</v>
      </c>
      <c r="D35" s="67"/>
      <c r="E35" s="15">
        <f>IFERROR(VLOOKUP(C35,RA!B:D,3,0),0)</f>
        <v>2730410.38</v>
      </c>
      <c r="F35" s="25">
        <f>IFERROR(VLOOKUP(C35,RA!B:I,8,0),0)</f>
        <v>-517205.61</v>
      </c>
      <c r="G35" s="16">
        <f t="shared" si="0"/>
        <v>3247615.9899999998</v>
      </c>
      <c r="H35" s="27">
        <f>RA!J34</f>
        <v>-0.54492921781891801</v>
      </c>
      <c r="I35" s="20">
        <f>IFERROR(VLOOKUP(B35,RMS!C:E,3,FALSE),0)</f>
        <v>2730410.38</v>
      </c>
      <c r="J35" s="21">
        <f>IFERROR(VLOOKUP(B35,RMS!C:F,4,FALSE),0)</f>
        <v>3247615.99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72"/>
      <c r="B36" s="12">
        <v>74</v>
      </c>
      <c r="C36" s="67" t="s">
        <v>62</v>
      </c>
      <c r="D36" s="67"/>
      <c r="E36" s="15">
        <f>IFERROR(VLOOKUP(C36,RA!B:D,3,0),0)</f>
        <v>0.12</v>
      </c>
      <c r="F36" s="25">
        <f>IFERROR(VLOOKUP(C36,RA!B:I,8,0),0)</f>
        <v>0.12</v>
      </c>
      <c r="G36" s="16">
        <f t="shared" si="0"/>
        <v>0</v>
      </c>
      <c r="H36" s="27">
        <f>RA!J35</f>
        <v>-12.2858919347713</v>
      </c>
      <c r="I36" s="20">
        <f>IFERROR(VLOOKUP(B36,RMS!C:E,3,FALSE),0)</f>
        <v>0.12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72"/>
      <c r="B37" s="12">
        <v>75</v>
      </c>
      <c r="C37" s="67" t="s">
        <v>32</v>
      </c>
      <c r="D37" s="67"/>
      <c r="E37" s="15">
        <f>IFERROR(VLOOKUP(C37,RA!B:D,3,0),0)</f>
        <v>275289.74209999997</v>
      </c>
      <c r="F37" s="25">
        <f>IFERROR(VLOOKUP(C37,RA!B:I,8,0),0)</f>
        <v>20291.139800000001</v>
      </c>
      <c r="G37" s="16">
        <f t="shared" si="0"/>
        <v>254998.60229999997</v>
      </c>
      <c r="H37" s="27">
        <f>RA!J35</f>
        <v>-12.2858919347713</v>
      </c>
      <c r="I37" s="20">
        <f>IFERROR(VLOOKUP(B37,RMS!C:E,3,FALSE),0)</f>
        <v>275289.74358376098</v>
      </c>
      <c r="J37" s="21">
        <f>IFERROR(VLOOKUP(B37,RMS!C:F,4,FALSE),0)</f>
        <v>254998.60418803399</v>
      </c>
      <c r="K37" s="22">
        <f t="shared" si="1"/>
        <v>-1.4837610069662333E-3</v>
      </c>
      <c r="L37" s="22">
        <f t="shared" si="2"/>
        <v>-1.888034021249041E-3</v>
      </c>
      <c r="M37" s="32"/>
    </row>
    <row r="38" spans="1:13" x14ac:dyDescent="0.2">
      <c r="A38" s="72"/>
      <c r="B38" s="12">
        <v>76</v>
      </c>
      <c r="C38" s="67" t="s">
        <v>33</v>
      </c>
      <c r="D38" s="67"/>
      <c r="E38" s="15">
        <f>IFERROR(VLOOKUP(C38,RA!B:D,3,0),0)</f>
        <v>1872656.0933999999</v>
      </c>
      <c r="F38" s="25">
        <f>IFERROR(VLOOKUP(C38,RA!B:I,8,0),0)</f>
        <v>24569.465700000001</v>
      </c>
      <c r="G38" s="16">
        <f t="shared" si="0"/>
        <v>1848086.6276999998</v>
      </c>
      <c r="H38" s="27">
        <f>RA!J36</f>
        <v>-10.4176977197199</v>
      </c>
      <c r="I38" s="20">
        <f>IFERROR(VLOOKUP(B38,RMS!C:E,3,FALSE),0)</f>
        <v>1872656.0258641001</v>
      </c>
      <c r="J38" s="21">
        <f>IFERROR(VLOOKUP(B38,RMS!C:F,4,FALSE),0)</f>
        <v>1848086.62639829</v>
      </c>
      <c r="K38" s="22">
        <f t="shared" si="1"/>
        <v>6.7535899812355638E-2</v>
      </c>
      <c r="L38" s="22">
        <f t="shared" si="2"/>
        <v>1.301709795370698E-3</v>
      </c>
      <c r="M38" s="32"/>
    </row>
    <row r="39" spans="1:13" x14ac:dyDescent="0.2">
      <c r="A39" s="72"/>
      <c r="B39" s="12">
        <v>77</v>
      </c>
      <c r="C39" s="67" t="s">
        <v>38</v>
      </c>
      <c r="D39" s="67"/>
      <c r="E39" s="15">
        <f>IFERROR(VLOOKUP(C39,RA!B:D,3,0),0)</f>
        <v>2340083.54</v>
      </c>
      <c r="F39" s="25">
        <f>IFERROR(VLOOKUP(C39,RA!B:I,8,0),0)</f>
        <v>-462999.33</v>
      </c>
      <c r="G39" s="16">
        <f t="shared" si="0"/>
        <v>2803082.87</v>
      </c>
      <c r="H39" s="27">
        <f>RA!J37</f>
        <v>-18.942412971635399</v>
      </c>
      <c r="I39" s="20">
        <f>IFERROR(VLOOKUP(B39,RMS!C:E,3,FALSE),0)</f>
        <v>2340083.54</v>
      </c>
      <c r="J39" s="21">
        <f>IFERROR(VLOOKUP(B39,RMS!C:F,4,FALSE),0)</f>
        <v>2803082.87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72"/>
      <c r="B40" s="12">
        <v>78</v>
      </c>
      <c r="C40" s="67" t="s">
        <v>39</v>
      </c>
      <c r="D40" s="67"/>
      <c r="E40" s="15">
        <f>IFERROR(VLOOKUP(C40,RA!B:D,3,0),0)</f>
        <v>580905.54</v>
      </c>
      <c r="F40" s="25">
        <f>IFERROR(VLOOKUP(C40,RA!B:I,8,0),0)</f>
        <v>52299.64</v>
      </c>
      <c r="G40" s="16">
        <f t="shared" si="0"/>
        <v>528605.9</v>
      </c>
      <c r="H40" s="27">
        <f>RA!J38</f>
        <v>100</v>
      </c>
      <c r="I40" s="20">
        <f>IFERROR(VLOOKUP(B40,RMS!C:E,3,FALSE),0)</f>
        <v>580905.54</v>
      </c>
      <c r="J40" s="21">
        <f>IFERROR(VLOOKUP(B40,RMS!C:F,4,FALSE),0)</f>
        <v>528605.9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72"/>
      <c r="B41" s="12">
        <v>9101</v>
      </c>
      <c r="C41" s="68" t="s">
        <v>65</v>
      </c>
      <c r="D41" s="69"/>
      <c r="E41" s="15">
        <f>IFERROR(VLOOKUP(C41,RA!B:D,3,0),0)</f>
        <v>-1523.9315999999999</v>
      </c>
      <c r="F41" s="25">
        <f>IFERROR(VLOOKUP(C41,RA!B:I,8,0),0)</f>
        <v>-1523.9314999999999</v>
      </c>
      <c r="G41" s="16">
        <f t="shared" si="0"/>
        <v>-9.9999999974897946E-5</v>
      </c>
      <c r="H41" s="27">
        <f>RA!J39</f>
        <v>7.3708303277893901</v>
      </c>
      <c r="I41" s="20">
        <f>IFERROR(VLOOKUP(B41,RMS!C:E,3,FALSE),0)</f>
        <v>-1523.9315999999999</v>
      </c>
      <c r="J41" s="21">
        <f>IFERROR(VLOOKUP(B41,RMS!C:F,4,FALSE),0)</f>
        <v>-1E-4</v>
      </c>
      <c r="K41" s="22">
        <f t="shared" si="1"/>
        <v>0</v>
      </c>
      <c r="L41" s="22">
        <f t="shared" si="2"/>
        <v>2.5102058561106422E-14</v>
      </c>
    </row>
    <row r="42" spans="1:13" x14ac:dyDescent="0.2">
      <c r="A42" s="72"/>
      <c r="B42" s="12">
        <v>99</v>
      </c>
      <c r="C42" s="67" t="s">
        <v>34</v>
      </c>
      <c r="D42" s="67"/>
      <c r="E42" s="15">
        <f>IFERROR(VLOOKUP(C42,RA!B:D,3,0),0)</f>
        <v>85712.653699999995</v>
      </c>
      <c r="F42" s="25">
        <f>IFERROR(VLOOKUP(C42,RA!B:I,8,0),0)</f>
        <v>8250.4400999999998</v>
      </c>
      <c r="G42" s="16">
        <f t="shared" si="0"/>
        <v>77462.213599999988</v>
      </c>
      <c r="H42" s="27">
        <f>RA!J39</f>
        <v>7.3708303277893901</v>
      </c>
      <c r="I42" s="20">
        <f>VLOOKUP(B42,RMS!C:E,3,FALSE)</f>
        <v>85712.653505786206</v>
      </c>
      <c r="J42" s="21">
        <f>IFERROR(VLOOKUP(B42,RMS!C:F,4,FALSE),0)</f>
        <v>77462.213737992599</v>
      </c>
      <c r="K42" s="22">
        <f t="shared" si="1"/>
        <v>1.9421378965489566E-4</v>
      </c>
      <c r="L42" s="22">
        <f t="shared" si="2"/>
        <v>-1.3799261068925261E-4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topLeftCell="A25" workbookViewId="0">
      <selection sqref="A1:XFD1048576"/>
    </sheetView>
  </sheetViews>
  <sheetFormatPr defaultRowHeight="11.25" x14ac:dyDescent="0.2"/>
  <cols>
    <col min="1" max="1" width="8.85546875" style="45" customWidth="1"/>
    <col min="2" max="3" width="9.140625" style="45"/>
    <col min="4" max="4" width="13.140625" style="45" bestFit="1" customWidth="1"/>
    <col min="5" max="5" width="12" style="45" bestFit="1" customWidth="1"/>
    <col min="6" max="7" width="14" style="45" bestFit="1" customWidth="1"/>
    <col min="8" max="8" width="9.140625" style="45"/>
    <col min="9" max="9" width="14" style="45" bestFit="1" customWidth="1"/>
    <col min="10" max="10" width="9.140625" style="45"/>
    <col min="11" max="11" width="14" style="45" bestFit="1" customWidth="1"/>
    <col min="12" max="12" width="12" style="45" bestFit="1" customWidth="1"/>
    <col min="13" max="13" width="14" style="45" bestFit="1" customWidth="1"/>
    <col min="14" max="15" width="15.85546875" style="45" bestFit="1" customWidth="1"/>
    <col min="16" max="18" width="12" style="45" bestFit="1" customWidth="1"/>
    <col min="19" max="20" width="9.140625" style="45"/>
    <col min="21" max="21" width="12" style="45" bestFit="1" customWidth="1"/>
    <col min="22" max="22" width="41.140625" style="45" bestFit="1" customWidth="1"/>
    <col min="23" max="16384" width="9.140625" style="45"/>
  </cols>
  <sheetData>
    <row r="1" spans="1:23" ht="12.75" x14ac:dyDescent="0.2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6" t="s">
        <v>45</v>
      </c>
      <c r="W1" s="78"/>
    </row>
    <row r="2" spans="1:23" ht="12.75" x14ac:dyDescent="0.2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6"/>
      <c r="W2" s="78"/>
    </row>
    <row r="3" spans="1:23" ht="23.25" thickBot="1" x14ac:dyDescent="0.2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7" t="s">
        <v>46</v>
      </c>
      <c r="W3" s="78"/>
    </row>
    <row r="4" spans="1:23" ht="12.75" thickTop="1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1.75" thickBot="1" x14ac:dyDescent="0.25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 x14ac:dyDescent="0.25">
      <c r="A6" s="53" t="s">
        <v>3</v>
      </c>
      <c r="B6" s="79" t="s">
        <v>4</v>
      </c>
      <c r="C6" s="80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 x14ac:dyDescent="0.25">
      <c r="A7" s="81" t="s">
        <v>5</v>
      </c>
      <c r="B7" s="82"/>
      <c r="C7" s="83"/>
      <c r="D7" s="55">
        <v>100035539.87819999</v>
      </c>
      <c r="E7" s="55">
        <v>85703687</v>
      </c>
      <c r="F7" s="56">
        <v>116.722562797328</v>
      </c>
      <c r="G7" s="55">
        <v>90467141.263699993</v>
      </c>
      <c r="H7" s="56">
        <v>10.5766563205633</v>
      </c>
      <c r="I7" s="55">
        <v>-2801214.8489000001</v>
      </c>
      <c r="J7" s="56">
        <v>-2.80021965424555</v>
      </c>
      <c r="K7" s="55">
        <v>-3921742.1444000001</v>
      </c>
      <c r="L7" s="56">
        <v>-4.3349906823833697</v>
      </c>
      <c r="M7" s="56">
        <v>-0.28572181807007402</v>
      </c>
      <c r="N7" s="55">
        <v>100035539.87819999</v>
      </c>
      <c r="O7" s="55">
        <v>100035539.87819999</v>
      </c>
      <c r="P7" s="55">
        <v>1908757</v>
      </c>
      <c r="Q7" s="55">
        <v>977853</v>
      </c>
      <c r="R7" s="56">
        <v>95.1987670948496</v>
      </c>
      <c r="S7" s="55">
        <v>52.408735044953303</v>
      </c>
      <c r="T7" s="55">
        <v>24.704066202588699</v>
      </c>
      <c r="U7" s="57">
        <v>52.862693248751498</v>
      </c>
    </row>
    <row r="8" spans="1:23" ht="12" customHeight="1" thickBot="1" x14ac:dyDescent="0.25">
      <c r="A8" s="84">
        <v>42370</v>
      </c>
      <c r="B8" s="75" t="s">
        <v>6</v>
      </c>
      <c r="C8" s="76"/>
      <c r="D8" s="58">
        <v>2448739.3716000002</v>
      </c>
      <c r="E8" s="58">
        <v>2542006</v>
      </c>
      <c r="F8" s="60">
        <v>96.3309831526755</v>
      </c>
      <c r="G8" s="58">
        <v>2172845.4191999999</v>
      </c>
      <c r="H8" s="60">
        <v>12.697357573719099</v>
      </c>
      <c r="I8" s="58">
        <v>75492.984500000006</v>
      </c>
      <c r="J8" s="60">
        <v>3.08293260506009</v>
      </c>
      <c r="K8" s="58">
        <v>-84329.147899999996</v>
      </c>
      <c r="L8" s="60">
        <v>-3.8810468133093599</v>
      </c>
      <c r="M8" s="60">
        <v>-1.8952181586077701</v>
      </c>
      <c r="N8" s="58">
        <v>2448739.3716000002</v>
      </c>
      <c r="O8" s="58">
        <v>2448739.3716000002</v>
      </c>
      <c r="P8" s="58">
        <v>58634</v>
      </c>
      <c r="Q8" s="58">
        <v>23807</v>
      </c>
      <c r="R8" s="60">
        <v>146.288906624102</v>
      </c>
      <c r="S8" s="58">
        <v>41.763130122454498</v>
      </c>
      <c r="T8" s="58">
        <v>26.261911164783498</v>
      </c>
      <c r="U8" s="61">
        <v>37.116995091650502</v>
      </c>
    </row>
    <row r="9" spans="1:23" ht="12" customHeight="1" thickBot="1" x14ac:dyDescent="0.25">
      <c r="A9" s="85"/>
      <c r="B9" s="75" t="s">
        <v>7</v>
      </c>
      <c r="C9" s="76"/>
      <c r="D9" s="58">
        <v>214520.52979999999</v>
      </c>
      <c r="E9" s="58">
        <v>560535</v>
      </c>
      <c r="F9" s="60">
        <v>38.2706753012747</v>
      </c>
      <c r="G9" s="58">
        <v>494544.86869999999</v>
      </c>
      <c r="H9" s="60">
        <v>-56.622635603538697</v>
      </c>
      <c r="I9" s="58">
        <v>48254.960299999999</v>
      </c>
      <c r="J9" s="60">
        <v>22.494332055299601</v>
      </c>
      <c r="K9" s="58">
        <v>47807.425499999998</v>
      </c>
      <c r="L9" s="60">
        <v>9.6669541078588903</v>
      </c>
      <c r="M9" s="60">
        <v>9.3611985025209999E-3</v>
      </c>
      <c r="N9" s="58">
        <v>214520.52979999999</v>
      </c>
      <c r="O9" s="58">
        <v>214520.52979999999</v>
      </c>
      <c r="P9" s="58">
        <v>11202</v>
      </c>
      <c r="Q9" s="58">
        <v>4574</v>
      </c>
      <c r="R9" s="60">
        <v>144.905990380411</v>
      </c>
      <c r="S9" s="58">
        <v>19.150199053740401</v>
      </c>
      <c r="T9" s="58">
        <v>17.039429602098799</v>
      </c>
      <c r="U9" s="61">
        <v>11.022180217125801</v>
      </c>
    </row>
    <row r="10" spans="1:23" ht="12" customHeight="1" thickBot="1" x14ac:dyDescent="0.25">
      <c r="A10" s="85"/>
      <c r="B10" s="75" t="s">
        <v>8</v>
      </c>
      <c r="C10" s="76"/>
      <c r="D10" s="58">
        <v>651037.88829999999</v>
      </c>
      <c r="E10" s="58">
        <v>724874</v>
      </c>
      <c r="F10" s="60">
        <v>89.813938463788205</v>
      </c>
      <c r="G10" s="58">
        <v>605987.74439999997</v>
      </c>
      <c r="H10" s="60">
        <v>7.4341674920513698</v>
      </c>
      <c r="I10" s="58">
        <v>174977.81030000001</v>
      </c>
      <c r="J10" s="60">
        <v>26.876747643198598</v>
      </c>
      <c r="K10" s="58">
        <v>106043.6011</v>
      </c>
      <c r="L10" s="60">
        <v>17.499297977551599</v>
      </c>
      <c r="M10" s="60">
        <v>0.65005534030284795</v>
      </c>
      <c r="N10" s="58">
        <v>651037.88829999999</v>
      </c>
      <c r="O10" s="58">
        <v>651037.88829999999</v>
      </c>
      <c r="P10" s="58">
        <v>158639</v>
      </c>
      <c r="Q10" s="58">
        <v>90306</v>
      </c>
      <c r="R10" s="60">
        <v>75.668283392022701</v>
      </c>
      <c r="S10" s="58">
        <v>4.1038955635121299</v>
      </c>
      <c r="T10" s="58">
        <v>1.6506184627820999</v>
      </c>
      <c r="U10" s="61">
        <v>59.779228363952498</v>
      </c>
    </row>
    <row r="11" spans="1:23" ht="12" thickBot="1" x14ac:dyDescent="0.25">
      <c r="A11" s="85"/>
      <c r="B11" s="75" t="s">
        <v>9</v>
      </c>
      <c r="C11" s="76"/>
      <c r="D11" s="58">
        <v>127425.6202</v>
      </c>
      <c r="E11" s="58">
        <v>211709</v>
      </c>
      <c r="F11" s="60">
        <v>60.189042600928602</v>
      </c>
      <c r="G11" s="58">
        <v>166529.0362</v>
      </c>
      <c r="H11" s="60">
        <v>-23.481440169411101</v>
      </c>
      <c r="I11" s="58">
        <v>9798.1170000000002</v>
      </c>
      <c r="J11" s="60">
        <v>7.6892833518262904</v>
      </c>
      <c r="K11" s="58">
        <v>-3640.1032</v>
      </c>
      <c r="L11" s="60">
        <v>-2.1858669713480299</v>
      </c>
      <c r="M11" s="60">
        <v>-3.6917140700846098</v>
      </c>
      <c r="N11" s="58">
        <v>127425.6202</v>
      </c>
      <c r="O11" s="58">
        <v>127425.6202</v>
      </c>
      <c r="P11" s="58">
        <v>6309</v>
      </c>
      <c r="Q11" s="58">
        <v>2844</v>
      </c>
      <c r="R11" s="60">
        <v>121.835443037975</v>
      </c>
      <c r="S11" s="58">
        <v>20.197435441432901</v>
      </c>
      <c r="T11" s="58">
        <v>20.3660907524613</v>
      </c>
      <c r="U11" s="61">
        <v>-0.83503329676435201</v>
      </c>
    </row>
    <row r="12" spans="1:23" ht="12" customHeight="1" thickBot="1" x14ac:dyDescent="0.25">
      <c r="A12" s="85"/>
      <c r="B12" s="75" t="s">
        <v>10</v>
      </c>
      <c r="C12" s="76"/>
      <c r="D12" s="58">
        <v>1534920.5015</v>
      </c>
      <c r="E12" s="58">
        <v>2506152</v>
      </c>
      <c r="F12" s="60">
        <v>61.246105643233101</v>
      </c>
      <c r="G12" s="58">
        <v>2238886.4106999999</v>
      </c>
      <c r="H12" s="60">
        <v>-31.4426808718671</v>
      </c>
      <c r="I12" s="58">
        <v>-24402.110700000001</v>
      </c>
      <c r="J12" s="60">
        <v>-1.5897963885525701</v>
      </c>
      <c r="K12" s="58">
        <v>79257.069000000003</v>
      </c>
      <c r="L12" s="60">
        <v>3.5400218886146999</v>
      </c>
      <c r="M12" s="60">
        <v>-1.3078856057621799</v>
      </c>
      <c r="N12" s="58">
        <v>1534920.5015</v>
      </c>
      <c r="O12" s="58">
        <v>1534920.5015</v>
      </c>
      <c r="P12" s="58">
        <v>10958</v>
      </c>
      <c r="Q12" s="58">
        <v>3494</v>
      </c>
      <c r="R12" s="60">
        <v>213.62335432169399</v>
      </c>
      <c r="S12" s="58">
        <v>140.073051788648</v>
      </c>
      <c r="T12" s="58">
        <v>130.18168734974199</v>
      </c>
      <c r="U12" s="61">
        <v>7.0615755940192999</v>
      </c>
    </row>
    <row r="13" spans="1:23" ht="12" thickBot="1" x14ac:dyDescent="0.25">
      <c r="A13" s="85"/>
      <c r="B13" s="75" t="s">
        <v>11</v>
      </c>
      <c r="C13" s="76"/>
      <c r="D13" s="58">
        <v>1020333.4739</v>
      </c>
      <c r="E13" s="58">
        <v>1367859</v>
      </c>
      <c r="F13" s="60">
        <v>74.593468617745003</v>
      </c>
      <c r="G13" s="58">
        <v>1247830.3407000001</v>
      </c>
      <c r="H13" s="60">
        <v>-18.231394074965401</v>
      </c>
      <c r="I13" s="58">
        <v>-24023.866099999999</v>
      </c>
      <c r="J13" s="60">
        <v>-2.3545112176094798</v>
      </c>
      <c r="K13" s="58">
        <v>-57419.414100000002</v>
      </c>
      <c r="L13" s="60">
        <v>-4.6015401475002804</v>
      </c>
      <c r="M13" s="60">
        <v>-0.581607258162532</v>
      </c>
      <c r="N13" s="58">
        <v>1020333.4739</v>
      </c>
      <c r="O13" s="58">
        <v>1020333.4739</v>
      </c>
      <c r="P13" s="58">
        <v>25666</v>
      </c>
      <c r="Q13" s="58">
        <v>11262</v>
      </c>
      <c r="R13" s="60">
        <v>127.899129817084</v>
      </c>
      <c r="S13" s="58">
        <v>39.754284808696298</v>
      </c>
      <c r="T13" s="58">
        <v>36.391414944059697</v>
      </c>
      <c r="U13" s="61">
        <v>8.4591381301897393</v>
      </c>
    </row>
    <row r="14" spans="1:23" ht="12" thickBot="1" x14ac:dyDescent="0.25">
      <c r="A14" s="85"/>
      <c r="B14" s="75" t="s">
        <v>12</v>
      </c>
      <c r="C14" s="76"/>
      <c r="D14" s="58">
        <v>820959.57519999996</v>
      </c>
      <c r="E14" s="58">
        <v>617363</v>
      </c>
      <c r="F14" s="60">
        <v>132.978421965683</v>
      </c>
      <c r="G14" s="58">
        <v>606569.20409999997</v>
      </c>
      <c r="H14" s="60">
        <v>35.3447503847649</v>
      </c>
      <c r="I14" s="58">
        <v>72613.059899999993</v>
      </c>
      <c r="J14" s="60">
        <v>8.8449007836116902</v>
      </c>
      <c r="K14" s="58">
        <v>96987.405899999998</v>
      </c>
      <c r="L14" s="60">
        <v>15.9895037935375</v>
      </c>
      <c r="M14" s="60">
        <v>-0.25131454722205299</v>
      </c>
      <c r="N14" s="58">
        <v>820959.57519999996</v>
      </c>
      <c r="O14" s="58">
        <v>820959.57519999996</v>
      </c>
      <c r="P14" s="58">
        <v>4262</v>
      </c>
      <c r="Q14" s="58">
        <v>1962</v>
      </c>
      <c r="R14" s="60">
        <v>117.227319062181</v>
      </c>
      <c r="S14" s="58">
        <v>192.623081933365</v>
      </c>
      <c r="T14" s="58">
        <v>80.169722324158997</v>
      </c>
      <c r="U14" s="61">
        <v>58.380002272057602</v>
      </c>
    </row>
    <row r="15" spans="1:23" ht="12" thickBot="1" x14ac:dyDescent="0.25">
      <c r="A15" s="85"/>
      <c r="B15" s="75" t="s">
        <v>13</v>
      </c>
      <c r="C15" s="76"/>
      <c r="D15" s="58">
        <v>366962.58059999999</v>
      </c>
      <c r="E15" s="58">
        <v>441793</v>
      </c>
      <c r="F15" s="60">
        <v>83.062108408236398</v>
      </c>
      <c r="G15" s="58">
        <v>428303.86749999999</v>
      </c>
      <c r="H15" s="60">
        <v>-14.321908241932899</v>
      </c>
      <c r="I15" s="58">
        <v>-33146.073400000001</v>
      </c>
      <c r="J15" s="60">
        <v>-9.0325485900509808</v>
      </c>
      <c r="K15" s="58">
        <v>30723.21</v>
      </c>
      <c r="L15" s="60">
        <v>7.1732273115651903</v>
      </c>
      <c r="M15" s="60">
        <v>-2.0788610109425401</v>
      </c>
      <c r="N15" s="58">
        <v>366962.58059999999</v>
      </c>
      <c r="O15" s="58">
        <v>366962.58059999999</v>
      </c>
      <c r="P15" s="58">
        <v>11424</v>
      </c>
      <c r="Q15" s="58">
        <v>3104</v>
      </c>
      <c r="R15" s="60">
        <v>268.04123711340202</v>
      </c>
      <c r="S15" s="58">
        <v>32.122074632352998</v>
      </c>
      <c r="T15" s="58">
        <v>30.9937132409794</v>
      </c>
      <c r="U15" s="61">
        <v>3.5127288765996898</v>
      </c>
    </row>
    <row r="16" spans="1:23" ht="12" thickBot="1" x14ac:dyDescent="0.25">
      <c r="A16" s="85"/>
      <c r="B16" s="75" t="s">
        <v>14</v>
      </c>
      <c r="C16" s="76"/>
      <c r="D16" s="58">
        <v>3519291.2453999999</v>
      </c>
      <c r="E16" s="58">
        <v>4302284</v>
      </c>
      <c r="F16" s="60">
        <v>81.800533051746498</v>
      </c>
      <c r="G16" s="58">
        <v>3483668.3179000001</v>
      </c>
      <c r="H16" s="60">
        <v>1.0225694368479299</v>
      </c>
      <c r="I16" s="58">
        <v>-481757.5539</v>
      </c>
      <c r="J16" s="60">
        <v>-13.689050445304799</v>
      </c>
      <c r="K16" s="58">
        <v>-222864.89540000001</v>
      </c>
      <c r="L16" s="60">
        <v>-6.3974200487130704</v>
      </c>
      <c r="M16" s="60">
        <v>1.1616574159664601</v>
      </c>
      <c r="N16" s="58">
        <v>3519291.2453999999</v>
      </c>
      <c r="O16" s="58">
        <v>3519291.2453999999</v>
      </c>
      <c r="P16" s="58">
        <v>105282</v>
      </c>
      <c r="Q16" s="58">
        <v>46206</v>
      </c>
      <c r="R16" s="60">
        <v>127.853525516167</v>
      </c>
      <c r="S16" s="58">
        <v>33.427283347580797</v>
      </c>
      <c r="T16" s="58">
        <v>19.062891280353199</v>
      </c>
      <c r="U16" s="61">
        <v>42.972059433801299</v>
      </c>
    </row>
    <row r="17" spans="1:21" ht="12" thickBot="1" x14ac:dyDescent="0.25">
      <c r="A17" s="85"/>
      <c r="B17" s="75" t="s">
        <v>15</v>
      </c>
      <c r="C17" s="76"/>
      <c r="D17" s="58">
        <v>8150814.1047999999</v>
      </c>
      <c r="E17" s="58">
        <v>8737357</v>
      </c>
      <c r="F17" s="60">
        <v>93.286952848555899</v>
      </c>
      <c r="G17" s="58">
        <v>8045637.9412000002</v>
      </c>
      <c r="H17" s="60">
        <v>1.3072445512544799</v>
      </c>
      <c r="I17" s="58">
        <v>-162136.5116</v>
      </c>
      <c r="J17" s="60">
        <v>-1.9892063481673301</v>
      </c>
      <c r="K17" s="58">
        <v>-85325.640299999999</v>
      </c>
      <c r="L17" s="60">
        <v>-1.0605205071814801</v>
      </c>
      <c r="M17" s="60">
        <v>0.90020855430955404</v>
      </c>
      <c r="N17" s="58">
        <v>8150814.1047999999</v>
      </c>
      <c r="O17" s="58">
        <v>8150814.1047999999</v>
      </c>
      <c r="P17" s="58">
        <v>18031</v>
      </c>
      <c r="Q17" s="58">
        <v>12713</v>
      </c>
      <c r="R17" s="60">
        <v>41.831196413120402</v>
      </c>
      <c r="S17" s="58">
        <v>452.04448476512698</v>
      </c>
      <c r="T17" s="58">
        <v>48.390097687406602</v>
      </c>
      <c r="U17" s="61">
        <v>89.295279708467405</v>
      </c>
    </row>
    <row r="18" spans="1:21" ht="12" customHeight="1" thickBot="1" x14ac:dyDescent="0.25">
      <c r="A18" s="85"/>
      <c r="B18" s="75" t="s">
        <v>16</v>
      </c>
      <c r="C18" s="76"/>
      <c r="D18" s="58">
        <v>5053051.0113000004</v>
      </c>
      <c r="E18" s="58">
        <v>6883048</v>
      </c>
      <c r="F18" s="60">
        <v>73.412985225440806</v>
      </c>
      <c r="G18" s="58">
        <v>5537349.7484999998</v>
      </c>
      <c r="H18" s="60">
        <v>-8.7460384334796597</v>
      </c>
      <c r="I18" s="58">
        <v>524517.67579999997</v>
      </c>
      <c r="J18" s="60">
        <v>10.3802173108293</v>
      </c>
      <c r="K18" s="58">
        <v>-608093.76210000005</v>
      </c>
      <c r="L18" s="60">
        <v>-10.9816751644544</v>
      </c>
      <c r="M18" s="60">
        <v>-1.8625605268316201</v>
      </c>
      <c r="N18" s="58">
        <v>5053051.0113000004</v>
      </c>
      <c r="O18" s="58">
        <v>5053051.0113000004</v>
      </c>
      <c r="P18" s="58">
        <v>170295</v>
      </c>
      <c r="Q18" s="58">
        <v>84188</v>
      </c>
      <c r="R18" s="60">
        <v>102.279422245451</v>
      </c>
      <c r="S18" s="58">
        <v>29.672339242490999</v>
      </c>
      <c r="T18" s="58">
        <v>24.684793281702898</v>
      </c>
      <c r="U18" s="61">
        <v>16.808738670815401</v>
      </c>
    </row>
    <row r="19" spans="1:21" ht="12" customHeight="1" thickBot="1" x14ac:dyDescent="0.25">
      <c r="A19" s="85"/>
      <c r="B19" s="75" t="s">
        <v>17</v>
      </c>
      <c r="C19" s="76"/>
      <c r="D19" s="58">
        <v>4488264.8282000003</v>
      </c>
      <c r="E19" s="58">
        <v>3932178</v>
      </c>
      <c r="F19" s="60">
        <v>114.1419546165</v>
      </c>
      <c r="G19" s="58">
        <v>3557238.0038000001</v>
      </c>
      <c r="H19" s="60">
        <v>26.1727447926013</v>
      </c>
      <c r="I19" s="58">
        <v>-562527.30469999998</v>
      </c>
      <c r="J19" s="60">
        <v>-12.5332912881079</v>
      </c>
      <c r="K19" s="58">
        <v>-442273.2721</v>
      </c>
      <c r="L19" s="60">
        <v>-12.4330525994478</v>
      </c>
      <c r="M19" s="60">
        <v>0.27189984153690899</v>
      </c>
      <c r="N19" s="58">
        <v>4488264.8282000003</v>
      </c>
      <c r="O19" s="58">
        <v>4488264.8282000003</v>
      </c>
      <c r="P19" s="58">
        <v>47604</v>
      </c>
      <c r="Q19" s="58">
        <v>15038</v>
      </c>
      <c r="R19" s="60">
        <v>216.558052932571</v>
      </c>
      <c r="S19" s="58">
        <v>94.283354932358606</v>
      </c>
      <c r="T19" s="58">
        <v>48.503183807687201</v>
      </c>
      <c r="U19" s="61">
        <v>48.555941987337398</v>
      </c>
    </row>
    <row r="20" spans="1:21" ht="12" thickBot="1" x14ac:dyDescent="0.25">
      <c r="A20" s="85"/>
      <c r="B20" s="75" t="s">
        <v>18</v>
      </c>
      <c r="C20" s="76"/>
      <c r="D20" s="58">
        <v>4659700.8459000001</v>
      </c>
      <c r="E20" s="58">
        <v>4352139</v>
      </c>
      <c r="F20" s="60">
        <v>107.066912290715</v>
      </c>
      <c r="G20" s="58">
        <v>4012703.2680000002</v>
      </c>
      <c r="H20" s="60">
        <v>16.1237334207988</v>
      </c>
      <c r="I20" s="58">
        <v>130211.1354</v>
      </c>
      <c r="J20" s="60">
        <v>2.7944097637634999</v>
      </c>
      <c r="K20" s="58">
        <v>204339.14069999999</v>
      </c>
      <c r="L20" s="60">
        <v>5.0923062846320599</v>
      </c>
      <c r="M20" s="60">
        <v>-0.362769487265442</v>
      </c>
      <c r="N20" s="58">
        <v>4659700.8459000001</v>
      </c>
      <c r="O20" s="58">
        <v>4659700.8459000001</v>
      </c>
      <c r="P20" s="58">
        <v>99688</v>
      </c>
      <c r="Q20" s="58">
        <v>49788</v>
      </c>
      <c r="R20" s="60">
        <v>100.22495380413</v>
      </c>
      <c r="S20" s="58">
        <v>46.742846138953503</v>
      </c>
      <c r="T20" s="58">
        <v>22.600799154414702</v>
      </c>
      <c r="U20" s="61">
        <v>51.648645683173001</v>
      </c>
    </row>
    <row r="21" spans="1:21" ht="12" customHeight="1" thickBot="1" x14ac:dyDescent="0.25">
      <c r="A21" s="85"/>
      <c r="B21" s="75" t="s">
        <v>19</v>
      </c>
      <c r="C21" s="76"/>
      <c r="D21" s="58">
        <v>966875.05050000001</v>
      </c>
      <c r="E21" s="58">
        <v>988672</v>
      </c>
      <c r="F21" s="60">
        <v>97.795330554521598</v>
      </c>
      <c r="G21" s="58">
        <v>870371.23100000003</v>
      </c>
      <c r="H21" s="60">
        <v>11.0876619151489</v>
      </c>
      <c r="I21" s="58">
        <v>89764.748200000002</v>
      </c>
      <c r="J21" s="60">
        <v>9.2840070858773291</v>
      </c>
      <c r="K21" s="58">
        <v>27040.906200000001</v>
      </c>
      <c r="L21" s="60">
        <v>3.1068244487966101</v>
      </c>
      <c r="M21" s="60">
        <v>2.3195909758379298</v>
      </c>
      <c r="N21" s="58">
        <v>966875.05050000001</v>
      </c>
      <c r="O21" s="58">
        <v>966875.05050000001</v>
      </c>
      <c r="P21" s="58">
        <v>56610</v>
      </c>
      <c r="Q21" s="58">
        <v>32142</v>
      </c>
      <c r="R21" s="60">
        <v>76.124696658577605</v>
      </c>
      <c r="S21" s="58">
        <v>17.0795804716481</v>
      </c>
      <c r="T21" s="58">
        <v>12.5114608736233</v>
      </c>
      <c r="U21" s="61">
        <v>26.746087853901599</v>
      </c>
    </row>
    <row r="22" spans="1:21" ht="12" customHeight="1" thickBot="1" x14ac:dyDescent="0.25">
      <c r="A22" s="85"/>
      <c r="B22" s="75" t="s">
        <v>20</v>
      </c>
      <c r="C22" s="76"/>
      <c r="D22" s="58">
        <v>2530434.7250000001</v>
      </c>
      <c r="E22" s="58">
        <v>2349517</v>
      </c>
      <c r="F22" s="60">
        <v>107.700209234494</v>
      </c>
      <c r="G22" s="58">
        <v>2167199.3533000001</v>
      </c>
      <c r="H22" s="60">
        <v>16.760588782333301</v>
      </c>
      <c r="I22" s="58">
        <v>177263.44570000001</v>
      </c>
      <c r="J22" s="60">
        <v>7.0052566046729403</v>
      </c>
      <c r="K22" s="58">
        <v>224986.08749999999</v>
      </c>
      <c r="L22" s="60">
        <v>10.381420941152101</v>
      </c>
      <c r="M22" s="60">
        <v>-0.21211374592217799</v>
      </c>
      <c r="N22" s="58">
        <v>2530434.7250000001</v>
      </c>
      <c r="O22" s="58">
        <v>2530434.7250000001</v>
      </c>
      <c r="P22" s="58">
        <v>129802</v>
      </c>
      <c r="Q22" s="58">
        <v>70822</v>
      </c>
      <c r="R22" s="60">
        <v>83.279207026065393</v>
      </c>
      <c r="S22" s="58">
        <v>19.494574236144299</v>
      </c>
      <c r="T22" s="58">
        <v>17.147795497161901</v>
      </c>
      <c r="U22" s="61">
        <v>12.038112300146</v>
      </c>
    </row>
    <row r="23" spans="1:21" ht="12" thickBot="1" x14ac:dyDescent="0.25">
      <c r="A23" s="85"/>
      <c r="B23" s="75" t="s">
        <v>21</v>
      </c>
      <c r="C23" s="76"/>
      <c r="D23" s="58">
        <v>10757547.8566</v>
      </c>
      <c r="E23" s="58">
        <v>9883960</v>
      </c>
      <c r="F23" s="60">
        <v>108.838439821691</v>
      </c>
      <c r="G23" s="58">
        <v>8691728.2807999998</v>
      </c>
      <c r="H23" s="60">
        <v>23.767650219386098</v>
      </c>
      <c r="I23" s="58">
        <v>-125699.1348</v>
      </c>
      <c r="J23" s="60">
        <v>-1.16847386110284</v>
      </c>
      <c r="K23" s="58">
        <v>-228024.75390000001</v>
      </c>
      <c r="L23" s="60">
        <v>-2.6234685039994399</v>
      </c>
      <c r="M23" s="60">
        <v>-0.44874785456352201</v>
      </c>
      <c r="N23" s="58">
        <v>10757547.8566</v>
      </c>
      <c r="O23" s="58">
        <v>10757547.8566</v>
      </c>
      <c r="P23" s="58">
        <v>197620</v>
      </c>
      <c r="Q23" s="58">
        <v>77920</v>
      </c>
      <c r="R23" s="60">
        <v>153.61909650923999</v>
      </c>
      <c r="S23" s="58">
        <v>54.4355219947374</v>
      </c>
      <c r="T23" s="58">
        <v>34.6924479081109</v>
      </c>
      <c r="U23" s="61">
        <v>36.268732921372902</v>
      </c>
    </row>
    <row r="24" spans="1:21" ht="12" thickBot="1" x14ac:dyDescent="0.25">
      <c r="A24" s="85"/>
      <c r="B24" s="75" t="s">
        <v>22</v>
      </c>
      <c r="C24" s="76"/>
      <c r="D24" s="58">
        <v>712586.73160000006</v>
      </c>
      <c r="E24" s="58">
        <v>711854</v>
      </c>
      <c r="F24" s="60">
        <v>100.10293284859</v>
      </c>
      <c r="G24" s="58">
        <v>688382.27009999997</v>
      </c>
      <c r="H24" s="60">
        <v>3.5161366803482501</v>
      </c>
      <c r="I24" s="58">
        <v>75829.376000000004</v>
      </c>
      <c r="J24" s="60">
        <v>10.6414240733528</v>
      </c>
      <c r="K24" s="58">
        <v>98632.578999999998</v>
      </c>
      <c r="L24" s="60">
        <v>14.328169577300701</v>
      </c>
      <c r="M24" s="60">
        <v>-0.231193417339315</v>
      </c>
      <c r="N24" s="58">
        <v>712586.73160000006</v>
      </c>
      <c r="O24" s="58">
        <v>712586.73160000006</v>
      </c>
      <c r="P24" s="58">
        <v>45622</v>
      </c>
      <c r="Q24" s="58">
        <v>26564</v>
      </c>
      <c r="R24" s="60">
        <v>71.743713296190293</v>
      </c>
      <c r="S24" s="58">
        <v>15.6193663495682</v>
      </c>
      <c r="T24" s="58">
        <v>11.773258108718601</v>
      </c>
      <c r="U24" s="61">
        <v>24.623971003509698</v>
      </c>
    </row>
    <row r="25" spans="1:21" ht="12" thickBot="1" x14ac:dyDescent="0.25">
      <c r="A25" s="85"/>
      <c r="B25" s="75" t="s">
        <v>23</v>
      </c>
      <c r="C25" s="76"/>
      <c r="D25" s="58">
        <v>2327987.7793000001</v>
      </c>
      <c r="E25" s="58">
        <v>1724200</v>
      </c>
      <c r="F25" s="60">
        <v>135.01843053590099</v>
      </c>
      <c r="G25" s="58">
        <v>1619445.0518</v>
      </c>
      <c r="H25" s="60">
        <v>43.752193179537699</v>
      </c>
      <c r="I25" s="58">
        <v>-88816.503200000006</v>
      </c>
      <c r="J25" s="60">
        <v>-3.8151619175039699</v>
      </c>
      <c r="K25" s="58">
        <v>29870.980200000002</v>
      </c>
      <c r="L25" s="60">
        <v>1.84451952641423</v>
      </c>
      <c r="M25" s="60">
        <v>-3.9733374199752598</v>
      </c>
      <c r="N25" s="58">
        <v>2327987.7793000001</v>
      </c>
      <c r="O25" s="58">
        <v>2327987.7793000001</v>
      </c>
      <c r="P25" s="58">
        <v>54819</v>
      </c>
      <c r="Q25" s="58">
        <v>22329</v>
      </c>
      <c r="R25" s="60">
        <v>145.505844417574</v>
      </c>
      <c r="S25" s="58">
        <v>42.466804927123803</v>
      </c>
      <c r="T25" s="58">
        <v>20.6617374938421</v>
      </c>
      <c r="U25" s="61">
        <v>51.346145467503</v>
      </c>
    </row>
    <row r="26" spans="1:21" ht="12" thickBot="1" x14ac:dyDescent="0.25">
      <c r="A26" s="85"/>
      <c r="B26" s="75" t="s">
        <v>24</v>
      </c>
      <c r="C26" s="76"/>
      <c r="D26" s="58">
        <v>1598251.6477999999</v>
      </c>
      <c r="E26" s="58">
        <v>1409810</v>
      </c>
      <c r="F26" s="60">
        <v>113.366457026124</v>
      </c>
      <c r="G26" s="58">
        <v>1329560.3178999999</v>
      </c>
      <c r="H26" s="60">
        <v>20.209036497448199</v>
      </c>
      <c r="I26" s="58">
        <v>237447.46470000001</v>
      </c>
      <c r="J26" s="60">
        <v>14.8567007596612</v>
      </c>
      <c r="K26" s="58">
        <v>202877.2709</v>
      </c>
      <c r="L26" s="60">
        <v>15.258974577433101</v>
      </c>
      <c r="M26" s="60">
        <v>0.17039954079942199</v>
      </c>
      <c r="N26" s="58">
        <v>1598251.6477999999</v>
      </c>
      <c r="O26" s="58">
        <v>1598251.6477999999</v>
      </c>
      <c r="P26" s="58">
        <v>73608</v>
      </c>
      <c r="Q26" s="58">
        <v>45811</v>
      </c>
      <c r="R26" s="60">
        <v>60.677566523324103</v>
      </c>
      <c r="S26" s="58">
        <v>21.713015539071801</v>
      </c>
      <c r="T26" s="58">
        <v>14.320488439457799</v>
      </c>
      <c r="U26" s="61">
        <v>34.0465242440022</v>
      </c>
    </row>
    <row r="27" spans="1:21" ht="12" thickBot="1" x14ac:dyDescent="0.25">
      <c r="A27" s="85"/>
      <c r="B27" s="75" t="s">
        <v>25</v>
      </c>
      <c r="C27" s="76"/>
      <c r="D27" s="58">
        <v>460417.37929999997</v>
      </c>
      <c r="E27" s="58">
        <v>523213</v>
      </c>
      <c r="F27" s="60">
        <v>87.998077131111003</v>
      </c>
      <c r="G27" s="58">
        <v>517094.57990000001</v>
      </c>
      <c r="H27" s="60">
        <v>-10.9607028971297</v>
      </c>
      <c r="I27" s="58">
        <v>116257.9618</v>
      </c>
      <c r="J27" s="60">
        <v>25.250558955171002</v>
      </c>
      <c r="K27" s="58">
        <v>116648.60950000001</v>
      </c>
      <c r="L27" s="60">
        <v>22.5584668712943</v>
      </c>
      <c r="M27" s="60">
        <v>-3.3489271897410001E-3</v>
      </c>
      <c r="N27" s="58">
        <v>460417.37929999997</v>
      </c>
      <c r="O27" s="58">
        <v>460417.37929999997</v>
      </c>
      <c r="P27" s="58">
        <v>51259</v>
      </c>
      <c r="Q27" s="58">
        <v>33383</v>
      </c>
      <c r="R27" s="60">
        <v>53.548213162388002</v>
      </c>
      <c r="S27" s="58">
        <v>8.9821763846348901</v>
      </c>
      <c r="T27" s="58">
        <v>8.2454680166551899</v>
      </c>
      <c r="U27" s="61">
        <v>8.2018915731819604</v>
      </c>
    </row>
    <row r="28" spans="1:21" ht="12" thickBot="1" x14ac:dyDescent="0.25">
      <c r="A28" s="85"/>
      <c r="B28" s="75" t="s">
        <v>26</v>
      </c>
      <c r="C28" s="76"/>
      <c r="D28" s="58">
        <v>3709090.2368999999</v>
      </c>
      <c r="E28" s="58">
        <v>4381011</v>
      </c>
      <c r="F28" s="60">
        <v>84.662883450874702</v>
      </c>
      <c r="G28" s="58">
        <v>4120073.8568000002</v>
      </c>
      <c r="H28" s="60">
        <v>-9.9751517614590792</v>
      </c>
      <c r="I28" s="58">
        <v>-244660.02960000001</v>
      </c>
      <c r="J28" s="60">
        <v>-6.59622748365602</v>
      </c>
      <c r="K28" s="58">
        <v>-321614.86</v>
      </c>
      <c r="L28" s="60">
        <v>-7.8060459879666704</v>
      </c>
      <c r="M28" s="60">
        <v>-0.239276351845185</v>
      </c>
      <c r="N28" s="58">
        <v>3709090.2368999999</v>
      </c>
      <c r="O28" s="58">
        <v>3709090.2368999999</v>
      </c>
      <c r="P28" s="58">
        <v>72667</v>
      </c>
      <c r="Q28" s="58">
        <v>55370</v>
      </c>
      <c r="R28" s="60">
        <v>31.2389380530973</v>
      </c>
      <c r="S28" s="58">
        <v>51.042292056917198</v>
      </c>
      <c r="T28" s="58">
        <v>35.428201251580298</v>
      </c>
      <c r="U28" s="61">
        <v>30.5904969704841</v>
      </c>
    </row>
    <row r="29" spans="1:21" ht="12" thickBot="1" x14ac:dyDescent="0.25">
      <c r="A29" s="85"/>
      <c r="B29" s="75" t="s">
        <v>27</v>
      </c>
      <c r="C29" s="76"/>
      <c r="D29" s="58">
        <v>1047049.4791</v>
      </c>
      <c r="E29" s="58">
        <v>1033227</v>
      </c>
      <c r="F29" s="60">
        <v>101.33779693136201</v>
      </c>
      <c r="G29" s="58">
        <v>966201.2415</v>
      </c>
      <c r="H29" s="60">
        <v>8.3676395897075704</v>
      </c>
      <c r="I29" s="58">
        <v>151300.79519999999</v>
      </c>
      <c r="J29" s="60">
        <v>14.450204906271701</v>
      </c>
      <c r="K29" s="58">
        <v>142447.83309999999</v>
      </c>
      <c r="L29" s="60">
        <v>14.7430811493115</v>
      </c>
      <c r="M29" s="60">
        <v>6.2148801475871998E-2</v>
      </c>
      <c r="N29" s="58">
        <v>1047049.4791</v>
      </c>
      <c r="O29" s="58">
        <v>1047049.4791</v>
      </c>
      <c r="P29" s="58">
        <v>148339</v>
      </c>
      <c r="Q29" s="58">
        <v>114665</v>
      </c>
      <c r="R29" s="60">
        <v>29.367287315222601</v>
      </c>
      <c r="S29" s="58">
        <v>7.0584908830449198</v>
      </c>
      <c r="T29" s="58">
        <v>6.9261890960624397</v>
      </c>
      <c r="U29" s="61">
        <v>1.87436364478808</v>
      </c>
    </row>
    <row r="30" spans="1:21" ht="12" thickBot="1" x14ac:dyDescent="0.25">
      <c r="A30" s="85"/>
      <c r="B30" s="75" t="s">
        <v>28</v>
      </c>
      <c r="C30" s="76"/>
      <c r="D30" s="58">
        <v>2160641.3155999999</v>
      </c>
      <c r="E30" s="58">
        <v>1987894</v>
      </c>
      <c r="F30" s="60">
        <v>108.689966145076</v>
      </c>
      <c r="G30" s="58">
        <v>1891107.2704</v>
      </c>
      <c r="H30" s="60">
        <v>14.2527105373028</v>
      </c>
      <c r="I30" s="58">
        <v>223374.35680000001</v>
      </c>
      <c r="J30" s="60">
        <v>10.338335899958</v>
      </c>
      <c r="K30" s="58">
        <v>171088.04560000001</v>
      </c>
      <c r="L30" s="60">
        <v>9.0469773067824004</v>
      </c>
      <c r="M30" s="60">
        <v>0.30561054699429002</v>
      </c>
      <c r="N30" s="58">
        <v>2160641.3155999999</v>
      </c>
      <c r="O30" s="58">
        <v>2160641.3155999999</v>
      </c>
      <c r="P30" s="58">
        <v>110135</v>
      </c>
      <c r="Q30" s="58">
        <v>71514</v>
      </c>
      <c r="R30" s="60">
        <v>54.0048102469447</v>
      </c>
      <c r="S30" s="58">
        <v>19.6181169982294</v>
      </c>
      <c r="T30" s="58">
        <v>13.829120443549501</v>
      </c>
      <c r="U30" s="61">
        <v>29.508420992709901</v>
      </c>
    </row>
    <row r="31" spans="1:21" ht="12" thickBot="1" x14ac:dyDescent="0.25">
      <c r="A31" s="85"/>
      <c r="B31" s="75" t="s">
        <v>29</v>
      </c>
      <c r="C31" s="76"/>
      <c r="D31" s="58">
        <v>21020012.327599999</v>
      </c>
      <c r="E31" s="58">
        <v>21468577</v>
      </c>
      <c r="F31" s="60">
        <v>97.910598953996796</v>
      </c>
      <c r="G31" s="58">
        <v>18488996.011999998</v>
      </c>
      <c r="H31" s="60">
        <v>13.6893118152942</v>
      </c>
      <c r="I31" s="58">
        <v>-1123854.5872</v>
      </c>
      <c r="J31" s="60">
        <v>-5.3465933781796098</v>
      </c>
      <c r="K31" s="58">
        <v>-1550065.0785999999</v>
      </c>
      <c r="L31" s="60">
        <v>-8.3837168745882895</v>
      </c>
      <c r="M31" s="60">
        <v>-0.27496296593233899</v>
      </c>
      <c r="N31" s="58">
        <v>21020012.327599999</v>
      </c>
      <c r="O31" s="58">
        <v>21020012.327599999</v>
      </c>
      <c r="P31" s="58">
        <v>155510</v>
      </c>
      <c r="Q31" s="58">
        <v>21549</v>
      </c>
      <c r="R31" s="60">
        <v>621.65761752285505</v>
      </c>
      <c r="S31" s="58">
        <v>135.16823566072901</v>
      </c>
      <c r="T31" s="58">
        <v>24.4679968861664</v>
      </c>
      <c r="U31" s="61">
        <v>81.898116250048005</v>
      </c>
    </row>
    <row r="32" spans="1:21" ht="12" thickBot="1" x14ac:dyDescent="0.25">
      <c r="A32" s="85"/>
      <c r="B32" s="75" t="s">
        <v>30</v>
      </c>
      <c r="C32" s="76"/>
      <c r="D32" s="58">
        <v>171588.84729999999</v>
      </c>
      <c r="E32" s="58">
        <v>190503</v>
      </c>
      <c r="F32" s="60">
        <v>90.071467273481304</v>
      </c>
      <c r="G32" s="58">
        <v>186978.11079999999</v>
      </c>
      <c r="H32" s="60">
        <v>-8.2305160931169095</v>
      </c>
      <c r="I32" s="58">
        <v>41806.679199999999</v>
      </c>
      <c r="J32" s="60">
        <v>24.364450171348601</v>
      </c>
      <c r="K32" s="58">
        <v>49707.224699999999</v>
      </c>
      <c r="L32" s="60">
        <v>26.584515421256501</v>
      </c>
      <c r="M32" s="60">
        <v>-0.15894159345412001</v>
      </c>
      <c r="N32" s="58">
        <v>171588.84729999999</v>
      </c>
      <c r="O32" s="58">
        <v>171588.84729999999</v>
      </c>
      <c r="P32" s="58">
        <v>31911</v>
      </c>
      <c r="Q32" s="58">
        <v>24533</v>
      </c>
      <c r="R32" s="60">
        <v>30.073778176333899</v>
      </c>
      <c r="S32" s="58">
        <v>5.3771065557331301</v>
      </c>
      <c r="T32" s="58">
        <v>4.7922395385806897</v>
      </c>
      <c r="U32" s="61">
        <v>10.876983952063499</v>
      </c>
    </row>
    <row r="33" spans="1:21" ht="12" thickBot="1" x14ac:dyDescent="0.25">
      <c r="A33" s="85"/>
      <c r="B33" s="75" t="s">
        <v>31</v>
      </c>
      <c r="C33" s="76"/>
      <c r="D33" s="58">
        <v>802493.73730000004</v>
      </c>
      <c r="E33" s="58">
        <v>763305</v>
      </c>
      <c r="F33" s="60">
        <v>105.13408628267899</v>
      </c>
      <c r="G33" s="58">
        <v>701978.61569999997</v>
      </c>
      <c r="H33" s="60">
        <v>14.3188295700102</v>
      </c>
      <c r="I33" s="58">
        <v>8713.6713999999993</v>
      </c>
      <c r="J33" s="60">
        <v>1.08582422453753</v>
      </c>
      <c r="K33" s="58">
        <v>10699.007900000001</v>
      </c>
      <c r="L33" s="60">
        <v>1.5241216271711</v>
      </c>
      <c r="M33" s="60">
        <v>-0.18556267259135301</v>
      </c>
      <c r="N33" s="58">
        <v>802493.73730000004</v>
      </c>
      <c r="O33" s="58">
        <v>802493.73730000004</v>
      </c>
      <c r="P33" s="58">
        <v>38900</v>
      </c>
      <c r="Q33" s="58">
        <v>27667</v>
      </c>
      <c r="R33" s="60">
        <v>40.600715654028299</v>
      </c>
      <c r="S33" s="58">
        <v>20.629659056555301</v>
      </c>
      <c r="T33" s="58">
        <v>17.155927577981</v>
      </c>
      <c r="U33" s="61">
        <v>16.8385307243867</v>
      </c>
    </row>
    <row r="34" spans="1:21" ht="12" customHeight="1" thickBot="1" x14ac:dyDescent="0.25">
      <c r="A34" s="85"/>
      <c r="B34" s="75" t="s">
        <v>61</v>
      </c>
      <c r="C34" s="76"/>
      <c r="D34" s="58">
        <v>521177.78</v>
      </c>
      <c r="E34" s="59"/>
      <c r="F34" s="59"/>
      <c r="G34" s="58">
        <v>9989.75</v>
      </c>
      <c r="H34" s="60">
        <v>5117.1253534873304</v>
      </c>
      <c r="I34" s="58">
        <v>-2840.05</v>
      </c>
      <c r="J34" s="60">
        <v>-0.54492921781891801</v>
      </c>
      <c r="K34" s="58">
        <v>606.02</v>
      </c>
      <c r="L34" s="60">
        <v>6.0664180785304902</v>
      </c>
      <c r="M34" s="60">
        <v>-5.68639648856474</v>
      </c>
      <c r="N34" s="58">
        <v>521177.78</v>
      </c>
      <c r="O34" s="58">
        <v>521177.78</v>
      </c>
      <c r="P34" s="58">
        <v>189</v>
      </c>
      <c r="Q34" s="58">
        <v>67</v>
      </c>
      <c r="R34" s="60">
        <v>182.08955223880599</v>
      </c>
      <c r="S34" s="58">
        <v>2757.5543915343901</v>
      </c>
      <c r="T34" s="58">
        <v>9076.1579104477605</v>
      </c>
      <c r="U34" s="61">
        <v>-229.13794695442101</v>
      </c>
    </row>
    <row r="35" spans="1:21" ht="12" customHeight="1" thickBot="1" x14ac:dyDescent="0.25">
      <c r="A35" s="85"/>
      <c r="B35" s="75" t="s">
        <v>35</v>
      </c>
      <c r="C35" s="76"/>
      <c r="D35" s="58">
        <v>7205377.7999999998</v>
      </c>
      <c r="E35" s="59"/>
      <c r="F35" s="59"/>
      <c r="G35" s="58">
        <v>5416667.1699999999</v>
      </c>
      <c r="H35" s="60">
        <v>33.022347023769598</v>
      </c>
      <c r="I35" s="58">
        <v>-885244.93</v>
      </c>
      <c r="J35" s="60">
        <v>-12.2858919347713</v>
      </c>
      <c r="K35" s="58">
        <v>-831097.84</v>
      </c>
      <c r="L35" s="60">
        <v>-15.3433433127109</v>
      </c>
      <c r="M35" s="60">
        <v>6.5151282308711006E-2</v>
      </c>
      <c r="N35" s="58">
        <v>7205377.7999999998</v>
      </c>
      <c r="O35" s="58">
        <v>7205377.7999999998</v>
      </c>
      <c r="P35" s="58">
        <v>2179</v>
      </c>
      <c r="Q35" s="58">
        <v>547</v>
      </c>
      <c r="R35" s="60">
        <v>298.35466179159101</v>
      </c>
      <c r="S35" s="58">
        <v>3306.73602569986</v>
      </c>
      <c r="T35" s="58">
        <v>3547.5957038391198</v>
      </c>
      <c r="U35" s="61">
        <v>-7.2839100631954103</v>
      </c>
    </row>
    <row r="36" spans="1:21" ht="12" customHeight="1" thickBot="1" x14ac:dyDescent="0.25">
      <c r="A36" s="85"/>
      <c r="B36" s="75" t="s">
        <v>36</v>
      </c>
      <c r="C36" s="76"/>
      <c r="D36" s="58">
        <v>3104451.47</v>
      </c>
      <c r="E36" s="59"/>
      <c r="F36" s="59"/>
      <c r="G36" s="58">
        <v>3485112.79</v>
      </c>
      <c r="H36" s="60">
        <v>-10.922496428013799</v>
      </c>
      <c r="I36" s="58">
        <v>-323412.37</v>
      </c>
      <c r="J36" s="60">
        <v>-10.4176977197199</v>
      </c>
      <c r="K36" s="58">
        <v>-395045.45</v>
      </c>
      <c r="L36" s="60">
        <v>-11.335227116135901</v>
      </c>
      <c r="M36" s="60">
        <v>-0.18132870534263801</v>
      </c>
      <c r="N36" s="58">
        <v>3104451.47</v>
      </c>
      <c r="O36" s="58">
        <v>3104451.47</v>
      </c>
      <c r="P36" s="58">
        <v>980</v>
      </c>
      <c r="Q36" s="58">
        <v>167</v>
      </c>
      <c r="R36" s="60">
        <v>486.82634730538899</v>
      </c>
      <c r="S36" s="58">
        <v>3167.8076224489801</v>
      </c>
      <c r="T36" s="58">
        <v>3123.4454491018</v>
      </c>
      <c r="U36" s="61">
        <v>1.4004061683798601</v>
      </c>
    </row>
    <row r="37" spans="1:21" ht="12" customHeight="1" thickBot="1" x14ac:dyDescent="0.25">
      <c r="A37" s="85"/>
      <c r="B37" s="75" t="s">
        <v>37</v>
      </c>
      <c r="C37" s="76"/>
      <c r="D37" s="58">
        <v>2730410.38</v>
      </c>
      <c r="E37" s="59"/>
      <c r="F37" s="59"/>
      <c r="G37" s="58">
        <v>2469081.17</v>
      </c>
      <c r="H37" s="60">
        <v>10.584067189658301</v>
      </c>
      <c r="I37" s="58">
        <v>-517205.61</v>
      </c>
      <c r="J37" s="60">
        <v>-18.942412971635399</v>
      </c>
      <c r="K37" s="58">
        <v>-434762.53</v>
      </c>
      <c r="L37" s="60">
        <v>-17.608272068268999</v>
      </c>
      <c r="M37" s="60">
        <v>0.18962784120333501</v>
      </c>
      <c r="N37" s="58">
        <v>2730410.38</v>
      </c>
      <c r="O37" s="58">
        <v>2730410.38</v>
      </c>
      <c r="P37" s="58">
        <v>1042</v>
      </c>
      <c r="Q37" s="58">
        <v>330</v>
      </c>
      <c r="R37" s="60">
        <v>215.75757575757601</v>
      </c>
      <c r="S37" s="58">
        <v>2620.3554510556601</v>
      </c>
      <c r="T37" s="58">
        <v>2328.0376666666698</v>
      </c>
      <c r="U37" s="61">
        <v>11.155653874027999</v>
      </c>
    </row>
    <row r="38" spans="1:21" ht="12" customHeight="1" thickBot="1" x14ac:dyDescent="0.25">
      <c r="A38" s="85"/>
      <c r="B38" s="75" t="s">
        <v>74</v>
      </c>
      <c r="C38" s="76"/>
      <c r="D38" s="58">
        <v>0.12</v>
      </c>
      <c r="E38" s="59"/>
      <c r="F38" s="59"/>
      <c r="G38" s="58">
        <v>12.36</v>
      </c>
      <c r="H38" s="60">
        <v>-99.029126213592207</v>
      </c>
      <c r="I38" s="58">
        <v>0.12</v>
      </c>
      <c r="J38" s="60">
        <v>100</v>
      </c>
      <c r="K38" s="58">
        <v>-5.61</v>
      </c>
      <c r="L38" s="60">
        <v>-45.388349514563103</v>
      </c>
      <c r="M38" s="60">
        <v>-1.02139037433155</v>
      </c>
      <c r="N38" s="58">
        <v>0.12</v>
      </c>
      <c r="O38" s="58">
        <v>0.12</v>
      </c>
      <c r="P38" s="58">
        <v>3</v>
      </c>
      <c r="Q38" s="58">
        <v>6</v>
      </c>
      <c r="R38" s="60">
        <v>-50</v>
      </c>
      <c r="S38" s="58">
        <v>0.04</v>
      </c>
      <c r="T38" s="58">
        <v>6.7366666666666699</v>
      </c>
      <c r="U38" s="61">
        <v>-16741.666666666701</v>
      </c>
    </row>
    <row r="39" spans="1:21" ht="12" customHeight="1" thickBot="1" x14ac:dyDescent="0.25">
      <c r="A39" s="85"/>
      <c r="B39" s="75" t="s">
        <v>32</v>
      </c>
      <c r="C39" s="76"/>
      <c r="D39" s="58">
        <v>275289.74209999997</v>
      </c>
      <c r="E39" s="59"/>
      <c r="F39" s="59"/>
      <c r="G39" s="58">
        <v>442861.11479999998</v>
      </c>
      <c r="H39" s="60">
        <v>-37.838357692721999</v>
      </c>
      <c r="I39" s="58">
        <v>20291.139800000001</v>
      </c>
      <c r="J39" s="60">
        <v>7.3708303277893901</v>
      </c>
      <c r="K39" s="58">
        <v>22273.276399999999</v>
      </c>
      <c r="L39" s="60">
        <v>5.0294044014360599</v>
      </c>
      <c r="M39" s="60">
        <v>-8.8991694100289995E-2</v>
      </c>
      <c r="N39" s="58">
        <v>275289.74209999997</v>
      </c>
      <c r="O39" s="58">
        <v>275289.74209999997</v>
      </c>
      <c r="P39" s="58">
        <v>350</v>
      </c>
      <c r="Q39" s="58">
        <v>146</v>
      </c>
      <c r="R39" s="60">
        <v>139.72602739726</v>
      </c>
      <c r="S39" s="58">
        <v>786.54212028571396</v>
      </c>
      <c r="T39" s="58">
        <v>459.40170753424701</v>
      </c>
      <c r="U39" s="61">
        <v>41.592230640189101</v>
      </c>
    </row>
    <row r="40" spans="1:21" ht="12" customHeight="1" thickBot="1" x14ac:dyDescent="0.25">
      <c r="A40" s="85"/>
      <c r="B40" s="75" t="s">
        <v>33</v>
      </c>
      <c r="C40" s="76"/>
      <c r="D40" s="58">
        <v>1872656.0933999999</v>
      </c>
      <c r="E40" s="58">
        <v>1108647</v>
      </c>
      <c r="F40" s="60">
        <v>168.91364820362099</v>
      </c>
      <c r="G40" s="58">
        <v>945023.35419999994</v>
      </c>
      <c r="H40" s="60">
        <v>98.159768758866093</v>
      </c>
      <c r="I40" s="58">
        <v>24569.465700000001</v>
      </c>
      <c r="J40" s="60">
        <v>1.3120116281143499</v>
      </c>
      <c r="K40" s="58">
        <v>36352.3056</v>
      </c>
      <c r="L40" s="60">
        <v>3.8467097599692299</v>
      </c>
      <c r="M40" s="60">
        <v>-0.32412909457935501</v>
      </c>
      <c r="N40" s="58">
        <v>1872656.0933999999</v>
      </c>
      <c r="O40" s="58">
        <v>1872656.0933999999</v>
      </c>
      <c r="P40" s="58">
        <v>7419</v>
      </c>
      <c r="Q40" s="58">
        <v>2359</v>
      </c>
      <c r="R40" s="60">
        <v>214.49766850360299</v>
      </c>
      <c r="S40" s="58">
        <v>252.41354541043299</v>
      </c>
      <c r="T40" s="58">
        <v>223.09391822806299</v>
      </c>
      <c r="U40" s="61">
        <v>11.6157106920293</v>
      </c>
    </row>
    <row r="41" spans="1:21" ht="12" customHeight="1" thickBot="1" x14ac:dyDescent="0.25">
      <c r="A41" s="85"/>
      <c r="B41" s="75" t="s">
        <v>38</v>
      </c>
      <c r="C41" s="76"/>
      <c r="D41" s="58">
        <v>2340083.54</v>
      </c>
      <c r="E41" s="59"/>
      <c r="F41" s="59"/>
      <c r="G41" s="58">
        <v>2269527.7000000002</v>
      </c>
      <c r="H41" s="60">
        <v>3.10883361326675</v>
      </c>
      <c r="I41" s="58">
        <v>-462999.33</v>
      </c>
      <c r="J41" s="60">
        <v>-19.785589791379799</v>
      </c>
      <c r="K41" s="58">
        <v>-429994.6</v>
      </c>
      <c r="L41" s="60">
        <v>-18.9464354191403</v>
      </c>
      <c r="M41" s="60">
        <v>7.6756149960952993E-2</v>
      </c>
      <c r="N41" s="58">
        <v>2340083.54</v>
      </c>
      <c r="O41" s="58">
        <v>2340083.54</v>
      </c>
      <c r="P41" s="58">
        <v>1362</v>
      </c>
      <c r="Q41" s="58">
        <v>452</v>
      </c>
      <c r="R41" s="60">
        <v>201.327433628319</v>
      </c>
      <c r="S41" s="58">
        <v>1718.123010279</v>
      </c>
      <c r="T41" s="58">
        <v>1496.7821681415901</v>
      </c>
      <c r="U41" s="61">
        <v>12.8827121698036</v>
      </c>
    </row>
    <row r="42" spans="1:21" ht="12" customHeight="1" thickBot="1" x14ac:dyDescent="0.25">
      <c r="A42" s="85"/>
      <c r="B42" s="75" t="s">
        <v>39</v>
      </c>
      <c r="C42" s="76"/>
      <c r="D42" s="58">
        <v>580905.54</v>
      </c>
      <c r="E42" s="59"/>
      <c r="F42" s="59"/>
      <c r="G42" s="58">
        <v>574180.69999999995</v>
      </c>
      <c r="H42" s="60">
        <v>1.17120620738387</v>
      </c>
      <c r="I42" s="58">
        <v>52299.64</v>
      </c>
      <c r="J42" s="60">
        <v>9.00312295179695</v>
      </c>
      <c r="K42" s="58">
        <v>72671.81</v>
      </c>
      <c r="L42" s="60">
        <v>12.656609670091701</v>
      </c>
      <c r="M42" s="60">
        <v>-0.28033112151740802</v>
      </c>
      <c r="N42" s="58">
        <v>580905.54</v>
      </c>
      <c r="O42" s="58">
        <v>580905.54</v>
      </c>
      <c r="P42" s="58">
        <v>398</v>
      </c>
      <c r="Q42" s="58">
        <v>196</v>
      </c>
      <c r="R42" s="60">
        <v>103.061224489796</v>
      </c>
      <c r="S42" s="58">
        <v>1459.5616582914599</v>
      </c>
      <c r="T42" s="58">
        <v>3126.5045408163301</v>
      </c>
      <c r="U42" s="61">
        <v>-114.20845930388199</v>
      </c>
    </row>
    <row r="43" spans="1:21" ht="12" thickBot="1" x14ac:dyDescent="0.25">
      <c r="A43" s="85"/>
      <c r="B43" s="75" t="s">
        <v>75</v>
      </c>
      <c r="C43" s="76"/>
      <c r="D43" s="58">
        <v>-1523.9315999999999</v>
      </c>
      <c r="E43" s="59"/>
      <c r="F43" s="59"/>
      <c r="G43" s="59"/>
      <c r="H43" s="59"/>
      <c r="I43" s="58">
        <v>-1523.9314999999999</v>
      </c>
      <c r="J43" s="60">
        <v>99.999993438025697</v>
      </c>
      <c r="K43" s="59"/>
      <c r="L43" s="59"/>
      <c r="M43" s="59"/>
      <c r="N43" s="58">
        <v>-1523.9315999999999</v>
      </c>
      <c r="O43" s="58">
        <v>-1523.9315999999999</v>
      </c>
      <c r="P43" s="58">
        <v>1</v>
      </c>
      <c r="Q43" s="59"/>
      <c r="R43" s="59"/>
      <c r="S43" s="58">
        <v>-1523.9315999999999</v>
      </c>
      <c r="T43" s="59"/>
      <c r="U43" s="62"/>
    </row>
    <row r="44" spans="1:21" ht="12" thickBot="1" x14ac:dyDescent="0.25">
      <c r="A44" s="86"/>
      <c r="B44" s="75" t="s">
        <v>34</v>
      </c>
      <c r="C44" s="76"/>
      <c r="D44" s="63">
        <v>85712.653699999995</v>
      </c>
      <c r="E44" s="64"/>
      <c r="F44" s="64"/>
      <c r="G44" s="63">
        <v>17474.791799999999</v>
      </c>
      <c r="H44" s="65">
        <v>390.49313251331603</v>
      </c>
      <c r="I44" s="63">
        <v>8250.4400999999998</v>
      </c>
      <c r="J44" s="65">
        <v>9.6256967248699308</v>
      </c>
      <c r="K44" s="63">
        <v>1755.0044</v>
      </c>
      <c r="L44" s="65">
        <v>10.0430632884565</v>
      </c>
      <c r="M44" s="65">
        <v>3.7010936838676902</v>
      </c>
      <c r="N44" s="63">
        <v>85712.653699999995</v>
      </c>
      <c r="O44" s="63">
        <v>85712.653699999995</v>
      </c>
      <c r="P44" s="63">
        <v>38</v>
      </c>
      <c r="Q44" s="63">
        <v>28</v>
      </c>
      <c r="R44" s="65">
        <v>35.714285714285701</v>
      </c>
      <c r="S44" s="63">
        <v>2255.5961499999999</v>
      </c>
      <c r="T44" s="63">
        <v>3180.2861285714298</v>
      </c>
      <c r="U44" s="66">
        <v>-40.995369608669897</v>
      </c>
    </row>
  </sheetData>
  <mergeCells count="42">
    <mergeCell ref="B15:C15"/>
    <mergeCell ref="B34:C34"/>
    <mergeCell ref="B35:C35"/>
    <mergeCell ref="B36:C36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23:C23"/>
    <mergeCell ref="B43:C43"/>
    <mergeCell ref="B44:C44"/>
    <mergeCell ref="B37:C37"/>
    <mergeCell ref="B38:C38"/>
    <mergeCell ref="B39:C39"/>
    <mergeCell ref="A1:U4"/>
    <mergeCell ref="W1:W4"/>
    <mergeCell ref="B6:C6"/>
    <mergeCell ref="A7:C7"/>
    <mergeCell ref="B8:C8"/>
    <mergeCell ref="A8:A44"/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2" workbookViewId="0">
      <selection sqref="A1:F38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42370</v>
      </c>
      <c r="C2" s="43">
        <v>12</v>
      </c>
      <c r="D2" s="43">
        <v>325824</v>
      </c>
      <c r="E2" s="43">
        <v>2448740.9055982898</v>
      </c>
      <c r="F2" s="43">
        <v>2373246.4008162399</v>
      </c>
      <c r="G2" s="37"/>
      <c r="H2" s="37"/>
    </row>
    <row r="3" spans="1:8" x14ac:dyDescent="0.2">
      <c r="A3" s="43">
        <v>2</v>
      </c>
      <c r="B3" s="44">
        <v>42370</v>
      </c>
      <c r="C3" s="43">
        <v>13</v>
      </c>
      <c r="D3" s="43">
        <v>20118</v>
      </c>
      <c r="E3" s="43">
        <v>214520.65526837599</v>
      </c>
      <c r="F3" s="43">
        <v>166265.54515470099</v>
      </c>
      <c r="G3" s="37"/>
      <c r="H3" s="37"/>
    </row>
    <row r="4" spans="1:8" x14ac:dyDescent="0.2">
      <c r="A4" s="43">
        <v>3</v>
      </c>
      <c r="B4" s="44">
        <v>42370</v>
      </c>
      <c r="C4" s="43">
        <v>14</v>
      </c>
      <c r="D4" s="43">
        <v>232671</v>
      </c>
      <c r="E4" s="43">
        <v>651040.83342492196</v>
      </c>
      <c r="F4" s="43">
        <v>476060.07703401498</v>
      </c>
      <c r="G4" s="37"/>
      <c r="H4" s="37"/>
    </row>
    <row r="5" spans="1:8" x14ac:dyDescent="0.2">
      <c r="A5" s="43">
        <v>4</v>
      </c>
      <c r="B5" s="44">
        <v>42370</v>
      </c>
      <c r="C5" s="43">
        <v>15</v>
      </c>
      <c r="D5" s="43">
        <v>8047</v>
      </c>
      <c r="E5" s="43">
        <v>127425.734213562</v>
      </c>
      <c r="F5" s="43">
        <v>117627.504115294</v>
      </c>
      <c r="G5" s="37"/>
      <c r="H5" s="37"/>
    </row>
    <row r="6" spans="1:8" x14ac:dyDescent="0.2">
      <c r="A6" s="43">
        <v>5</v>
      </c>
      <c r="B6" s="44">
        <v>42370</v>
      </c>
      <c r="C6" s="43">
        <v>16</v>
      </c>
      <c r="D6" s="43">
        <v>21841</v>
      </c>
      <c r="E6" s="43">
        <v>1534920.51659231</v>
      </c>
      <c r="F6" s="43">
        <v>1559322.6100427399</v>
      </c>
      <c r="G6" s="37"/>
      <c r="H6" s="37"/>
    </row>
    <row r="7" spans="1:8" x14ac:dyDescent="0.2">
      <c r="A7" s="43">
        <v>6</v>
      </c>
      <c r="B7" s="44">
        <v>42370</v>
      </c>
      <c r="C7" s="43">
        <v>17</v>
      </c>
      <c r="D7" s="43">
        <v>69162</v>
      </c>
      <c r="E7" s="43">
        <v>1020333.75755299</v>
      </c>
      <c r="F7" s="43">
        <v>1044357.3394547</v>
      </c>
      <c r="G7" s="37"/>
      <c r="H7" s="37"/>
    </row>
    <row r="8" spans="1:8" x14ac:dyDescent="0.2">
      <c r="A8" s="43">
        <v>7</v>
      </c>
      <c r="B8" s="44">
        <v>42370</v>
      </c>
      <c r="C8" s="43">
        <v>18</v>
      </c>
      <c r="D8" s="43">
        <v>762555</v>
      </c>
      <c r="E8" s="43">
        <v>820959.58226923097</v>
      </c>
      <c r="F8" s="43">
        <v>748346.52110854699</v>
      </c>
      <c r="G8" s="37"/>
      <c r="H8" s="37"/>
    </row>
    <row r="9" spans="1:8" x14ac:dyDescent="0.2">
      <c r="A9" s="43">
        <v>8</v>
      </c>
      <c r="B9" s="44">
        <v>42370</v>
      </c>
      <c r="C9" s="43">
        <v>19</v>
      </c>
      <c r="D9" s="43">
        <v>53378</v>
      </c>
      <c r="E9" s="43">
        <v>366962.81350940198</v>
      </c>
      <c r="F9" s="43">
        <v>400108.65690940199</v>
      </c>
      <c r="G9" s="37"/>
      <c r="H9" s="37"/>
    </row>
    <row r="10" spans="1:8" x14ac:dyDescent="0.2">
      <c r="A10" s="43">
        <v>9</v>
      </c>
      <c r="B10" s="44">
        <v>42370</v>
      </c>
      <c r="C10" s="43">
        <v>21</v>
      </c>
      <c r="D10" s="43">
        <v>1195517</v>
      </c>
      <c r="E10" s="43">
        <v>3519291.1267196601</v>
      </c>
      <c r="F10" s="43">
        <v>4001048.8004145301</v>
      </c>
      <c r="G10" s="37"/>
      <c r="H10" s="37"/>
    </row>
    <row r="11" spans="1:8" x14ac:dyDescent="0.2">
      <c r="A11" s="43">
        <v>10</v>
      </c>
      <c r="B11" s="44">
        <v>42370</v>
      </c>
      <c r="C11" s="43">
        <v>22</v>
      </c>
      <c r="D11" s="43">
        <v>469413.6</v>
      </c>
      <c r="E11" s="43">
        <v>8150814.0031897398</v>
      </c>
      <c r="F11" s="43">
        <v>8312950.6208384596</v>
      </c>
      <c r="G11" s="37"/>
      <c r="H11" s="37"/>
    </row>
    <row r="12" spans="1:8" x14ac:dyDescent="0.2">
      <c r="A12" s="43">
        <v>11</v>
      </c>
      <c r="B12" s="44">
        <v>42370</v>
      </c>
      <c r="C12" s="43">
        <v>23</v>
      </c>
      <c r="D12" s="43">
        <v>476421.39299999998</v>
      </c>
      <c r="E12" s="43">
        <v>5053051.9260119703</v>
      </c>
      <c r="F12" s="43">
        <v>4528533.3176769204</v>
      </c>
      <c r="G12" s="37"/>
      <c r="H12" s="37"/>
    </row>
    <row r="13" spans="1:8" x14ac:dyDescent="0.2">
      <c r="A13" s="43">
        <v>12</v>
      </c>
      <c r="B13" s="44">
        <v>42370</v>
      </c>
      <c r="C13" s="43">
        <v>24</v>
      </c>
      <c r="D13" s="43">
        <v>104489</v>
      </c>
      <c r="E13" s="43">
        <v>4488264.9924478596</v>
      </c>
      <c r="F13" s="43">
        <v>5050792.1283726497</v>
      </c>
      <c r="G13" s="37"/>
      <c r="H13" s="37"/>
    </row>
    <row r="14" spans="1:8" x14ac:dyDescent="0.2">
      <c r="A14" s="43">
        <v>13</v>
      </c>
      <c r="B14" s="44">
        <v>42370</v>
      </c>
      <c r="C14" s="43">
        <v>25</v>
      </c>
      <c r="D14" s="43">
        <v>286369</v>
      </c>
      <c r="E14" s="43">
        <v>4659700.3842000002</v>
      </c>
      <c r="F14" s="43">
        <v>4529489.7105</v>
      </c>
      <c r="G14" s="37"/>
      <c r="H14" s="37"/>
    </row>
    <row r="15" spans="1:8" x14ac:dyDescent="0.2">
      <c r="A15" s="43">
        <v>14</v>
      </c>
      <c r="B15" s="44">
        <v>42370</v>
      </c>
      <c r="C15" s="43">
        <v>26</v>
      </c>
      <c r="D15" s="43">
        <v>163447</v>
      </c>
      <c r="E15" s="43">
        <v>966874.31846822496</v>
      </c>
      <c r="F15" s="43">
        <v>877110.30205116898</v>
      </c>
      <c r="G15" s="37"/>
      <c r="H15" s="37"/>
    </row>
    <row r="16" spans="1:8" x14ac:dyDescent="0.2">
      <c r="A16" s="43">
        <v>15</v>
      </c>
      <c r="B16" s="44">
        <v>42370</v>
      </c>
      <c r="C16" s="43">
        <v>27</v>
      </c>
      <c r="D16" s="43">
        <v>292447.92099999997</v>
      </c>
      <c r="E16" s="43">
        <v>2530437.9300333299</v>
      </c>
      <c r="F16" s="43">
        <v>2353171.2817666698</v>
      </c>
      <c r="G16" s="37"/>
      <c r="H16" s="37"/>
    </row>
    <row r="17" spans="1:9" x14ac:dyDescent="0.2">
      <c r="A17" s="43">
        <v>16</v>
      </c>
      <c r="B17" s="44">
        <v>42370</v>
      </c>
      <c r="C17" s="43">
        <v>29</v>
      </c>
      <c r="D17" s="43">
        <v>692038</v>
      </c>
      <c r="E17" s="43">
        <v>10757550.9595026</v>
      </c>
      <c r="F17" s="43">
        <v>10883247.028101699</v>
      </c>
      <c r="G17" s="37"/>
      <c r="H17" s="37"/>
    </row>
    <row r="18" spans="1:9" x14ac:dyDescent="0.2">
      <c r="A18" s="43">
        <v>17</v>
      </c>
      <c r="B18" s="44">
        <v>42370</v>
      </c>
      <c r="C18" s="43">
        <v>31</v>
      </c>
      <c r="D18" s="43">
        <v>60404.339</v>
      </c>
      <c r="E18" s="43">
        <v>712586.82293287199</v>
      </c>
      <c r="F18" s="43">
        <v>636757.36163877405</v>
      </c>
      <c r="G18" s="37"/>
      <c r="H18" s="37"/>
    </row>
    <row r="19" spans="1:9" x14ac:dyDescent="0.2">
      <c r="A19" s="43">
        <v>18</v>
      </c>
      <c r="B19" s="44">
        <v>42370</v>
      </c>
      <c r="C19" s="43">
        <v>32</v>
      </c>
      <c r="D19" s="43">
        <v>206300.679</v>
      </c>
      <c r="E19" s="43">
        <v>2327987.7662791102</v>
      </c>
      <c r="F19" s="43">
        <v>2416804.2690457101</v>
      </c>
      <c r="G19" s="37"/>
      <c r="H19" s="37"/>
    </row>
    <row r="20" spans="1:9" x14ac:dyDescent="0.2">
      <c r="A20" s="43">
        <v>19</v>
      </c>
      <c r="B20" s="44">
        <v>42370</v>
      </c>
      <c r="C20" s="43">
        <v>33</v>
      </c>
      <c r="D20" s="43">
        <v>121039.875</v>
      </c>
      <c r="E20" s="43">
        <v>1598251.4964898101</v>
      </c>
      <c r="F20" s="43">
        <v>1360804.13868051</v>
      </c>
      <c r="G20" s="37"/>
      <c r="H20" s="37"/>
    </row>
    <row r="21" spans="1:9" x14ac:dyDescent="0.2">
      <c r="A21" s="43">
        <v>20</v>
      </c>
      <c r="B21" s="44">
        <v>42370</v>
      </c>
      <c r="C21" s="43">
        <v>34</v>
      </c>
      <c r="D21" s="43">
        <v>77068.850000000006</v>
      </c>
      <c r="E21" s="43">
        <v>460417.16743357503</v>
      </c>
      <c r="F21" s="43">
        <v>344159.46398380701</v>
      </c>
      <c r="G21" s="37"/>
      <c r="H21" s="37"/>
    </row>
    <row r="22" spans="1:9" x14ac:dyDescent="0.2">
      <c r="A22" s="43">
        <v>21</v>
      </c>
      <c r="B22" s="44">
        <v>42370</v>
      </c>
      <c r="C22" s="43">
        <v>35</v>
      </c>
      <c r="D22" s="43">
        <v>148219.94399999999</v>
      </c>
      <c r="E22" s="43">
        <v>3709090.2365999999</v>
      </c>
      <c r="F22" s="43">
        <v>3953750.2541999999</v>
      </c>
      <c r="G22" s="37"/>
      <c r="H22" s="37"/>
    </row>
    <row r="23" spans="1:9" x14ac:dyDescent="0.2">
      <c r="A23" s="43">
        <v>22</v>
      </c>
      <c r="B23" s="44">
        <v>42370</v>
      </c>
      <c r="C23" s="43">
        <v>36</v>
      </c>
      <c r="D23" s="43">
        <v>235131.929</v>
      </c>
      <c r="E23" s="43">
        <v>1047049.47466283</v>
      </c>
      <c r="F23" s="43">
        <v>895748.62988409598</v>
      </c>
      <c r="G23" s="37"/>
      <c r="H23" s="37"/>
    </row>
    <row r="24" spans="1:9" x14ac:dyDescent="0.2">
      <c r="A24" s="43">
        <v>23</v>
      </c>
      <c r="B24" s="44">
        <v>42370</v>
      </c>
      <c r="C24" s="43">
        <v>37</v>
      </c>
      <c r="D24" s="43">
        <v>288449.27799999999</v>
      </c>
      <c r="E24" s="43">
        <v>2160641.2995294202</v>
      </c>
      <c r="F24" s="43">
        <v>1937266.9988921899</v>
      </c>
      <c r="G24" s="37"/>
      <c r="H24" s="37"/>
    </row>
    <row r="25" spans="1:9" x14ac:dyDescent="0.2">
      <c r="A25" s="43">
        <v>24</v>
      </c>
      <c r="B25" s="44">
        <v>42370</v>
      </c>
      <c r="C25" s="43">
        <v>38</v>
      </c>
      <c r="D25" s="43">
        <v>5033419.0020000003</v>
      </c>
      <c r="E25" s="43">
        <v>21020012.258306202</v>
      </c>
      <c r="F25" s="43">
        <v>22143910.630572598</v>
      </c>
      <c r="G25" s="37"/>
      <c r="H25" s="37"/>
    </row>
    <row r="26" spans="1:9" x14ac:dyDescent="0.2">
      <c r="A26" s="43">
        <v>25</v>
      </c>
      <c r="B26" s="44">
        <v>42370</v>
      </c>
      <c r="C26" s="43">
        <v>39</v>
      </c>
      <c r="D26" s="43">
        <v>131877.41899999999</v>
      </c>
      <c r="E26" s="43">
        <v>171588.81603287201</v>
      </c>
      <c r="F26" s="43">
        <v>129782.178754402</v>
      </c>
      <c r="G26" s="37"/>
      <c r="H26" s="37"/>
    </row>
    <row r="27" spans="1:9" x14ac:dyDescent="0.2">
      <c r="A27" s="43">
        <v>26</v>
      </c>
      <c r="B27" s="44">
        <v>42370</v>
      </c>
      <c r="C27" s="43">
        <v>42</v>
      </c>
      <c r="D27" s="43">
        <v>61128.248</v>
      </c>
      <c r="E27" s="43">
        <v>802493.73569999996</v>
      </c>
      <c r="F27" s="43">
        <v>793780.05599999998</v>
      </c>
      <c r="G27" s="37"/>
      <c r="H27" s="37"/>
    </row>
    <row r="28" spans="1:9" x14ac:dyDescent="0.2">
      <c r="A28" s="43">
        <v>27</v>
      </c>
      <c r="B28" s="44">
        <v>42370</v>
      </c>
      <c r="C28" s="43">
        <v>70</v>
      </c>
      <c r="D28" s="43">
        <v>227</v>
      </c>
      <c r="E28" s="43">
        <v>521177.78</v>
      </c>
      <c r="F28" s="43">
        <v>524017.83</v>
      </c>
      <c r="G28" s="37"/>
      <c r="H28" s="37"/>
    </row>
    <row r="29" spans="1:9" x14ac:dyDescent="0.2">
      <c r="A29" s="43">
        <v>28</v>
      </c>
      <c r="B29" s="44">
        <v>42370</v>
      </c>
      <c r="C29" s="43">
        <v>71</v>
      </c>
      <c r="D29" s="43">
        <v>2398</v>
      </c>
      <c r="E29" s="43">
        <v>7205377.7999999998</v>
      </c>
      <c r="F29" s="43">
        <v>8090622.7300000004</v>
      </c>
      <c r="G29" s="37"/>
      <c r="H29" s="37"/>
    </row>
    <row r="30" spans="1:9" x14ac:dyDescent="0.2">
      <c r="A30" s="43">
        <v>29</v>
      </c>
      <c r="B30" s="44">
        <v>42370</v>
      </c>
      <c r="C30" s="43">
        <v>72</v>
      </c>
      <c r="D30" s="43">
        <v>910</v>
      </c>
      <c r="E30" s="43">
        <v>3104451.47</v>
      </c>
      <c r="F30" s="43">
        <v>3427863.84</v>
      </c>
      <c r="G30" s="37"/>
      <c r="H30" s="37"/>
    </row>
    <row r="31" spans="1:9" x14ac:dyDescent="0.2">
      <c r="A31" s="39">
        <v>30</v>
      </c>
      <c r="B31" s="44">
        <v>42370</v>
      </c>
      <c r="C31" s="39">
        <v>73</v>
      </c>
      <c r="D31" s="39">
        <v>972</v>
      </c>
      <c r="E31" s="39">
        <v>2730410.38</v>
      </c>
      <c r="F31" s="39">
        <v>3247615.99</v>
      </c>
      <c r="G31" s="39"/>
      <c r="H31" s="39"/>
      <c r="I31" s="39"/>
    </row>
    <row r="32" spans="1:9" x14ac:dyDescent="0.2">
      <c r="A32" s="39">
        <v>31</v>
      </c>
      <c r="B32" s="44">
        <v>42370</v>
      </c>
      <c r="C32" s="39">
        <v>74</v>
      </c>
      <c r="D32" s="39">
        <v>3</v>
      </c>
      <c r="E32" s="39">
        <v>0.12</v>
      </c>
      <c r="F32" s="39">
        <v>0</v>
      </c>
      <c r="G32" s="39"/>
      <c r="H32" s="39"/>
    </row>
    <row r="33" spans="1:8" x14ac:dyDescent="0.2">
      <c r="A33" s="39">
        <v>32</v>
      </c>
      <c r="B33" s="44">
        <v>42370</v>
      </c>
      <c r="C33" s="39">
        <v>75</v>
      </c>
      <c r="D33" s="39">
        <v>837</v>
      </c>
      <c r="E33" s="39">
        <v>275289.74358376098</v>
      </c>
      <c r="F33" s="39">
        <v>254998.60418803399</v>
      </c>
      <c r="G33" s="39"/>
      <c r="H33" s="39"/>
    </row>
    <row r="34" spans="1:8" x14ac:dyDescent="0.2">
      <c r="A34" s="39">
        <v>33</v>
      </c>
      <c r="B34" s="44">
        <v>42370</v>
      </c>
      <c r="C34" s="39">
        <v>76</v>
      </c>
      <c r="D34" s="39">
        <v>8882</v>
      </c>
      <c r="E34" s="39">
        <v>1872656.0258641001</v>
      </c>
      <c r="F34" s="39">
        <v>1848086.62639829</v>
      </c>
      <c r="G34" s="30"/>
      <c r="H34" s="30"/>
    </row>
    <row r="35" spans="1:8" x14ac:dyDescent="0.2">
      <c r="A35" s="39">
        <v>34</v>
      </c>
      <c r="B35" s="44">
        <v>42370</v>
      </c>
      <c r="C35" s="39">
        <v>77</v>
      </c>
      <c r="D35" s="39">
        <v>1286</v>
      </c>
      <c r="E35" s="39">
        <v>2340083.54</v>
      </c>
      <c r="F35" s="39">
        <v>2803082.87</v>
      </c>
      <c r="G35" s="30"/>
      <c r="H35" s="30"/>
    </row>
    <row r="36" spans="1:8" x14ac:dyDescent="0.2">
      <c r="A36" s="39">
        <v>35</v>
      </c>
      <c r="B36" s="44">
        <v>42370</v>
      </c>
      <c r="C36" s="39">
        <v>78</v>
      </c>
      <c r="D36" s="39">
        <v>394</v>
      </c>
      <c r="E36" s="39">
        <v>580905.54</v>
      </c>
      <c r="F36" s="39">
        <v>528605.9</v>
      </c>
      <c r="G36" s="30"/>
      <c r="H36" s="30"/>
    </row>
    <row r="37" spans="1:8" x14ac:dyDescent="0.2">
      <c r="A37" s="39">
        <v>36</v>
      </c>
      <c r="B37" s="44">
        <v>42370</v>
      </c>
      <c r="C37" s="39">
        <v>99</v>
      </c>
      <c r="D37" s="39">
        <v>34</v>
      </c>
      <c r="E37" s="39">
        <v>85712.653505786206</v>
      </c>
      <c r="F37" s="39">
        <v>77462.213737992599</v>
      </c>
      <c r="G37" s="30"/>
      <c r="H37" s="30"/>
    </row>
    <row r="38" spans="1:8" x14ac:dyDescent="0.2">
      <c r="A38" s="30">
        <v>37</v>
      </c>
      <c r="B38" s="44">
        <v>42370</v>
      </c>
      <c r="C38" s="39">
        <v>9101</v>
      </c>
      <c r="D38" s="39">
        <v>-1</v>
      </c>
      <c r="E38" s="39">
        <v>-1523.9315999999999</v>
      </c>
      <c r="F38" s="30">
        <v>-1E-4</v>
      </c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2017-02-20T01:29:18Z</dcterms:modified>
</cp:coreProperties>
</file>