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<sst xmlns="http://schemas.openxmlformats.org/spreadsheetml/2006/main" count="117" uniqueCount="77">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</sst>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horizontal="right" vertical="center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6" fillId="0" borderId="19" xfId="0" applyFont="1" applyBorder="1" applyAlignment="1">
      <alignment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14" fontId="47" fillId="33" borderId="12" xfId="0" applyNumberFormat="1" applyFont="1" applyFill="1" applyBorder="1" applyAlignment="1">
      <alignment vertical="center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14" fontId="47" fillId="33" borderId="16" xfId="0" applyNumberFormat="1" applyFont="1" applyFill="1" applyBorder="1" applyAlignment="1">
      <alignment vertical="center" wrapText="1"/>
    </xf>
    <xf numFmtId="0" fontId="47" fillId="35" borderId="12" xfId="0" applyFont="1" applyFill="1" applyBorder="1" applyAlignment="1">
      <alignment horizontal="right" vertical="top" wrapText="1"/>
    </xf>
    <xf numFmtId="14" fontId="47" fillId="33" borderId="17" xfId="0" applyNumberFormat="1" applyFont="1" applyFill="1" applyBorder="1" applyAlignment="1">
      <alignment vertical="center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4edb4a80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4edb4a58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4edb4a80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>
      <c r="A3" s="49" t="s">
        <v>5</v>
      </c>
      <c r="B3" s="49"/>
      <c r="C3" s="49"/>
      <c r="D3" s="49"/>
      <c r="E3" s="15">
        <f>SUM(E4:E42)</f>
        <v>17600813.680300001</v>
      </c>
      <c r="F3" s="25">
        <f>RA!I7</f>
        <v>1496583.5787</v>
      </c>
      <c r="G3" s="16">
        <f>SUM(G4:G42)</f>
        <v>16104230.101600001</v>
      </c>
      <c r="H3" s="27">
        <f>RA!J7</f>
        <v>8.5029226823477799</v>
      </c>
      <c r="I3" s="20">
        <f>SUM(I4:I42)</f>
        <v>17600820.875417937</v>
      </c>
      <c r="J3" s="21">
        <f>SUM(J4:J42)</f>
        <v>16104230.134382199</v>
      </c>
      <c r="K3" s="22">
        <f>E3-I3</f>
        <v>-7.1951179355382919</v>
      </c>
      <c r="L3" s="22">
        <f>G3-J3</f>
        <v>-3.2782198861241341E-2</v>
      </c>
    </row>
    <row r="4" spans="1:13">
      <c r="A4" s="50">
        <f>RA!A8</f>
        <v>42783</v>
      </c>
      <c r="B4" s="12">
        <v>12</v>
      </c>
      <c r="C4" s="45" t="s">
        <v>6</v>
      </c>
      <c r="D4" s="45"/>
      <c r="E4" s="15">
        <f>IFERROR(VLOOKUP(C4,RA!B:D,3,0),0)</f>
        <v>869532.34389999998</v>
      </c>
      <c r="F4" s="25">
        <f>IFERROR(VLOOKUP(C4,RA!B:I,8,0),0)</f>
        <v>146002.85149999999</v>
      </c>
      <c r="G4" s="16">
        <f t="shared" ref="G4:G42" si="0">E4-F4</f>
        <v>723529.49239999999</v>
      </c>
      <c r="H4" s="27">
        <f>RA!J8</f>
        <v>16.790962696701101</v>
      </c>
      <c r="I4" s="20">
        <f>IFERROR(VLOOKUP(B4,RMS!C:E,3,FALSE),0)</f>
        <v>869533.22361538501</v>
      </c>
      <c r="J4" s="21">
        <f>IFERROR(VLOOKUP(B4,RMS!C:F,4,FALSE),0)</f>
        <v>723529.48648803402</v>
      </c>
      <c r="K4" s="22">
        <f t="shared" ref="K4:K42" si="1">E4-I4</f>
        <v>-0.8797153850318864</v>
      </c>
      <c r="L4" s="22">
        <f t="shared" ref="L4:L42" si="2">G4-J4</f>
        <v>5.9119659708812833E-3</v>
      </c>
    </row>
    <row r="5" spans="1:13">
      <c r="A5" s="50"/>
      <c r="B5" s="12">
        <v>13</v>
      </c>
      <c r="C5" s="45" t="s">
        <v>7</v>
      </c>
      <c r="D5" s="45"/>
      <c r="E5" s="15">
        <f>IFERROR(VLOOKUP(C5,RA!B:D,3,0),0)</f>
        <v>92432.423599999995</v>
      </c>
      <c r="F5" s="25">
        <f>IFERROR(VLOOKUP(C5,RA!B:I,8,0),0)</f>
        <v>22248.087599999999</v>
      </c>
      <c r="G5" s="16">
        <f t="shared" si="0"/>
        <v>70184.335999999996</v>
      </c>
      <c r="H5" s="27">
        <f>RA!J9</f>
        <v>24.0695707561216</v>
      </c>
      <c r="I5" s="20">
        <f>IFERROR(VLOOKUP(B5,RMS!C:E,3,FALSE),0)</f>
        <v>92432.497346153803</v>
      </c>
      <c r="J5" s="21">
        <f>IFERROR(VLOOKUP(B5,RMS!C:F,4,FALSE),0)</f>
        <v>70184.340372649604</v>
      </c>
      <c r="K5" s="22">
        <f t="shared" si="1"/>
        <v>-7.3746153808315285E-2</v>
      </c>
      <c r="L5" s="22">
        <f t="shared" si="2"/>
        <v>-4.3726496078306809E-3</v>
      </c>
      <c r="M5" s="32"/>
    </row>
    <row r="6" spans="1:13">
      <c r="A6" s="50"/>
      <c r="B6" s="12">
        <v>14</v>
      </c>
      <c r="C6" s="45" t="s">
        <v>8</v>
      </c>
      <c r="D6" s="45"/>
      <c r="E6" s="15">
        <f>IFERROR(VLOOKUP(C6,RA!B:D,3,0),0)</f>
        <v>132364.9486</v>
      </c>
      <c r="F6" s="25">
        <f>IFERROR(VLOOKUP(C6,RA!B:I,8,0),0)</f>
        <v>33098.767399999997</v>
      </c>
      <c r="G6" s="16">
        <f t="shared" si="0"/>
        <v>99266.181200000006</v>
      </c>
      <c r="H6" s="27">
        <f>RA!J10</f>
        <v>25.0056890060999</v>
      </c>
      <c r="I6" s="20">
        <f>IFERROR(VLOOKUP(B6,RMS!C:E,3,FALSE),0)</f>
        <v>132367.08271985501</v>
      </c>
      <c r="J6" s="21">
        <f>IFERROR(VLOOKUP(B6,RMS!C:F,4,FALSE),0)</f>
        <v>99266.181040472395</v>
      </c>
      <c r="K6" s="22">
        <f>E6-I6</f>
        <v>-2.1341198550071567</v>
      </c>
      <c r="L6" s="22">
        <f t="shared" si="2"/>
        <v>1.5952761168591678E-4</v>
      </c>
      <c r="M6" s="32"/>
    </row>
    <row r="7" spans="1:13">
      <c r="A7" s="50"/>
      <c r="B7" s="12">
        <v>15</v>
      </c>
      <c r="C7" s="45" t="s">
        <v>9</v>
      </c>
      <c r="D7" s="45"/>
      <c r="E7" s="15">
        <f>IFERROR(VLOOKUP(C7,RA!B:D,3,0),0)</f>
        <v>55456.750999999997</v>
      </c>
      <c r="F7" s="25">
        <f>IFERROR(VLOOKUP(C7,RA!B:I,8,0),0)</f>
        <v>11055.7042</v>
      </c>
      <c r="G7" s="16">
        <f t="shared" si="0"/>
        <v>44401.046799999996</v>
      </c>
      <c r="H7" s="27">
        <f>RA!J11</f>
        <v>19.935722884306699</v>
      </c>
      <c r="I7" s="20">
        <f>IFERROR(VLOOKUP(B7,RMS!C:E,3,FALSE),0)</f>
        <v>55456.783399682303</v>
      </c>
      <c r="J7" s="21">
        <f>IFERROR(VLOOKUP(B7,RMS!C:F,4,FALSE),0)</f>
        <v>44401.048425557798</v>
      </c>
      <c r="K7" s="22">
        <f t="shared" si="1"/>
        <v>-3.23996823062771E-2</v>
      </c>
      <c r="L7" s="22">
        <f t="shared" si="2"/>
        <v>-1.6255578011623584E-3</v>
      </c>
      <c r="M7" s="32"/>
    </row>
    <row r="8" spans="1:13">
      <c r="A8" s="50"/>
      <c r="B8" s="12">
        <v>16</v>
      </c>
      <c r="C8" s="45" t="s">
        <v>10</v>
      </c>
      <c r="D8" s="45"/>
      <c r="E8" s="15">
        <f>IFERROR(VLOOKUP(C8,RA!B:D,3,0),0)</f>
        <v>172694.7934</v>
      </c>
      <c r="F8" s="25">
        <f>IFERROR(VLOOKUP(C8,RA!B:I,8,0),0)</f>
        <v>31442.8495</v>
      </c>
      <c r="G8" s="16">
        <f t="shared" si="0"/>
        <v>141251.94389999998</v>
      </c>
      <c r="H8" s="27">
        <f>RA!J12</f>
        <v>18.207178618970499</v>
      </c>
      <c r="I8" s="20">
        <f>IFERROR(VLOOKUP(B8,RMS!C:E,3,FALSE),0)</f>
        <v>172694.788831624</v>
      </c>
      <c r="J8" s="21">
        <f>IFERROR(VLOOKUP(B8,RMS!C:F,4,FALSE),0)</f>
        <v>141251.94441538499</v>
      </c>
      <c r="K8" s="22">
        <f t="shared" si="1"/>
        <v>4.5683759963139892E-3</v>
      </c>
      <c r="L8" s="22">
        <f t="shared" si="2"/>
        <v>-5.1538500702008605E-4</v>
      </c>
      <c r="M8" s="32"/>
    </row>
    <row r="9" spans="1:13">
      <c r="A9" s="50"/>
      <c r="B9" s="12">
        <v>17</v>
      </c>
      <c r="C9" s="45" t="s">
        <v>11</v>
      </c>
      <c r="D9" s="45"/>
      <c r="E9" s="15">
        <f>IFERROR(VLOOKUP(C9,RA!B:D,3,0),0)</f>
        <v>339306.348</v>
      </c>
      <c r="F9" s="25">
        <f>IFERROR(VLOOKUP(C9,RA!B:I,8,0),0)</f>
        <v>54981.272799999999</v>
      </c>
      <c r="G9" s="16">
        <f t="shared" si="0"/>
        <v>284325.07520000002</v>
      </c>
      <c r="H9" s="27">
        <f>RA!J13</f>
        <v>16.2040212698879</v>
      </c>
      <c r="I9" s="20">
        <f>IFERROR(VLOOKUP(B9,RMS!C:E,3,FALSE),0)</f>
        <v>339306.59450427297</v>
      </c>
      <c r="J9" s="21">
        <f>IFERROR(VLOOKUP(B9,RMS!C:F,4,FALSE),0)</f>
        <v>284325.07650000002</v>
      </c>
      <c r="K9" s="22">
        <f t="shared" si="1"/>
        <v>-0.2465042729745619</v>
      </c>
      <c r="L9" s="22">
        <f t="shared" si="2"/>
        <v>-1.3000000035390258E-3</v>
      </c>
      <c r="M9" s="32"/>
    </row>
    <row r="10" spans="1:13">
      <c r="A10" s="50"/>
      <c r="B10" s="12">
        <v>18</v>
      </c>
      <c r="C10" s="45" t="s">
        <v>12</v>
      </c>
      <c r="D10" s="45"/>
      <c r="E10" s="15">
        <f>IFERROR(VLOOKUP(C10,RA!B:D,3,0),0)</f>
        <v>128769.383</v>
      </c>
      <c r="F10" s="25">
        <f>IFERROR(VLOOKUP(C10,RA!B:I,8,0),0)</f>
        <v>19449.475999999999</v>
      </c>
      <c r="G10" s="16">
        <f t="shared" si="0"/>
        <v>109319.90700000001</v>
      </c>
      <c r="H10" s="27">
        <f>RA!J14</f>
        <v>15.1041152383249</v>
      </c>
      <c r="I10" s="20">
        <f>IFERROR(VLOOKUP(B10,RMS!C:E,3,FALSE),0)</f>
        <v>128769.38767094001</v>
      </c>
      <c r="J10" s="21">
        <f>IFERROR(VLOOKUP(B10,RMS!C:F,4,FALSE),0)</f>
        <v>109319.90628034199</v>
      </c>
      <c r="K10" s="22">
        <f t="shared" si="1"/>
        <v>-4.6709400048712268E-3</v>
      </c>
      <c r="L10" s="22">
        <f t="shared" si="2"/>
        <v>7.196580118034035E-4</v>
      </c>
      <c r="M10" s="32"/>
    </row>
    <row r="11" spans="1:13">
      <c r="A11" s="50"/>
      <c r="B11" s="12">
        <v>19</v>
      </c>
      <c r="C11" s="45" t="s">
        <v>13</v>
      </c>
      <c r="D11" s="45"/>
      <c r="E11" s="15">
        <f>IFERROR(VLOOKUP(C11,RA!B:D,3,0),0)</f>
        <v>132687.69089999999</v>
      </c>
      <c r="F11" s="25">
        <f>IFERROR(VLOOKUP(C11,RA!B:I,8,0),0)</f>
        <v>-37255.174099999997</v>
      </c>
      <c r="G11" s="16">
        <f t="shared" si="0"/>
        <v>169942.86499999999</v>
      </c>
      <c r="H11" s="27">
        <f>RA!J15</f>
        <v>-28.077339990849101</v>
      </c>
      <c r="I11" s="20">
        <f>IFERROR(VLOOKUP(B11,RMS!C:E,3,FALSE),0)</f>
        <v>132687.77262222199</v>
      </c>
      <c r="J11" s="21">
        <f>IFERROR(VLOOKUP(B11,RMS!C:F,4,FALSE),0)</f>
        <v>169942.864849573</v>
      </c>
      <c r="K11" s="22">
        <f t="shared" si="1"/>
        <v>-8.1722222006646916E-2</v>
      </c>
      <c r="L11" s="22">
        <f t="shared" si="2"/>
        <v>1.5042698942124844E-4</v>
      </c>
      <c r="M11" s="32"/>
    </row>
    <row r="12" spans="1:13">
      <c r="A12" s="50"/>
      <c r="B12" s="12">
        <v>21</v>
      </c>
      <c r="C12" s="45" t="s">
        <v>14</v>
      </c>
      <c r="D12" s="45"/>
      <c r="E12" s="15">
        <f>IFERROR(VLOOKUP(C12,RA!B:D,3,0),0)</f>
        <v>937342.29359999998</v>
      </c>
      <c r="F12" s="25">
        <f>IFERROR(VLOOKUP(C12,RA!B:I,8,0),0)</f>
        <v>-64953.2071</v>
      </c>
      <c r="G12" s="16">
        <f t="shared" si="0"/>
        <v>1002295.5007</v>
      </c>
      <c r="H12" s="27">
        <f>RA!J16</f>
        <v>-6.9295077735730599</v>
      </c>
      <c r="I12" s="20">
        <f>IFERROR(VLOOKUP(B12,RMS!C:E,3,FALSE),0)</f>
        <v>937341.87392991502</v>
      </c>
      <c r="J12" s="21">
        <f>IFERROR(VLOOKUP(B12,RMS!C:F,4,FALSE),0)</f>
        <v>1002295.50097863</v>
      </c>
      <c r="K12" s="22">
        <f t="shared" si="1"/>
        <v>0.4196700849570334</v>
      </c>
      <c r="L12" s="22">
        <f t="shared" si="2"/>
        <v>-2.7863006107509136E-4</v>
      </c>
      <c r="M12" s="32"/>
    </row>
    <row r="13" spans="1:13">
      <c r="A13" s="50"/>
      <c r="B13" s="12">
        <v>22</v>
      </c>
      <c r="C13" s="45" t="s">
        <v>15</v>
      </c>
      <c r="D13" s="45"/>
      <c r="E13" s="15">
        <f>IFERROR(VLOOKUP(C13,RA!B:D,3,0),0)</f>
        <v>607120.41529999999</v>
      </c>
      <c r="F13" s="25">
        <f>IFERROR(VLOOKUP(C13,RA!B:I,8,0),0)</f>
        <v>96706.743700000006</v>
      </c>
      <c r="G13" s="16">
        <f t="shared" si="0"/>
        <v>510413.6716</v>
      </c>
      <c r="H13" s="27">
        <f>RA!J17</f>
        <v>15.928758325844401</v>
      </c>
      <c r="I13" s="20">
        <f>IFERROR(VLOOKUP(B13,RMS!C:E,3,FALSE),0)</f>
        <v>607120.42232991499</v>
      </c>
      <c r="J13" s="21">
        <f>IFERROR(VLOOKUP(B13,RMS!C:F,4,FALSE),0)</f>
        <v>510413.67133504298</v>
      </c>
      <c r="K13" s="22">
        <f t="shared" si="1"/>
        <v>-7.0299149956554174E-3</v>
      </c>
      <c r="L13" s="22">
        <f t="shared" si="2"/>
        <v>2.6495702331885695E-4</v>
      </c>
      <c r="M13" s="32"/>
    </row>
    <row r="14" spans="1:13">
      <c r="A14" s="50"/>
      <c r="B14" s="12">
        <v>23</v>
      </c>
      <c r="C14" s="45" t="s">
        <v>16</v>
      </c>
      <c r="D14" s="45"/>
      <c r="E14" s="15">
        <f>IFERROR(VLOOKUP(C14,RA!B:D,3,0),0)</f>
        <v>1592099.5373</v>
      </c>
      <c r="F14" s="25">
        <f>IFERROR(VLOOKUP(C14,RA!B:I,8,0),0)</f>
        <v>215938.87770000001</v>
      </c>
      <c r="G14" s="16">
        <f t="shared" si="0"/>
        <v>1376160.6595999999</v>
      </c>
      <c r="H14" s="27">
        <f>RA!J18</f>
        <v>13.563151840757699</v>
      </c>
      <c r="I14" s="20">
        <f>IFERROR(VLOOKUP(B14,RMS!C:E,3,FALSE),0)</f>
        <v>1592100.19180427</v>
      </c>
      <c r="J14" s="21">
        <f>IFERROR(VLOOKUP(B14,RMS!C:F,4,FALSE),0)</f>
        <v>1376160.6440546999</v>
      </c>
      <c r="K14" s="22">
        <f t="shared" si="1"/>
        <v>-0.6545042700599879</v>
      </c>
      <c r="L14" s="22">
        <f t="shared" si="2"/>
        <v>1.5545299975201488E-2</v>
      </c>
      <c r="M14" s="32"/>
    </row>
    <row r="15" spans="1:13">
      <c r="A15" s="50"/>
      <c r="B15" s="12">
        <v>24</v>
      </c>
      <c r="C15" s="45" t="s">
        <v>17</v>
      </c>
      <c r="D15" s="45"/>
      <c r="E15" s="15">
        <f>IFERROR(VLOOKUP(C15,RA!B:D,3,0),0)</f>
        <v>822625.86600000004</v>
      </c>
      <c r="F15" s="25">
        <f>IFERROR(VLOOKUP(C15,RA!B:I,8,0),0)</f>
        <v>7845.5319</v>
      </c>
      <c r="G15" s="16">
        <f t="shared" si="0"/>
        <v>814780.33410000009</v>
      </c>
      <c r="H15" s="27">
        <f>RA!J19</f>
        <v>0.95371811466963996</v>
      </c>
      <c r="I15" s="20">
        <f>IFERROR(VLOOKUP(B15,RMS!C:E,3,FALSE),0)</f>
        <v>822625.71035897406</v>
      </c>
      <c r="J15" s="21">
        <f>IFERROR(VLOOKUP(B15,RMS!C:F,4,FALSE),0)</f>
        <v>814780.33262307697</v>
      </c>
      <c r="K15" s="22">
        <f t="shared" si="1"/>
        <v>0.15564102598000318</v>
      </c>
      <c r="L15" s="22">
        <f t="shared" si="2"/>
        <v>1.4769231202080846E-3</v>
      </c>
      <c r="M15" s="32"/>
    </row>
    <row r="16" spans="1:13">
      <c r="A16" s="50"/>
      <c r="B16" s="12">
        <v>25</v>
      </c>
      <c r="C16" s="45" t="s">
        <v>18</v>
      </c>
      <c r="D16" s="45"/>
      <c r="E16" s="15">
        <f>IFERROR(VLOOKUP(C16,RA!B:D,3,0),0)</f>
        <v>1007809.7473</v>
      </c>
      <c r="F16" s="25">
        <f>IFERROR(VLOOKUP(C16,RA!B:I,8,0),0)</f>
        <v>87837.424299999999</v>
      </c>
      <c r="G16" s="16">
        <f t="shared" si="0"/>
        <v>919972.32300000009</v>
      </c>
      <c r="H16" s="27">
        <f>RA!J20</f>
        <v>8.7156752090682996</v>
      </c>
      <c r="I16" s="20">
        <f>IFERROR(VLOOKUP(B16,RMS!C:E,3,FALSE),0)</f>
        <v>1007810.0138</v>
      </c>
      <c r="J16" s="21">
        <f>IFERROR(VLOOKUP(B16,RMS!C:F,4,FALSE),0)</f>
        <v>919972.32299999997</v>
      </c>
      <c r="K16" s="22">
        <f t="shared" si="1"/>
        <v>-0.26649999991059303</v>
      </c>
      <c r="L16" s="22">
        <f t="shared" si="2"/>
        <v>0</v>
      </c>
      <c r="M16" s="32"/>
    </row>
    <row r="17" spans="1:13">
      <c r="A17" s="50"/>
      <c r="B17" s="12">
        <v>26</v>
      </c>
      <c r="C17" s="45" t="s">
        <v>19</v>
      </c>
      <c r="D17" s="45"/>
      <c r="E17" s="15">
        <f>IFERROR(VLOOKUP(C17,RA!B:D,3,0),0)</f>
        <v>371333.72360000003</v>
      </c>
      <c r="F17" s="25">
        <f>IFERROR(VLOOKUP(C17,RA!B:I,8,0),0)</f>
        <v>47125.198799999998</v>
      </c>
      <c r="G17" s="16">
        <f t="shared" si="0"/>
        <v>324208.52480000001</v>
      </c>
      <c r="H17" s="27">
        <f>RA!J21</f>
        <v>12.6907942384364</v>
      </c>
      <c r="I17" s="20">
        <f>IFERROR(VLOOKUP(B17,RMS!C:E,3,FALSE),0)</f>
        <v>371333.59028095403</v>
      </c>
      <c r="J17" s="21">
        <f>IFERROR(VLOOKUP(B17,RMS!C:F,4,FALSE),0)</f>
        <v>324208.524835716</v>
      </c>
      <c r="K17" s="22">
        <f t="shared" si="1"/>
        <v>0.13331904599908739</v>
      </c>
      <c r="L17" s="22">
        <f t="shared" si="2"/>
        <v>-3.5715987905859947E-5</v>
      </c>
      <c r="M17" s="32"/>
    </row>
    <row r="18" spans="1:13">
      <c r="A18" s="50"/>
      <c r="B18" s="12">
        <v>27</v>
      </c>
      <c r="C18" s="45" t="s">
        <v>20</v>
      </c>
      <c r="D18" s="45"/>
      <c r="E18" s="15">
        <f>IFERROR(VLOOKUP(C18,RA!B:D,3,0),0)</f>
        <v>1196556.7774</v>
      </c>
      <c r="F18" s="25">
        <f>IFERROR(VLOOKUP(C18,RA!B:I,8,0),0)</f>
        <v>64722.361799999999</v>
      </c>
      <c r="G18" s="16">
        <f t="shared" si="0"/>
        <v>1131834.4155999999</v>
      </c>
      <c r="H18" s="27">
        <f>RA!J22</f>
        <v>5.4090506211193201</v>
      </c>
      <c r="I18" s="20">
        <f>IFERROR(VLOOKUP(B18,RMS!C:E,3,FALSE),0)</f>
        <v>1196558.44513861</v>
      </c>
      <c r="J18" s="21">
        <f>IFERROR(VLOOKUP(B18,RMS!C:F,4,FALSE),0)</f>
        <v>1131834.41482752</v>
      </c>
      <c r="K18" s="22">
        <f t="shared" si="1"/>
        <v>-1.6677386099472642</v>
      </c>
      <c r="L18" s="22">
        <f t="shared" si="2"/>
        <v>7.7247992157936096E-4</v>
      </c>
      <c r="M18" s="32"/>
    </row>
    <row r="19" spans="1:13">
      <c r="A19" s="50"/>
      <c r="B19" s="12">
        <v>29</v>
      </c>
      <c r="C19" s="45" t="s">
        <v>21</v>
      </c>
      <c r="D19" s="45"/>
      <c r="E19" s="15">
        <f>IFERROR(VLOOKUP(C19,RA!B:D,3,0),0)</f>
        <v>3119888.6831999999</v>
      </c>
      <c r="F19" s="25">
        <f>IFERROR(VLOOKUP(C19,RA!B:I,8,0),0)</f>
        <v>241986.6482</v>
      </c>
      <c r="G19" s="16">
        <f t="shared" si="0"/>
        <v>2877902.0349999997</v>
      </c>
      <c r="H19" s="27">
        <f>RA!J23</f>
        <v>7.7562590454925999</v>
      </c>
      <c r="I19" s="20">
        <f>IFERROR(VLOOKUP(B19,RMS!C:E,3,FALSE),0)</f>
        <v>3119890.7385076899</v>
      </c>
      <c r="J19" s="21">
        <f>IFERROR(VLOOKUP(B19,RMS!C:F,4,FALSE),0)</f>
        <v>2877902.0702923099</v>
      </c>
      <c r="K19" s="22">
        <f t="shared" si="1"/>
        <v>-2.0553076900541782</v>
      </c>
      <c r="L19" s="22">
        <f t="shared" si="2"/>
        <v>-3.5292310174554586E-2</v>
      </c>
      <c r="M19" s="32"/>
    </row>
    <row r="20" spans="1:13">
      <c r="A20" s="50"/>
      <c r="B20" s="12">
        <v>31</v>
      </c>
      <c r="C20" s="45" t="s">
        <v>22</v>
      </c>
      <c r="D20" s="45"/>
      <c r="E20" s="15">
        <f>IFERROR(VLOOKUP(C20,RA!B:D,3,0),0)</f>
        <v>245236.69089999999</v>
      </c>
      <c r="F20" s="25">
        <f>IFERROR(VLOOKUP(C20,RA!B:I,8,0),0)</f>
        <v>32129.914499999999</v>
      </c>
      <c r="G20" s="16">
        <f t="shared" si="0"/>
        <v>213106.77639999997</v>
      </c>
      <c r="H20" s="27">
        <f>RA!J24</f>
        <v>13.101593559302099</v>
      </c>
      <c r="I20" s="20">
        <f>IFERROR(VLOOKUP(B20,RMS!C:E,3,FALSE),0)</f>
        <v>245236.72147273301</v>
      </c>
      <c r="J20" s="21">
        <f>IFERROR(VLOOKUP(B20,RMS!C:F,4,FALSE),0)</f>
        <v>213106.77126918</v>
      </c>
      <c r="K20" s="22">
        <f t="shared" si="1"/>
        <v>-3.05727330269292E-2</v>
      </c>
      <c r="L20" s="22">
        <f t="shared" si="2"/>
        <v>5.1308199763298035E-3</v>
      </c>
      <c r="M20" s="32"/>
    </row>
    <row r="21" spans="1:13">
      <c r="A21" s="50"/>
      <c r="B21" s="12">
        <v>32</v>
      </c>
      <c r="C21" s="45" t="s">
        <v>23</v>
      </c>
      <c r="D21" s="45"/>
      <c r="E21" s="15">
        <f>IFERROR(VLOOKUP(C21,RA!B:D,3,0),0)</f>
        <v>293953.85710000002</v>
      </c>
      <c r="F21" s="25">
        <f>IFERROR(VLOOKUP(C21,RA!B:I,8,0),0)</f>
        <v>24781.992200000001</v>
      </c>
      <c r="G21" s="16">
        <f t="shared" si="0"/>
        <v>269171.86490000004</v>
      </c>
      <c r="H21" s="27">
        <f>RA!J25</f>
        <v>8.4305722144579391</v>
      </c>
      <c r="I21" s="20">
        <f>IFERROR(VLOOKUP(B21,RMS!C:E,3,FALSE),0)</f>
        <v>293953.83899998502</v>
      </c>
      <c r="J21" s="21">
        <f>IFERROR(VLOOKUP(B21,RMS!C:F,4,FALSE),0)</f>
        <v>269171.86938836699</v>
      </c>
      <c r="K21" s="22">
        <f t="shared" si="1"/>
        <v>1.8100015004165471E-2</v>
      </c>
      <c r="L21" s="22">
        <f t="shared" si="2"/>
        <v>-4.4883669470436871E-3</v>
      </c>
      <c r="M21" s="32"/>
    </row>
    <row r="22" spans="1:13">
      <c r="A22" s="50"/>
      <c r="B22" s="12">
        <v>33</v>
      </c>
      <c r="C22" s="45" t="s">
        <v>24</v>
      </c>
      <c r="D22" s="45"/>
      <c r="E22" s="15">
        <f>IFERROR(VLOOKUP(C22,RA!B:D,3,0),0)</f>
        <v>705454.29189999995</v>
      </c>
      <c r="F22" s="25">
        <f>IFERROR(VLOOKUP(C22,RA!B:I,8,0),0)</f>
        <v>118036.0322</v>
      </c>
      <c r="G22" s="16">
        <f t="shared" si="0"/>
        <v>587418.25969999994</v>
      </c>
      <c r="H22" s="27">
        <f>RA!J26</f>
        <v>16.7319177947155</v>
      </c>
      <c r="I22" s="20">
        <f>IFERROR(VLOOKUP(B22,RMS!C:E,3,FALSE),0)</f>
        <v>705454.26915471605</v>
      </c>
      <c r="J22" s="21">
        <f>IFERROR(VLOOKUP(B22,RMS!C:F,4,FALSE),0)</f>
        <v>587418.25116985198</v>
      </c>
      <c r="K22" s="22">
        <f t="shared" si="1"/>
        <v>2.2745283902622759E-2</v>
      </c>
      <c r="L22" s="22">
        <f t="shared" si="2"/>
        <v>8.5301479557529092E-3</v>
      </c>
      <c r="M22" s="32"/>
    </row>
    <row r="23" spans="1:13">
      <c r="A23" s="50"/>
      <c r="B23" s="12">
        <v>34</v>
      </c>
      <c r="C23" s="45" t="s">
        <v>25</v>
      </c>
      <c r="D23" s="45"/>
      <c r="E23" s="15">
        <f>IFERROR(VLOOKUP(C23,RA!B:D,3,0),0)</f>
        <v>229141.08379999999</v>
      </c>
      <c r="F23" s="25">
        <f>IFERROR(VLOOKUP(C23,RA!B:I,8,0),0)</f>
        <v>55094.493600000002</v>
      </c>
      <c r="G23" s="16">
        <f t="shared" si="0"/>
        <v>174046.59019999998</v>
      </c>
      <c r="H23" s="27">
        <f>RA!J27</f>
        <v>24.0439176974863</v>
      </c>
      <c r="I23" s="20">
        <f>IFERROR(VLOOKUP(B23,RMS!C:E,3,FALSE),0)</f>
        <v>229141.05153389301</v>
      </c>
      <c r="J23" s="21">
        <f>IFERROR(VLOOKUP(B23,RMS!C:F,4,FALSE),0)</f>
        <v>174046.59723927799</v>
      </c>
      <c r="K23" s="22">
        <f t="shared" si="1"/>
        <v>3.2266106980387121E-2</v>
      </c>
      <c r="L23" s="22">
        <f t="shared" si="2"/>
        <v>-7.0392780180554837E-3</v>
      </c>
      <c r="M23" s="32"/>
    </row>
    <row r="24" spans="1:13">
      <c r="A24" s="50"/>
      <c r="B24" s="12">
        <v>35</v>
      </c>
      <c r="C24" s="45" t="s">
        <v>26</v>
      </c>
      <c r="D24" s="45"/>
      <c r="E24" s="15">
        <f>IFERROR(VLOOKUP(C24,RA!B:D,3,0),0)</f>
        <v>753300.38390000002</v>
      </c>
      <c r="F24" s="25">
        <f>IFERROR(VLOOKUP(C24,RA!B:I,8,0),0)</f>
        <v>21130.299900000002</v>
      </c>
      <c r="G24" s="16">
        <f t="shared" si="0"/>
        <v>732170.08400000003</v>
      </c>
      <c r="H24" s="27">
        <f>RA!J28</f>
        <v>2.80502975328432</v>
      </c>
      <c r="I24" s="20">
        <f>IFERROR(VLOOKUP(B24,RMS!C:E,3,FALSE),0)</f>
        <v>753300.39453982306</v>
      </c>
      <c r="J24" s="21">
        <f>IFERROR(VLOOKUP(B24,RMS!C:F,4,FALSE),0)</f>
        <v>732170.08516283205</v>
      </c>
      <c r="K24" s="22">
        <f t="shared" si="1"/>
        <v>-1.0639823041856289E-2</v>
      </c>
      <c r="L24" s="22">
        <f t="shared" si="2"/>
        <v>-1.1628320207819343E-3</v>
      </c>
      <c r="M24" s="32"/>
    </row>
    <row r="25" spans="1:13">
      <c r="A25" s="50"/>
      <c r="B25" s="12">
        <v>36</v>
      </c>
      <c r="C25" s="45" t="s">
        <v>27</v>
      </c>
      <c r="D25" s="45"/>
      <c r="E25" s="15">
        <f>IFERROR(VLOOKUP(C25,RA!B:D,3,0),0)</f>
        <v>685908.48849999998</v>
      </c>
      <c r="F25" s="25">
        <f>IFERROR(VLOOKUP(C25,RA!B:I,8,0),0)</f>
        <v>95706.289399999994</v>
      </c>
      <c r="G25" s="16">
        <f t="shared" si="0"/>
        <v>590202.19909999997</v>
      </c>
      <c r="H25" s="27">
        <f>RA!J29</f>
        <v>13.9532154805808</v>
      </c>
      <c r="I25" s="20">
        <f>IFERROR(VLOOKUP(B25,RMS!C:E,3,FALSE),0)</f>
        <v>685908.62550265505</v>
      </c>
      <c r="J25" s="21">
        <f>IFERROR(VLOOKUP(B25,RMS!C:F,4,FALSE),0)</f>
        <v>590202.19620882196</v>
      </c>
      <c r="K25" s="22">
        <f t="shared" si="1"/>
        <v>-0.13700265507213771</v>
      </c>
      <c r="L25" s="22">
        <f t="shared" si="2"/>
        <v>2.8911780100315809E-3</v>
      </c>
      <c r="M25" s="32"/>
    </row>
    <row r="26" spans="1:13">
      <c r="A26" s="50"/>
      <c r="B26" s="12">
        <v>37</v>
      </c>
      <c r="C26" s="45" t="s">
        <v>63</v>
      </c>
      <c r="D26" s="45"/>
      <c r="E26" s="15">
        <f>IFERROR(VLOOKUP(C26,RA!B:D,3,0),0)</f>
        <v>1069143.416</v>
      </c>
      <c r="F26" s="25">
        <f>IFERROR(VLOOKUP(C26,RA!B:I,8,0),0)</f>
        <v>97718.858800000002</v>
      </c>
      <c r="G26" s="16">
        <f t="shared" si="0"/>
        <v>971424.55719999992</v>
      </c>
      <c r="H26" s="27">
        <f>RA!J30</f>
        <v>9.1399205511265098</v>
      </c>
      <c r="I26" s="20">
        <f>IFERROR(VLOOKUP(B26,RMS!C:E,3,FALSE),0)</f>
        <v>1069143.3565123901</v>
      </c>
      <c r="J26" s="21">
        <f>IFERROR(VLOOKUP(B26,RMS!C:F,4,FALSE),0)</f>
        <v>971424.54838348401</v>
      </c>
      <c r="K26" s="22">
        <f t="shared" si="1"/>
        <v>5.9487609891220927E-2</v>
      </c>
      <c r="L26" s="22">
        <f t="shared" si="2"/>
        <v>8.8165159104391932E-3</v>
      </c>
      <c r="M26" s="32"/>
    </row>
    <row r="27" spans="1:13">
      <c r="A27" s="50"/>
      <c r="B27" s="12">
        <v>38</v>
      </c>
      <c r="C27" s="45" t="s">
        <v>29</v>
      </c>
      <c r="D27" s="45"/>
      <c r="E27" s="15">
        <f>IFERROR(VLOOKUP(C27,RA!B:D,3,0),0)</f>
        <v>668732.48239999998</v>
      </c>
      <c r="F27" s="25">
        <f>IFERROR(VLOOKUP(C27,RA!B:I,8,0),0)</f>
        <v>30245.180700000001</v>
      </c>
      <c r="G27" s="16">
        <f t="shared" si="0"/>
        <v>638487.30169999995</v>
      </c>
      <c r="H27" s="27">
        <f>RA!J31</f>
        <v>4.52276231467832</v>
      </c>
      <c r="I27" s="20">
        <f>IFERROR(VLOOKUP(B27,RMS!C:E,3,FALSE),0)</f>
        <v>668732.37809911498</v>
      </c>
      <c r="J27" s="21">
        <f>IFERROR(VLOOKUP(B27,RMS!C:F,4,FALSE),0)</f>
        <v>638487.30805840704</v>
      </c>
      <c r="K27" s="22">
        <f t="shared" si="1"/>
        <v>0.10430088499560952</v>
      </c>
      <c r="L27" s="22">
        <f t="shared" si="2"/>
        <v>-6.3584070885553956E-3</v>
      </c>
      <c r="M27" s="32"/>
    </row>
    <row r="28" spans="1:13">
      <c r="A28" s="50"/>
      <c r="B28" s="12">
        <v>39</v>
      </c>
      <c r="C28" s="45" t="s">
        <v>30</v>
      </c>
      <c r="D28" s="45"/>
      <c r="E28" s="15">
        <f>IFERROR(VLOOKUP(C28,RA!B:D,3,0),0)</f>
        <v>149491.25640000001</v>
      </c>
      <c r="F28" s="25">
        <f>IFERROR(VLOOKUP(C28,RA!B:I,8,0),0)</f>
        <v>34562.766300000003</v>
      </c>
      <c r="G28" s="16">
        <f t="shared" si="0"/>
        <v>114928.49010000001</v>
      </c>
      <c r="H28" s="27">
        <f>RA!J32</f>
        <v>23.120259426758</v>
      </c>
      <c r="I28" s="20">
        <f>IFERROR(VLOOKUP(B28,RMS!C:E,3,FALSE),0)</f>
        <v>149491.12581309999</v>
      </c>
      <c r="J28" s="21">
        <f>IFERROR(VLOOKUP(B28,RMS!C:F,4,FALSE),0)</f>
        <v>114928.50147527699</v>
      </c>
      <c r="K28" s="22">
        <f t="shared" si="1"/>
        <v>0.13058690002071671</v>
      </c>
      <c r="L28" s="22">
        <f t="shared" si="2"/>
        <v>-1.1375276983017102E-2</v>
      </c>
      <c r="M28" s="32"/>
    </row>
    <row r="29" spans="1:13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50"/>
      <c r="B30" s="12">
        <v>42</v>
      </c>
      <c r="C30" s="45" t="s">
        <v>31</v>
      </c>
      <c r="D30" s="45"/>
      <c r="E30" s="15">
        <f>IFERROR(VLOOKUP(C30,RA!B:D,3,0),0)</f>
        <v>152810.65160000001</v>
      </c>
      <c r="F30" s="25">
        <f>IFERROR(VLOOKUP(C30,RA!B:I,8,0),0)</f>
        <v>11665.9745</v>
      </c>
      <c r="G30" s="16">
        <f t="shared" si="0"/>
        <v>141144.6771</v>
      </c>
      <c r="H30" s="27">
        <f>RA!J34</f>
        <v>7.6342678850274597</v>
      </c>
      <c r="I30" s="20">
        <f>IFERROR(VLOOKUP(B30,RMS!C:E,3,FALSE),0)</f>
        <v>152810.65090000001</v>
      </c>
      <c r="J30" s="21">
        <f>IFERROR(VLOOKUP(B30,RMS!C:F,4,FALSE),0)</f>
        <v>141144.68609999999</v>
      </c>
      <c r="K30" s="22">
        <f t="shared" si="1"/>
        <v>7.0000000414438546E-4</v>
      </c>
      <c r="L30" s="22">
        <f t="shared" si="2"/>
        <v>-8.9999999909196049E-3</v>
      </c>
      <c r="M30" s="32"/>
    </row>
    <row r="31" spans="1:13" s="36" customFormat="1" ht="12" thickBot="1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50"/>
      <c r="B32" s="12">
        <v>70</v>
      </c>
      <c r="C32" s="51" t="s">
        <v>61</v>
      </c>
      <c r="D32" s="52"/>
      <c r="E32" s="15">
        <f>IFERROR(VLOOKUP(C32,RA!B:D,3,0),0)</f>
        <v>183608.52</v>
      </c>
      <c r="F32" s="25">
        <f>IFERROR(VLOOKUP(C32,RA!B:I,8,0),0)</f>
        <v>17127.93</v>
      </c>
      <c r="G32" s="16">
        <f t="shared" si="0"/>
        <v>166480.59</v>
      </c>
      <c r="H32" s="27">
        <f>RA!J34</f>
        <v>7.6342678850274597</v>
      </c>
      <c r="I32" s="20">
        <f>IFERROR(VLOOKUP(B32,RMS!C:E,3,FALSE),0)</f>
        <v>183608.52</v>
      </c>
      <c r="J32" s="21">
        <f>IFERROR(VLOOKUP(B32,RMS!C:F,4,FALSE),0)</f>
        <v>166480.59</v>
      </c>
      <c r="K32" s="22">
        <f t="shared" si="1"/>
        <v>0</v>
      </c>
      <c r="L32" s="22">
        <f t="shared" si="2"/>
        <v>0</v>
      </c>
    </row>
    <row r="33" spans="1:13">
      <c r="A33" s="50"/>
      <c r="B33" s="12">
        <v>71</v>
      </c>
      <c r="C33" s="45" t="s">
        <v>35</v>
      </c>
      <c r="D33" s="45"/>
      <c r="E33" s="15">
        <f>IFERROR(VLOOKUP(C33,RA!B:D,3,0),0)</f>
        <v>131621.92000000001</v>
      </c>
      <c r="F33" s="25">
        <f>IFERROR(VLOOKUP(C33,RA!B:I,8,0),0)</f>
        <v>-12058.41</v>
      </c>
      <c r="G33" s="16">
        <f t="shared" si="0"/>
        <v>143680.33000000002</v>
      </c>
      <c r="H33" s="27">
        <f>RA!J34</f>
        <v>7.6342678850274597</v>
      </c>
      <c r="I33" s="20">
        <f>IFERROR(VLOOKUP(B33,RMS!C:E,3,FALSE),0)</f>
        <v>131621.92000000001</v>
      </c>
      <c r="J33" s="21">
        <f>IFERROR(VLOOKUP(B33,RMS!C:F,4,FALSE),0)</f>
        <v>143680.32999999999</v>
      </c>
      <c r="K33" s="22">
        <f t="shared" si="1"/>
        <v>0</v>
      </c>
      <c r="L33" s="22">
        <f t="shared" si="2"/>
        <v>0</v>
      </c>
      <c r="M33" s="32"/>
    </row>
    <row r="34" spans="1:13">
      <c r="A34" s="50"/>
      <c r="B34" s="12">
        <v>72</v>
      </c>
      <c r="C34" s="45" t="s">
        <v>36</v>
      </c>
      <c r="D34" s="45"/>
      <c r="E34" s="15">
        <f>IFERROR(VLOOKUP(C34,RA!B:D,3,0),0)</f>
        <v>29917.96</v>
      </c>
      <c r="F34" s="25">
        <f>IFERROR(VLOOKUP(C34,RA!B:I,8,0),0)</f>
        <v>-880.34</v>
      </c>
      <c r="G34" s="16">
        <f t="shared" si="0"/>
        <v>30798.3</v>
      </c>
      <c r="H34" s="27">
        <f>RA!J35</f>
        <v>0</v>
      </c>
      <c r="I34" s="20">
        <f>IFERROR(VLOOKUP(B34,RMS!C:E,3,FALSE),0)</f>
        <v>29917.96</v>
      </c>
      <c r="J34" s="21">
        <f>IFERROR(VLOOKUP(B34,RMS!C:F,4,FALSE),0)</f>
        <v>30798.3</v>
      </c>
      <c r="K34" s="22">
        <f t="shared" si="1"/>
        <v>0</v>
      </c>
      <c r="L34" s="22">
        <f t="shared" si="2"/>
        <v>0</v>
      </c>
      <c r="M34" s="32"/>
    </row>
    <row r="35" spans="1:13">
      <c r="A35" s="50"/>
      <c r="B35" s="12">
        <v>73</v>
      </c>
      <c r="C35" s="45" t="s">
        <v>37</v>
      </c>
      <c r="D35" s="45"/>
      <c r="E35" s="15">
        <f>IFERROR(VLOOKUP(C35,RA!B:D,3,0),0)</f>
        <v>141577.1</v>
      </c>
      <c r="F35" s="25">
        <f>IFERROR(VLOOKUP(C35,RA!B:I,8,0),0)</f>
        <v>-24024.12</v>
      </c>
      <c r="G35" s="16">
        <f t="shared" si="0"/>
        <v>165601.22</v>
      </c>
      <c r="H35" s="27">
        <f>RA!J34</f>
        <v>7.6342678850274597</v>
      </c>
      <c r="I35" s="20">
        <f>IFERROR(VLOOKUP(B35,RMS!C:E,3,FALSE),0)</f>
        <v>141577.1</v>
      </c>
      <c r="J35" s="21">
        <f>IFERROR(VLOOKUP(B35,RMS!C:F,4,FALSE),0)</f>
        <v>165601.22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50"/>
      <c r="B36" s="12">
        <v>74</v>
      </c>
      <c r="C36" s="45" t="s">
        <v>62</v>
      </c>
      <c r="D36" s="4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50"/>
      <c r="B37" s="12">
        <v>75</v>
      </c>
      <c r="C37" s="45" t="s">
        <v>32</v>
      </c>
      <c r="D37" s="45"/>
      <c r="E37" s="15">
        <f>IFERROR(VLOOKUP(C37,RA!B:D,3,0),0)</f>
        <v>12695.726199999999</v>
      </c>
      <c r="F37" s="25">
        <f>IFERROR(VLOOKUP(C37,RA!B:I,8,0),0)</f>
        <v>1170.2559000000001</v>
      </c>
      <c r="G37" s="16">
        <f t="shared" si="0"/>
        <v>11525.470299999999</v>
      </c>
      <c r="H37" s="27">
        <f>RA!J35</f>
        <v>0</v>
      </c>
      <c r="I37" s="20">
        <f>IFERROR(VLOOKUP(B37,RMS!C:E,3,FALSE),0)</f>
        <v>12695.7264957265</v>
      </c>
      <c r="J37" s="21">
        <f>IFERROR(VLOOKUP(B37,RMS!C:F,4,FALSE),0)</f>
        <v>11525.4700854701</v>
      </c>
      <c r="K37" s="22">
        <f t="shared" si="1"/>
        <v>-2.957265005534282E-4</v>
      </c>
      <c r="L37" s="22">
        <f t="shared" si="2"/>
        <v>2.1452989858516958E-4</v>
      </c>
      <c r="M37" s="32"/>
    </row>
    <row r="38" spans="1:13">
      <c r="A38" s="50"/>
      <c r="B38" s="12">
        <v>76</v>
      </c>
      <c r="C38" s="45" t="s">
        <v>33</v>
      </c>
      <c r="D38" s="45"/>
      <c r="E38" s="15">
        <f>IFERROR(VLOOKUP(C38,RA!B:D,3,0),0)</f>
        <v>404749.76939999999</v>
      </c>
      <c r="F38" s="25">
        <f>IFERROR(VLOOKUP(C38,RA!B:I,8,0),0)</f>
        <v>22788.53</v>
      </c>
      <c r="G38" s="16">
        <f t="shared" si="0"/>
        <v>381961.23939999996</v>
      </c>
      <c r="H38" s="27">
        <f>RA!J36</f>
        <v>9.3285050170874406</v>
      </c>
      <c r="I38" s="20">
        <f>IFERROR(VLOOKUP(B38,RMS!C:E,3,FALSE),0)</f>
        <v>404749.76355042699</v>
      </c>
      <c r="J38" s="21">
        <f>IFERROR(VLOOKUP(B38,RMS!C:F,4,FALSE),0)</f>
        <v>381961.23986410297</v>
      </c>
      <c r="K38" s="22">
        <f t="shared" si="1"/>
        <v>5.8495730045251548E-3</v>
      </c>
      <c r="L38" s="22">
        <f t="shared" si="2"/>
        <v>-4.6410301001742482E-4</v>
      </c>
      <c r="M38" s="32"/>
    </row>
    <row r="39" spans="1:13">
      <c r="A39" s="50"/>
      <c r="B39" s="12">
        <v>77</v>
      </c>
      <c r="C39" s="45" t="s">
        <v>38</v>
      </c>
      <c r="D39" s="45"/>
      <c r="E39" s="15">
        <f>IFERROR(VLOOKUP(C39,RA!B:D,3,0),0)</f>
        <v>120477.25</v>
      </c>
      <c r="F39" s="25">
        <f>IFERROR(VLOOKUP(C39,RA!B:I,8,0),0)</f>
        <v>-13302.02</v>
      </c>
      <c r="G39" s="16">
        <f t="shared" si="0"/>
        <v>133779.26999999999</v>
      </c>
      <c r="H39" s="27">
        <f>RA!J37</f>
        <v>-9.1613995601948393</v>
      </c>
      <c r="I39" s="20">
        <f>IFERROR(VLOOKUP(B39,RMS!C:E,3,FALSE),0)</f>
        <v>120477.25</v>
      </c>
      <c r="J39" s="21">
        <f>IFERROR(VLOOKUP(B39,RMS!C:F,4,FALSE),0)</f>
        <v>133779.26999999999</v>
      </c>
      <c r="K39" s="22">
        <f t="shared" si="1"/>
        <v>0</v>
      </c>
      <c r="L39" s="22">
        <f t="shared" si="2"/>
        <v>0</v>
      </c>
      <c r="M39" s="32"/>
    </row>
    <row r="40" spans="1:13">
      <c r="A40" s="50"/>
      <c r="B40" s="12">
        <v>78</v>
      </c>
      <c r="C40" s="45" t="s">
        <v>39</v>
      </c>
      <c r="D40" s="45"/>
      <c r="E40" s="15">
        <f>IFERROR(VLOOKUP(C40,RA!B:D,3,0),0)</f>
        <v>42088.2</v>
      </c>
      <c r="F40" s="25">
        <f>IFERROR(VLOOKUP(C40,RA!B:I,8,0),0)</f>
        <v>5964.75</v>
      </c>
      <c r="G40" s="16">
        <f t="shared" si="0"/>
        <v>36123.449999999997</v>
      </c>
      <c r="H40" s="27">
        <f>RA!J38</f>
        <v>-2.9425134601423402</v>
      </c>
      <c r="I40" s="20">
        <f>IFERROR(VLOOKUP(B40,RMS!C:E,3,FALSE),0)</f>
        <v>42088.2</v>
      </c>
      <c r="J40" s="21">
        <f>IFERROR(VLOOKUP(B40,RMS!C:F,4,FALSE),0)</f>
        <v>36123.449999999997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-16.968930709839402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50"/>
      <c r="B42" s="12">
        <v>99</v>
      </c>
      <c r="C42" s="45" t="s">
        <v>34</v>
      </c>
      <c r="D42" s="45"/>
      <c r="E42" s="15">
        <f>IFERROR(VLOOKUP(C42,RA!B:D,3,0),0)</f>
        <v>2882.9061000000002</v>
      </c>
      <c r="F42" s="25">
        <f>IFERROR(VLOOKUP(C42,RA!B:I,8,0),0)</f>
        <v>491.78649999999999</v>
      </c>
      <c r="G42" s="16">
        <f t="shared" si="0"/>
        <v>2391.1196</v>
      </c>
      <c r="H42" s="27">
        <f>RA!J39</f>
        <v>-16.968930709839402</v>
      </c>
      <c r="I42" s="20">
        <f>VLOOKUP(B42,RMS!C:E,3,FALSE)</f>
        <v>2882.9059829059802</v>
      </c>
      <c r="J42" s="21">
        <f>IFERROR(VLOOKUP(B42,RMS!C:F,4,FALSE),0)</f>
        <v>2391.11965811966</v>
      </c>
      <c r="K42" s="22">
        <f t="shared" si="1"/>
        <v>1.1709401996995439E-4</v>
      </c>
      <c r="L42" s="22">
        <f t="shared" si="2"/>
        <v>-5.8119660025113262E-5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56" customWidth="1"/>
    <col min="2" max="3" width="9.140625" style="56"/>
    <col min="4" max="4" width="13.140625" style="56" bestFit="1" customWidth="1"/>
    <col min="5" max="5" width="12" style="56" bestFit="1" customWidth="1"/>
    <col min="6" max="7" width="14" style="56" bestFit="1" customWidth="1"/>
    <col min="8" max="8" width="9.140625" style="56"/>
    <col min="9" max="9" width="14" style="56" bestFit="1" customWidth="1"/>
    <col min="10" max="10" width="9.140625" style="56"/>
    <col min="11" max="11" width="14" style="56" bestFit="1" customWidth="1"/>
    <col min="12" max="12" width="12" style="56" bestFit="1" customWidth="1"/>
    <col min="13" max="13" width="14" style="56" bestFit="1" customWidth="1"/>
    <col min="14" max="15" width="15.85546875" style="56" bestFit="1" customWidth="1"/>
    <col min="16" max="17" width="10.5703125" style="56" bestFit="1" customWidth="1"/>
    <col min="18" max="18" width="12" style="56" bestFit="1" customWidth="1"/>
    <col min="19" max="20" width="9.140625" style="56"/>
    <col min="21" max="21" width="12" style="56" bestFit="1" customWidth="1"/>
    <col min="22" max="22" width="41.140625" style="56" bestFit="1" customWidth="1"/>
    <col min="23" max="16384" width="9.140625" style="56"/>
  </cols>
  <sheetData>
    <row r="1" spans="1:23" ht="12.7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 t="s">
        <v>45</v>
      </c>
      <c r="W1" s="55"/>
    </row>
    <row r="2" spans="1:23" ht="12.7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55"/>
    </row>
    <row r="3" spans="1:23" ht="23.25" thickBo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7" t="s">
        <v>46</v>
      </c>
      <c r="W3" s="55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5"/>
    </row>
    <row r="5" spans="1:23" ht="22.5" thickTop="1" thickBot="1">
      <c r="A5" s="59"/>
      <c r="B5" s="60"/>
      <c r="C5" s="61"/>
      <c r="D5" s="62" t="s">
        <v>0</v>
      </c>
      <c r="E5" s="62" t="s">
        <v>66</v>
      </c>
      <c r="F5" s="62" t="s">
        <v>67</v>
      </c>
      <c r="G5" s="62" t="s">
        <v>47</v>
      </c>
      <c r="H5" s="62" t="s">
        <v>48</v>
      </c>
      <c r="I5" s="62" t="s">
        <v>1</v>
      </c>
      <c r="J5" s="62" t="s">
        <v>2</v>
      </c>
      <c r="K5" s="62" t="s">
        <v>49</v>
      </c>
      <c r="L5" s="62" t="s">
        <v>50</v>
      </c>
      <c r="M5" s="62" t="s">
        <v>51</v>
      </c>
      <c r="N5" s="62" t="s">
        <v>52</v>
      </c>
      <c r="O5" s="62" t="s">
        <v>53</v>
      </c>
      <c r="P5" s="62" t="s">
        <v>68</v>
      </c>
      <c r="Q5" s="62" t="s">
        <v>69</v>
      </c>
      <c r="R5" s="62" t="s">
        <v>54</v>
      </c>
      <c r="S5" s="62" t="s">
        <v>55</v>
      </c>
      <c r="T5" s="62" t="s">
        <v>56</v>
      </c>
      <c r="U5" s="63" t="s">
        <v>57</v>
      </c>
    </row>
    <row r="6" spans="1:23" ht="12" thickBot="1">
      <c r="A6" s="64" t="s">
        <v>3</v>
      </c>
      <c r="B6" s="65" t="s">
        <v>4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7"/>
    </row>
    <row r="7" spans="1:23" ht="12" thickBot="1">
      <c r="A7" s="68" t="s">
        <v>5</v>
      </c>
      <c r="B7" s="69"/>
      <c r="C7" s="70"/>
      <c r="D7" s="71">
        <v>17600813.680300001</v>
      </c>
      <c r="E7" s="72"/>
      <c r="F7" s="72"/>
      <c r="G7" s="71">
        <v>18508766.017200001</v>
      </c>
      <c r="H7" s="73">
        <v>-4.90552604131602</v>
      </c>
      <c r="I7" s="71">
        <v>1496583.5787</v>
      </c>
      <c r="J7" s="73">
        <v>8.5029226823477799</v>
      </c>
      <c r="K7" s="71">
        <v>2091227.9169000001</v>
      </c>
      <c r="L7" s="73">
        <v>11.298580980259</v>
      </c>
      <c r="M7" s="73">
        <v>-0.28435175974577198</v>
      </c>
      <c r="N7" s="71">
        <v>386645168.02520001</v>
      </c>
      <c r="O7" s="71">
        <v>1700998095.8046</v>
      </c>
      <c r="P7" s="71">
        <v>890895</v>
      </c>
      <c r="Q7" s="71">
        <v>786616</v>
      </c>
      <c r="R7" s="73">
        <v>13.256658903454801</v>
      </c>
      <c r="S7" s="71">
        <v>19.7563278279708</v>
      </c>
      <c r="T7" s="71">
        <v>18.828058129633799</v>
      </c>
      <c r="U7" s="74">
        <v>4.6985943259290899</v>
      </c>
    </row>
    <row r="8" spans="1:23" ht="12" thickBot="1">
      <c r="A8" s="75">
        <v>42783</v>
      </c>
      <c r="B8" s="51" t="s">
        <v>6</v>
      </c>
      <c r="C8" s="52"/>
      <c r="D8" s="76">
        <v>869532.34389999998</v>
      </c>
      <c r="E8" s="77"/>
      <c r="F8" s="77"/>
      <c r="G8" s="76">
        <v>808076.9007</v>
      </c>
      <c r="H8" s="78">
        <v>7.6051478698084196</v>
      </c>
      <c r="I8" s="76">
        <v>146002.85149999999</v>
      </c>
      <c r="J8" s="78">
        <v>16.790962696701101</v>
      </c>
      <c r="K8" s="76">
        <v>209670.902</v>
      </c>
      <c r="L8" s="78">
        <v>25.946899585716601</v>
      </c>
      <c r="M8" s="78">
        <v>-0.30365706396398301</v>
      </c>
      <c r="N8" s="76">
        <v>16941803.379000001</v>
      </c>
      <c r="O8" s="76">
        <v>70097019.624400005</v>
      </c>
      <c r="P8" s="76">
        <v>29818</v>
      </c>
      <c r="Q8" s="76">
        <v>25440</v>
      </c>
      <c r="R8" s="78">
        <v>17.209119496855401</v>
      </c>
      <c r="S8" s="76">
        <v>29.161323492521301</v>
      </c>
      <c r="T8" s="76">
        <v>28.707480680031399</v>
      </c>
      <c r="U8" s="79">
        <v>1.5563176088569599</v>
      </c>
    </row>
    <row r="9" spans="1:23" ht="12" thickBot="1">
      <c r="A9" s="80"/>
      <c r="B9" s="51" t="s">
        <v>7</v>
      </c>
      <c r="C9" s="52"/>
      <c r="D9" s="76">
        <v>92432.423599999995</v>
      </c>
      <c r="E9" s="77"/>
      <c r="F9" s="77"/>
      <c r="G9" s="76">
        <v>199706.3591</v>
      </c>
      <c r="H9" s="78">
        <v>-53.715833578581297</v>
      </c>
      <c r="I9" s="76">
        <v>22248.087599999999</v>
      </c>
      <c r="J9" s="78">
        <v>24.0695707561216</v>
      </c>
      <c r="K9" s="76">
        <v>43854.533300000003</v>
      </c>
      <c r="L9" s="78">
        <v>21.959507698020001</v>
      </c>
      <c r="M9" s="78">
        <v>-0.49268442904624399</v>
      </c>
      <c r="N9" s="76">
        <v>3618174.1003</v>
      </c>
      <c r="O9" s="76">
        <v>10108820.369200001</v>
      </c>
      <c r="P9" s="76">
        <v>6001</v>
      </c>
      <c r="Q9" s="76">
        <v>5523</v>
      </c>
      <c r="R9" s="78">
        <v>8.6547166395075195</v>
      </c>
      <c r="S9" s="76">
        <v>15.402836793867699</v>
      </c>
      <c r="T9" s="76">
        <v>16.1107439254029</v>
      </c>
      <c r="U9" s="79">
        <v>-4.5959529469078602</v>
      </c>
    </row>
    <row r="10" spans="1:23" ht="12" thickBot="1">
      <c r="A10" s="80"/>
      <c r="B10" s="51" t="s">
        <v>8</v>
      </c>
      <c r="C10" s="52"/>
      <c r="D10" s="76">
        <v>132364.9486</v>
      </c>
      <c r="E10" s="77"/>
      <c r="F10" s="77"/>
      <c r="G10" s="76">
        <v>269703.16369999998</v>
      </c>
      <c r="H10" s="78">
        <v>-50.921988906576601</v>
      </c>
      <c r="I10" s="76">
        <v>33098.767399999997</v>
      </c>
      <c r="J10" s="78">
        <v>25.0056890060999</v>
      </c>
      <c r="K10" s="76">
        <v>66009.270900000003</v>
      </c>
      <c r="L10" s="78">
        <v>24.474785536229099</v>
      </c>
      <c r="M10" s="78">
        <v>-0.49857395864676901</v>
      </c>
      <c r="N10" s="76">
        <v>4574097.8998999996</v>
      </c>
      <c r="O10" s="76">
        <v>15829600.0735</v>
      </c>
      <c r="P10" s="76">
        <v>101908</v>
      </c>
      <c r="Q10" s="76">
        <v>90635</v>
      </c>
      <c r="R10" s="78">
        <v>12.437799966900201</v>
      </c>
      <c r="S10" s="76">
        <v>1.2988671016995701</v>
      </c>
      <c r="T10" s="76">
        <v>1.3850108159099701</v>
      </c>
      <c r="U10" s="79">
        <v>-6.6322192699836</v>
      </c>
    </row>
    <row r="11" spans="1:23" ht="12" thickBot="1">
      <c r="A11" s="80"/>
      <c r="B11" s="51" t="s">
        <v>9</v>
      </c>
      <c r="C11" s="52"/>
      <c r="D11" s="76">
        <v>55456.750999999997</v>
      </c>
      <c r="E11" s="77"/>
      <c r="F11" s="77"/>
      <c r="G11" s="76">
        <v>67233.018100000001</v>
      </c>
      <c r="H11" s="78">
        <v>-17.515600865164799</v>
      </c>
      <c r="I11" s="76">
        <v>11055.7042</v>
      </c>
      <c r="J11" s="78">
        <v>19.935722884306699</v>
      </c>
      <c r="K11" s="76">
        <v>14835.5843</v>
      </c>
      <c r="L11" s="78">
        <v>22.065920464754502</v>
      </c>
      <c r="M11" s="78">
        <v>-0.25478471380463302</v>
      </c>
      <c r="N11" s="76">
        <v>1392929.1532999999</v>
      </c>
      <c r="O11" s="76">
        <v>4842271.9545999998</v>
      </c>
      <c r="P11" s="76">
        <v>2449</v>
      </c>
      <c r="Q11" s="76">
        <v>2162</v>
      </c>
      <c r="R11" s="78">
        <v>13.274745605920399</v>
      </c>
      <c r="S11" s="76">
        <v>22.644651286239299</v>
      </c>
      <c r="T11" s="76">
        <v>22.504068593894502</v>
      </c>
      <c r="U11" s="79">
        <v>0.62082074291056</v>
      </c>
    </row>
    <row r="12" spans="1:23" ht="12" thickBot="1">
      <c r="A12" s="80"/>
      <c r="B12" s="51" t="s">
        <v>10</v>
      </c>
      <c r="C12" s="52"/>
      <c r="D12" s="76">
        <v>172694.7934</v>
      </c>
      <c r="E12" s="77"/>
      <c r="F12" s="77"/>
      <c r="G12" s="76">
        <v>149025.0558</v>
      </c>
      <c r="H12" s="78">
        <v>15.8830590419413</v>
      </c>
      <c r="I12" s="76">
        <v>31442.8495</v>
      </c>
      <c r="J12" s="78">
        <v>18.207178618970499</v>
      </c>
      <c r="K12" s="76">
        <v>25287.648799999999</v>
      </c>
      <c r="L12" s="78">
        <v>16.9687229199481</v>
      </c>
      <c r="M12" s="78">
        <v>0.243407394205823</v>
      </c>
      <c r="N12" s="76">
        <v>3815424.4172999999</v>
      </c>
      <c r="O12" s="76">
        <v>17892947.850499999</v>
      </c>
      <c r="P12" s="76">
        <v>1323</v>
      </c>
      <c r="Q12" s="76">
        <v>1225</v>
      </c>
      <c r="R12" s="78">
        <v>8.0000000000000107</v>
      </c>
      <c r="S12" s="76">
        <v>130.53272365835201</v>
      </c>
      <c r="T12" s="76">
        <v>150.05605102040801</v>
      </c>
      <c r="U12" s="79">
        <v>-14.9566536381751</v>
      </c>
    </row>
    <row r="13" spans="1:23" ht="12" thickBot="1">
      <c r="A13" s="80"/>
      <c r="B13" s="51" t="s">
        <v>11</v>
      </c>
      <c r="C13" s="52"/>
      <c r="D13" s="76">
        <v>339306.348</v>
      </c>
      <c r="E13" s="77"/>
      <c r="F13" s="77"/>
      <c r="G13" s="76">
        <v>279729.49040000001</v>
      </c>
      <c r="H13" s="78">
        <v>21.298025286789699</v>
      </c>
      <c r="I13" s="76">
        <v>54981.272799999999</v>
      </c>
      <c r="J13" s="78">
        <v>16.2040212698879</v>
      </c>
      <c r="K13" s="76">
        <v>92785.469100000002</v>
      </c>
      <c r="L13" s="78">
        <v>33.169712984970303</v>
      </c>
      <c r="M13" s="78">
        <v>-0.40743660259190301</v>
      </c>
      <c r="N13" s="76">
        <v>6345668.9085999997</v>
      </c>
      <c r="O13" s="76">
        <v>23103205.702599999</v>
      </c>
      <c r="P13" s="76">
        <v>11748</v>
      </c>
      <c r="Q13" s="76">
        <v>9451</v>
      </c>
      <c r="R13" s="78">
        <v>24.304306422600799</v>
      </c>
      <c r="S13" s="76">
        <v>28.8820520939734</v>
      </c>
      <c r="T13" s="76">
        <v>25.032277600253899</v>
      </c>
      <c r="U13" s="79">
        <v>13.3292969668274</v>
      </c>
    </row>
    <row r="14" spans="1:23" ht="12" thickBot="1">
      <c r="A14" s="80"/>
      <c r="B14" s="51" t="s">
        <v>12</v>
      </c>
      <c r="C14" s="52"/>
      <c r="D14" s="76">
        <v>128769.383</v>
      </c>
      <c r="E14" s="77"/>
      <c r="F14" s="77"/>
      <c r="G14" s="76">
        <v>96385.270199999999</v>
      </c>
      <c r="H14" s="78">
        <v>33.598611834363098</v>
      </c>
      <c r="I14" s="76">
        <v>19449.475999999999</v>
      </c>
      <c r="J14" s="78">
        <v>15.1041152383249</v>
      </c>
      <c r="K14" s="76">
        <v>19599.4653</v>
      </c>
      <c r="L14" s="78">
        <v>20.3345026261077</v>
      </c>
      <c r="M14" s="78">
        <v>-7.6527240771200001E-3</v>
      </c>
      <c r="N14" s="76">
        <v>1681837.5205999999</v>
      </c>
      <c r="O14" s="76">
        <v>7542445.7260999996</v>
      </c>
      <c r="P14" s="76">
        <v>1272</v>
      </c>
      <c r="Q14" s="76">
        <v>1203</v>
      </c>
      <c r="R14" s="78">
        <v>5.7356608478803102</v>
      </c>
      <c r="S14" s="76">
        <v>101.233791666667</v>
      </c>
      <c r="T14" s="76">
        <v>59.900983707398197</v>
      </c>
      <c r="U14" s="79">
        <v>40.8290623899235</v>
      </c>
    </row>
    <row r="15" spans="1:23" ht="12" thickBot="1">
      <c r="A15" s="80"/>
      <c r="B15" s="51" t="s">
        <v>13</v>
      </c>
      <c r="C15" s="52"/>
      <c r="D15" s="76">
        <v>132687.69089999999</v>
      </c>
      <c r="E15" s="77"/>
      <c r="F15" s="77"/>
      <c r="G15" s="76">
        <v>111415.5465</v>
      </c>
      <c r="H15" s="78">
        <v>19.092617743431301</v>
      </c>
      <c r="I15" s="76">
        <v>-37255.174099999997</v>
      </c>
      <c r="J15" s="78">
        <v>-28.077339990849101</v>
      </c>
      <c r="K15" s="76">
        <v>-11367.87</v>
      </c>
      <c r="L15" s="78">
        <v>-10.203127262854601</v>
      </c>
      <c r="M15" s="78">
        <v>2.27723435436894</v>
      </c>
      <c r="N15" s="76">
        <v>2477183.8695</v>
      </c>
      <c r="O15" s="76">
        <v>8474258.7469999995</v>
      </c>
      <c r="P15" s="76">
        <v>5704</v>
      </c>
      <c r="Q15" s="76">
        <v>4732</v>
      </c>
      <c r="R15" s="78">
        <v>20.540997464074401</v>
      </c>
      <c r="S15" s="76">
        <v>23.262217899719499</v>
      </c>
      <c r="T15" s="76">
        <v>23.378298541842799</v>
      </c>
      <c r="U15" s="79">
        <v>-0.499009349081381</v>
      </c>
    </row>
    <row r="16" spans="1:23" ht="12" thickBot="1">
      <c r="A16" s="80"/>
      <c r="B16" s="51" t="s">
        <v>14</v>
      </c>
      <c r="C16" s="52"/>
      <c r="D16" s="76">
        <v>937342.29359999998</v>
      </c>
      <c r="E16" s="77"/>
      <c r="F16" s="77"/>
      <c r="G16" s="76">
        <v>1029626.9175</v>
      </c>
      <c r="H16" s="78">
        <v>-8.9629187360479197</v>
      </c>
      <c r="I16" s="76">
        <v>-64953.2071</v>
      </c>
      <c r="J16" s="78">
        <v>-6.9295077735730599</v>
      </c>
      <c r="K16" s="76">
        <v>71442.252999999997</v>
      </c>
      <c r="L16" s="78">
        <v>6.9386543597234596</v>
      </c>
      <c r="M16" s="78">
        <v>-1.9091707550152399</v>
      </c>
      <c r="N16" s="76">
        <v>25790174.438000001</v>
      </c>
      <c r="O16" s="76">
        <v>105767998.3822</v>
      </c>
      <c r="P16" s="76">
        <v>42660</v>
      </c>
      <c r="Q16" s="76">
        <v>37509</v>
      </c>
      <c r="R16" s="78">
        <v>13.7327041510038</v>
      </c>
      <c r="S16" s="76">
        <v>21.9723931926864</v>
      </c>
      <c r="T16" s="76">
        <v>18.228331384467701</v>
      </c>
      <c r="U16" s="79">
        <v>17.039845297620399</v>
      </c>
    </row>
    <row r="17" spans="1:21" ht="12" thickBot="1">
      <c r="A17" s="80"/>
      <c r="B17" s="51" t="s">
        <v>15</v>
      </c>
      <c r="C17" s="52"/>
      <c r="D17" s="76">
        <v>607120.41529999999</v>
      </c>
      <c r="E17" s="77"/>
      <c r="F17" s="77"/>
      <c r="G17" s="76">
        <v>1273003.8565</v>
      </c>
      <c r="H17" s="78">
        <v>-52.308045871186998</v>
      </c>
      <c r="I17" s="76">
        <v>96706.743700000006</v>
      </c>
      <c r="J17" s="78">
        <v>15.928758325844401</v>
      </c>
      <c r="K17" s="76">
        <v>104410.7898</v>
      </c>
      <c r="L17" s="78">
        <v>8.2019225053306108</v>
      </c>
      <c r="M17" s="78">
        <v>-7.3785919202002004E-2</v>
      </c>
      <c r="N17" s="76">
        <v>23775435.192000002</v>
      </c>
      <c r="O17" s="76">
        <v>142860907.78780001</v>
      </c>
      <c r="P17" s="76">
        <v>9880</v>
      </c>
      <c r="Q17" s="76">
        <v>9116</v>
      </c>
      <c r="R17" s="78">
        <v>8.3808688021061801</v>
      </c>
      <c r="S17" s="76">
        <v>61.449434746963597</v>
      </c>
      <c r="T17" s="76">
        <v>60.673877073277801</v>
      </c>
      <c r="U17" s="79">
        <v>1.2621070915939301</v>
      </c>
    </row>
    <row r="18" spans="1:21" ht="12" customHeight="1" thickBot="1">
      <c r="A18" s="80"/>
      <c r="B18" s="51" t="s">
        <v>16</v>
      </c>
      <c r="C18" s="52"/>
      <c r="D18" s="76">
        <v>1592099.5373</v>
      </c>
      <c r="E18" s="77"/>
      <c r="F18" s="77"/>
      <c r="G18" s="76">
        <v>1980873.1184</v>
      </c>
      <c r="H18" s="78">
        <v>-19.6263747278282</v>
      </c>
      <c r="I18" s="76">
        <v>215938.87770000001</v>
      </c>
      <c r="J18" s="78">
        <v>13.563151840757699</v>
      </c>
      <c r="K18" s="76">
        <v>276646.68410000001</v>
      </c>
      <c r="L18" s="78">
        <v>13.9658962267838</v>
      </c>
      <c r="M18" s="78">
        <v>-0.219441655689811</v>
      </c>
      <c r="N18" s="76">
        <v>45717480.890699998</v>
      </c>
      <c r="O18" s="76">
        <v>246253683.67919999</v>
      </c>
      <c r="P18" s="76">
        <v>68233</v>
      </c>
      <c r="Q18" s="76">
        <v>56870</v>
      </c>
      <c r="R18" s="78">
        <v>19.980657640232099</v>
      </c>
      <c r="S18" s="76">
        <v>23.333277699939899</v>
      </c>
      <c r="T18" s="76">
        <v>23.276683942324599</v>
      </c>
      <c r="U18" s="79">
        <v>0.24254525379199601</v>
      </c>
    </row>
    <row r="19" spans="1:21" ht="12" customHeight="1" thickBot="1">
      <c r="A19" s="80"/>
      <c r="B19" s="51" t="s">
        <v>17</v>
      </c>
      <c r="C19" s="52"/>
      <c r="D19" s="76">
        <v>822625.86600000004</v>
      </c>
      <c r="E19" s="77"/>
      <c r="F19" s="77"/>
      <c r="G19" s="76">
        <v>848573.6263</v>
      </c>
      <c r="H19" s="78">
        <v>-3.0578089509025901</v>
      </c>
      <c r="I19" s="76">
        <v>7845.5319</v>
      </c>
      <c r="J19" s="78">
        <v>0.95371811466963996</v>
      </c>
      <c r="K19" s="76">
        <v>72819.019499999995</v>
      </c>
      <c r="L19" s="78">
        <v>8.5813437093855605</v>
      </c>
      <c r="M19" s="78">
        <v>-0.892259852523831</v>
      </c>
      <c r="N19" s="76">
        <v>13968225.229800001</v>
      </c>
      <c r="O19" s="76">
        <v>53692634.034500003</v>
      </c>
      <c r="P19" s="76">
        <v>12495</v>
      </c>
      <c r="Q19" s="76">
        <v>9930</v>
      </c>
      <c r="R19" s="78">
        <v>25.830815709969801</v>
      </c>
      <c r="S19" s="76">
        <v>65.836403841536594</v>
      </c>
      <c r="T19" s="76">
        <v>46.840837160120799</v>
      </c>
      <c r="U19" s="79">
        <v>28.852679631677201</v>
      </c>
    </row>
    <row r="20" spans="1:21" ht="12" thickBot="1">
      <c r="A20" s="80"/>
      <c r="B20" s="51" t="s">
        <v>18</v>
      </c>
      <c r="C20" s="52"/>
      <c r="D20" s="76">
        <v>1007809.7473</v>
      </c>
      <c r="E20" s="77"/>
      <c r="F20" s="77"/>
      <c r="G20" s="76">
        <v>983486.21200000006</v>
      </c>
      <c r="H20" s="78">
        <v>2.47319535375448</v>
      </c>
      <c r="I20" s="76">
        <v>87837.424299999999</v>
      </c>
      <c r="J20" s="78">
        <v>8.7156752090682996</v>
      </c>
      <c r="K20" s="76">
        <v>80306.103499999997</v>
      </c>
      <c r="L20" s="78">
        <v>8.16545290825084</v>
      </c>
      <c r="M20" s="78">
        <v>9.3782669956088999E-2</v>
      </c>
      <c r="N20" s="76">
        <v>17944435.311799999</v>
      </c>
      <c r="O20" s="76">
        <v>96322120.406100005</v>
      </c>
      <c r="P20" s="76">
        <v>39726</v>
      </c>
      <c r="Q20" s="76">
        <v>34978</v>
      </c>
      <c r="R20" s="78">
        <v>13.574246669335</v>
      </c>
      <c r="S20" s="76">
        <v>25.369021479635499</v>
      </c>
      <c r="T20" s="76">
        <v>25.542729501400899</v>
      </c>
      <c r="U20" s="79">
        <v>-0.68472495837026703</v>
      </c>
    </row>
    <row r="21" spans="1:21" ht="12" customHeight="1" thickBot="1">
      <c r="A21" s="80"/>
      <c r="B21" s="51" t="s">
        <v>19</v>
      </c>
      <c r="C21" s="52"/>
      <c r="D21" s="76">
        <v>371333.72360000003</v>
      </c>
      <c r="E21" s="77"/>
      <c r="F21" s="77"/>
      <c r="G21" s="76">
        <v>435122</v>
      </c>
      <c r="H21" s="78">
        <v>-14.659860085217501</v>
      </c>
      <c r="I21" s="76">
        <v>47125.198799999998</v>
      </c>
      <c r="J21" s="78">
        <v>12.6907942384364</v>
      </c>
      <c r="K21" s="76">
        <v>70102.449099999998</v>
      </c>
      <c r="L21" s="78">
        <v>16.110987056503699</v>
      </c>
      <c r="M21" s="78">
        <v>-0.32776672705433302</v>
      </c>
      <c r="N21" s="76">
        <v>9221312.9558000006</v>
      </c>
      <c r="O21" s="76">
        <v>36025336.753799997</v>
      </c>
      <c r="P21" s="76">
        <v>29635</v>
      </c>
      <c r="Q21" s="76">
        <v>25961</v>
      </c>
      <c r="R21" s="78">
        <v>14.151997226609099</v>
      </c>
      <c r="S21" s="76">
        <v>12.5302420651257</v>
      </c>
      <c r="T21" s="76">
        <v>13.4059783829591</v>
      </c>
      <c r="U21" s="79">
        <v>-6.9889816436245704</v>
      </c>
    </row>
    <row r="22" spans="1:21" ht="12" customHeight="1" thickBot="1">
      <c r="A22" s="80"/>
      <c r="B22" s="51" t="s">
        <v>20</v>
      </c>
      <c r="C22" s="52"/>
      <c r="D22" s="76">
        <v>1196556.7774</v>
      </c>
      <c r="E22" s="77"/>
      <c r="F22" s="77"/>
      <c r="G22" s="76">
        <v>1567301.977</v>
      </c>
      <c r="H22" s="78">
        <v>-23.654994700488398</v>
      </c>
      <c r="I22" s="76">
        <v>64722.361799999999</v>
      </c>
      <c r="J22" s="78">
        <v>5.4090506211193201</v>
      </c>
      <c r="K22" s="76">
        <v>114811.1842</v>
      </c>
      <c r="L22" s="78">
        <v>7.32540288245933</v>
      </c>
      <c r="M22" s="78">
        <v>-0.43627128096462903</v>
      </c>
      <c r="N22" s="76">
        <v>35279993.606700003</v>
      </c>
      <c r="O22" s="76">
        <v>102078528.3352</v>
      </c>
      <c r="P22" s="76">
        <v>69566</v>
      </c>
      <c r="Q22" s="76">
        <v>61770</v>
      </c>
      <c r="R22" s="78">
        <v>12.6210134369435</v>
      </c>
      <c r="S22" s="76">
        <v>17.2003101716356</v>
      </c>
      <c r="T22" s="76">
        <v>17.138844759592001</v>
      </c>
      <c r="U22" s="79">
        <v>0.35735060257745999</v>
      </c>
    </row>
    <row r="23" spans="1:21" ht="12" thickBot="1">
      <c r="A23" s="80"/>
      <c r="B23" s="51" t="s">
        <v>21</v>
      </c>
      <c r="C23" s="52"/>
      <c r="D23" s="76">
        <v>3119888.6831999999</v>
      </c>
      <c r="E23" s="77"/>
      <c r="F23" s="77"/>
      <c r="G23" s="76">
        <v>2750054.3620000002</v>
      </c>
      <c r="H23" s="78">
        <v>13.448254925805699</v>
      </c>
      <c r="I23" s="76">
        <v>241986.6482</v>
      </c>
      <c r="J23" s="78">
        <v>7.7562590454925999</v>
      </c>
      <c r="K23" s="76">
        <v>368727.27919999999</v>
      </c>
      <c r="L23" s="78">
        <v>13.4079996488448</v>
      </c>
      <c r="M23" s="78">
        <v>-0.34372458494250702</v>
      </c>
      <c r="N23" s="76">
        <v>55004991.724200003</v>
      </c>
      <c r="O23" s="76">
        <v>187788826.2922</v>
      </c>
      <c r="P23" s="76">
        <v>82719</v>
      </c>
      <c r="Q23" s="76">
        <v>74102</v>
      </c>
      <c r="R23" s="78">
        <v>11.6285660306065</v>
      </c>
      <c r="S23" s="76">
        <v>37.7167117977732</v>
      </c>
      <c r="T23" s="76">
        <v>35.1263628808939</v>
      </c>
      <c r="U23" s="79">
        <v>6.86790760225343</v>
      </c>
    </row>
    <row r="24" spans="1:21" ht="12" thickBot="1">
      <c r="A24" s="80"/>
      <c r="B24" s="51" t="s">
        <v>22</v>
      </c>
      <c r="C24" s="52"/>
      <c r="D24" s="76">
        <v>245236.69089999999</v>
      </c>
      <c r="E24" s="77"/>
      <c r="F24" s="77"/>
      <c r="G24" s="76">
        <v>257532.71179999999</v>
      </c>
      <c r="H24" s="78">
        <v>-4.7745472076374798</v>
      </c>
      <c r="I24" s="76">
        <v>32129.914499999999</v>
      </c>
      <c r="J24" s="78">
        <v>13.101593559302099</v>
      </c>
      <c r="K24" s="76">
        <v>43824.331599999998</v>
      </c>
      <c r="L24" s="78">
        <v>17.016996129809701</v>
      </c>
      <c r="M24" s="78">
        <v>-0.26684758610214598</v>
      </c>
      <c r="N24" s="76">
        <v>5979082.5613000002</v>
      </c>
      <c r="O24" s="76">
        <v>25110321.868999999</v>
      </c>
      <c r="P24" s="76">
        <v>22847</v>
      </c>
      <c r="Q24" s="76">
        <v>19859</v>
      </c>
      <c r="R24" s="78">
        <v>15.046074827534101</v>
      </c>
      <c r="S24" s="76">
        <v>10.733868380969099</v>
      </c>
      <c r="T24" s="76">
        <v>10.7046849891737</v>
      </c>
      <c r="U24" s="79">
        <v>0.271881401556265</v>
      </c>
    </row>
    <row r="25" spans="1:21" ht="12" thickBot="1">
      <c r="A25" s="80"/>
      <c r="B25" s="51" t="s">
        <v>23</v>
      </c>
      <c r="C25" s="52"/>
      <c r="D25" s="76">
        <v>293953.85710000002</v>
      </c>
      <c r="E25" s="77"/>
      <c r="F25" s="77"/>
      <c r="G25" s="76">
        <v>283088.40659999999</v>
      </c>
      <c r="H25" s="78">
        <v>3.8381827890792799</v>
      </c>
      <c r="I25" s="76">
        <v>24781.992200000001</v>
      </c>
      <c r="J25" s="78">
        <v>8.4305722144579391</v>
      </c>
      <c r="K25" s="76">
        <v>25382.972900000001</v>
      </c>
      <c r="L25" s="78">
        <v>8.9664473387869208</v>
      </c>
      <c r="M25" s="78">
        <v>-2.367652923744E-2</v>
      </c>
      <c r="N25" s="76">
        <v>7593732.8357999995</v>
      </c>
      <c r="O25" s="76">
        <v>35652484.298900001</v>
      </c>
      <c r="P25" s="76">
        <v>15583</v>
      </c>
      <c r="Q25" s="76">
        <v>13471</v>
      </c>
      <c r="R25" s="78">
        <v>15.678123376141301</v>
      </c>
      <c r="S25" s="76">
        <v>18.863752621446402</v>
      </c>
      <c r="T25" s="76">
        <v>19.724188798158998</v>
      </c>
      <c r="U25" s="79">
        <v>-4.5613202949572198</v>
      </c>
    </row>
    <row r="26" spans="1:21" ht="12" thickBot="1">
      <c r="A26" s="80"/>
      <c r="B26" s="51" t="s">
        <v>24</v>
      </c>
      <c r="C26" s="52"/>
      <c r="D26" s="76">
        <v>705454.29189999995</v>
      </c>
      <c r="E26" s="77"/>
      <c r="F26" s="77"/>
      <c r="G26" s="76">
        <v>479206.78909999999</v>
      </c>
      <c r="H26" s="78">
        <v>47.2129168338613</v>
      </c>
      <c r="I26" s="76">
        <v>118036.0322</v>
      </c>
      <c r="J26" s="78">
        <v>16.7319177947155</v>
      </c>
      <c r="K26" s="76">
        <v>103876.1681</v>
      </c>
      <c r="L26" s="78">
        <v>21.6766895759324</v>
      </c>
      <c r="M26" s="78">
        <v>0.13631484833334001</v>
      </c>
      <c r="N26" s="76">
        <v>10509595.6587</v>
      </c>
      <c r="O26" s="76">
        <v>59223570.3134</v>
      </c>
      <c r="P26" s="76">
        <v>38633</v>
      </c>
      <c r="Q26" s="76">
        <v>34117</v>
      </c>
      <c r="R26" s="78">
        <v>13.236802766948999</v>
      </c>
      <c r="S26" s="76">
        <v>18.260406696347701</v>
      </c>
      <c r="T26" s="76">
        <v>16.916789978602999</v>
      </c>
      <c r="U26" s="79">
        <v>7.3580875830842203</v>
      </c>
    </row>
    <row r="27" spans="1:21" ht="12" thickBot="1">
      <c r="A27" s="80"/>
      <c r="B27" s="51" t="s">
        <v>25</v>
      </c>
      <c r="C27" s="52"/>
      <c r="D27" s="76">
        <v>229141.08379999999</v>
      </c>
      <c r="E27" s="77"/>
      <c r="F27" s="77"/>
      <c r="G27" s="76">
        <v>218378.75260000001</v>
      </c>
      <c r="H27" s="78">
        <v>4.9282867824202601</v>
      </c>
      <c r="I27" s="76">
        <v>55094.493600000002</v>
      </c>
      <c r="J27" s="78">
        <v>24.0439176974863</v>
      </c>
      <c r="K27" s="76">
        <v>60374.225899999998</v>
      </c>
      <c r="L27" s="78">
        <v>27.646565969074</v>
      </c>
      <c r="M27" s="78">
        <v>-8.7450103438924995E-2</v>
      </c>
      <c r="N27" s="76">
        <v>4642286.1119999997</v>
      </c>
      <c r="O27" s="76">
        <v>16212075.441400001</v>
      </c>
      <c r="P27" s="76">
        <v>28089</v>
      </c>
      <c r="Q27" s="76">
        <v>23802</v>
      </c>
      <c r="R27" s="78">
        <v>18.011091504915601</v>
      </c>
      <c r="S27" s="76">
        <v>8.1576803659795694</v>
      </c>
      <c r="T27" s="76">
        <v>8.1631980085707099</v>
      </c>
      <c r="U27" s="79">
        <v>-6.7637396215630002E-2</v>
      </c>
    </row>
    <row r="28" spans="1:21" ht="12" thickBot="1">
      <c r="A28" s="80"/>
      <c r="B28" s="51" t="s">
        <v>26</v>
      </c>
      <c r="C28" s="52"/>
      <c r="D28" s="76">
        <v>753300.38390000002</v>
      </c>
      <c r="E28" s="77"/>
      <c r="F28" s="77"/>
      <c r="G28" s="76">
        <v>666717.59389999998</v>
      </c>
      <c r="H28" s="78">
        <v>12.986426455844599</v>
      </c>
      <c r="I28" s="76">
        <v>21130.299900000002</v>
      </c>
      <c r="J28" s="78">
        <v>2.80502975328432</v>
      </c>
      <c r="K28" s="76">
        <v>15377.1736</v>
      </c>
      <c r="L28" s="78">
        <v>2.3063998521548501</v>
      </c>
      <c r="M28" s="78">
        <v>0.37413418419104</v>
      </c>
      <c r="N28" s="76">
        <v>13664738.915200001</v>
      </c>
      <c r="O28" s="76">
        <v>69324310.426100001</v>
      </c>
      <c r="P28" s="76">
        <v>31886</v>
      </c>
      <c r="Q28" s="76">
        <v>29330</v>
      </c>
      <c r="R28" s="78">
        <v>8.7146266621207094</v>
      </c>
      <c r="S28" s="76">
        <v>23.624800348115201</v>
      </c>
      <c r="T28" s="76">
        <v>23.3266044527787</v>
      </c>
      <c r="U28" s="79">
        <v>1.2622155148084699</v>
      </c>
    </row>
    <row r="29" spans="1:21" ht="12" thickBot="1">
      <c r="A29" s="80"/>
      <c r="B29" s="51" t="s">
        <v>27</v>
      </c>
      <c r="C29" s="52"/>
      <c r="D29" s="76">
        <v>685908.48849999998</v>
      </c>
      <c r="E29" s="77"/>
      <c r="F29" s="77"/>
      <c r="G29" s="76">
        <v>672776.326</v>
      </c>
      <c r="H29" s="78">
        <v>1.9519358800981199</v>
      </c>
      <c r="I29" s="76">
        <v>95706.289399999994</v>
      </c>
      <c r="J29" s="78">
        <v>13.9532154805808</v>
      </c>
      <c r="K29" s="76">
        <v>91305.2739</v>
      </c>
      <c r="L29" s="78">
        <v>13.571415992423001</v>
      </c>
      <c r="M29" s="78">
        <v>4.8201109443251997E-2</v>
      </c>
      <c r="N29" s="76">
        <v>13527311.3837</v>
      </c>
      <c r="O29" s="76">
        <v>44067180.803800002</v>
      </c>
      <c r="P29" s="76">
        <v>100126</v>
      </c>
      <c r="Q29" s="76">
        <v>94212</v>
      </c>
      <c r="R29" s="78">
        <v>6.2773319746953797</v>
      </c>
      <c r="S29" s="76">
        <v>6.8504533138245796</v>
      </c>
      <c r="T29" s="76">
        <v>6.8421984481807003</v>
      </c>
      <c r="U29" s="79">
        <v>0.120501013082202</v>
      </c>
    </row>
    <row r="30" spans="1:21" ht="12" thickBot="1">
      <c r="A30" s="80"/>
      <c r="B30" s="51" t="s">
        <v>28</v>
      </c>
      <c r="C30" s="52"/>
      <c r="D30" s="76">
        <v>1069143.416</v>
      </c>
      <c r="E30" s="77"/>
      <c r="F30" s="77"/>
      <c r="G30" s="76">
        <v>763001.67169999995</v>
      </c>
      <c r="H30" s="78">
        <v>40.1233386052619</v>
      </c>
      <c r="I30" s="76">
        <v>97718.858800000002</v>
      </c>
      <c r="J30" s="78">
        <v>9.1399205511265098</v>
      </c>
      <c r="K30" s="76">
        <v>76875.242199999993</v>
      </c>
      <c r="L30" s="78">
        <v>10.0753700878163</v>
      </c>
      <c r="M30" s="78">
        <v>0.27113562186604701</v>
      </c>
      <c r="N30" s="76">
        <v>19706512.1884</v>
      </c>
      <c r="O30" s="76">
        <v>80902843.206400007</v>
      </c>
      <c r="P30" s="76">
        <v>73606</v>
      </c>
      <c r="Q30" s="76">
        <v>65904</v>
      </c>
      <c r="R30" s="78">
        <v>11.686695799951501</v>
      </c>
      <c r="S30" s="76">
        <v>14.5252209874195</v>
      </c>
      <c r="T30" s="76">
        <v>14.439094851602301</v>
      </c>
      <c r="U30" s="79">
        <v>0.59294199993079499</v>
      </c>
    </row>
    <row r="31" spans="1:21" ht="12" thickBot="1">
      <c r="A31" s="80"/>
      <c r="B31" s="51" t="s">
        <v>29</v>
      </c>
      <c r="C31" s="52"/>
      <c r="D31" s="76">
        <v>668732.48239999998</v>
      </c>
      <c r="E31" s="77"/>
      <c r="F31" s="77"/>
      <c r="G31" s="76">
        <v>552233.46140000003</v>
      </c>
      <c r="H31" s="78">
        <v>21.0959728345067</v>
      </c>
      <c r="I31" s="76">
        <v>30245.180700000001</v>
      </c>
      <c r="J31" s="78">
        <v>4.52276231467832</v>
      </c>
      <c r="K31" s="76">
        <v>23471.003199999999</v>
      </c>
      <c r="L31" s="78">
        <v>4.2501957669311201</v>
      </c>
      <c r="M31" s="78">
        <v>0.28861900116821598</v>
      </c>
      <c r="N31" s="76">
        <v>10806994.5471</v>
      </c>
      <c r="O31" s="76">
        <v>79316800.917899996</v>
      </c>
      <c r="P31" s="76">
        <v>26757</v>
      </c>
      <c r="Q31" s="76">
        <v>23213</v>
      </c>
      <c r="R31" s="78">
        <v>15.267307112393899</v>
      </c>
      <c r="S31" s="76">
        <v>24.992804963187201</v>
      </c>
      <c r="T31" s="76">
        <v>23.810261215698102</v>
      </c>
      <c r="U31" s="79">
        <v>4.7315367331954699</v>
      </c>
    </row>
    <row r="32" spans="1:21" ht="12" thickBot="1">
      <c r="A32" s="80"/>
      <c r="B32" s="51" t="s">
        <v>30</v>
      </c>
      <c r="C32" s="52"/>
      <c r="D32" s="76">
        <v>149491.25640000001</v>
      </c>
      <c r="E32" s="77"/>
      <c r="F32" s="77"/>
      <c r="G32" s="76">
        <v>128626.9598</v>
      </c>
      <c r="H32" s="78">
        <v>16.220780334419398</v>
      </c>
      <c r="I32" s="76">
        <v>34562.766300000003</v>
      </c>
      <c r="J32" s="78">
        <v>23.120259426758</v>
      </c>
      <c r="K32" s="76">
        <v>34673.480499999998</v>
      </c>
      <c r="L32" s="78">
        <v>26.956619789438601</v>
      </c>
      <c r="M32" s="78">
        <v>-3.1930512427210001E-3</v>
      </c>
      <c r="N32" s="76">
        <v>3930552.3752000001</v>
      </c>
      <c r="O32" s="76">
        <v>9929551.2508000005</v>
      </c>
      <c r="P32" s="76">
        <v>27072</v>
      </c>
      <c r="Q32" s="76">
        <v>23178</v>
      </c>
      <c r="R32" s="78">
        <v>16.8004141858659</v>
      </c>
      <c r="S32" s="76">
        <v>5.5219878989361701</v>
      </c>
      <c r="T32" s="76">
        <v>5.7667885494865798</v>
      </c>
      <c r="U32" s="79">
        <v>-4.4331978814653503</v>
      </c>
    </row>
    <row r="33" spans="1:21" ht="12" thickBot="1">
      <c r="A33" s="80"/>
      <c r="B33" s="51" t="s">
        <v>75</v>
      </c>
      <c r="C33" s="52"/>
      <c r="D33" s="77"/>
      <c r="E33" s="77"/>
      <c r="F33" s="77"/>
      <c r="G33" s="76">
        <v>4.0708000000000002</v>
      </c>
      <c r="H33" s="77"/>
      <c r="I33" s="77"/>
      <c r="J33" s="77"/>
      <c r="K33" s="76">
        <v>-11.763500000000001</v>
      </c>
      <c r="L33" s="78">
        <v>-288.97268350201398</v>
      </c>
      <c r="M33" s="77"/>
      <c r="N33" s="77"/>
      <c r="O33" s="76">
        <v>27.777799999999999</v>
      </c>
      <c r="P33" s="77"/>
      <c r="Q33" s="77"/>
      <c r="R33" s="77"/>
      <c r="S33" s="77"/>
      <c r="T33" s="77"/>
      <c r="U33" s="81"/>
    </row>
    <row r="34" spans="1:21" ht="12" customHeight="1" thickBot="1">
      <c r="A34" s="80"/>
      <c r="B34" s="51" t="s">
        <v>31</v>
      </c>
      <c r="C34" s="52"/>
      <c r="D34" s="76">
        <v>152810.65160000001</v>
      </c>
      <c r="E34" s="77"/>
      <c r="F34" s="77"/>
      <c r="G34" s="76">
        <v>111479.6969</v>
      </c>
      <c r="H34" s="78">
        <v>37.074871792192702</v>
      </c>
      <c r="I34" s="76">
        <v>11665.9745</v>
      </c>
      <c r="J34" s="78">
        <v>7.6342678850274597</v>
      </c>
      <c r="K34" s="76">
        <v>17682.986799999999</v>
      </c>
      <c r="L34" s="78">
        <v>15.8620693199965</v>
      </c>
      <c r="M34" s="78">
        <v>-0.34027126571174099</v>
      </c>
      <c r="N34" s="76">
        <v>3398806.3909</v>
      </c>
      <c r="O34" s="76">
        <v>18449917.0097</v>
      </c>
      <c r="P34" s="76">
        <v>8749</v>
      </c>
      <c r="Q34" s="76">
        <v>6595</v>
      </c>
      <c r="R34" s="78">
        <v>32.661106899166001</v>
      </c>
      <c r="S34" s="76">
        <v>17.466070590924701</v>
      </c>
      <c r="T34" s="76">
        <v>17.737645716451901</v>
      </c>
      <c r="U34" s="79">
        <v>-1.5548724832721801</v>
      </c>
    </row>
    <row r="35" spans="1:21" ht="12" customHeight="1" thickBot="1">
      <c r="A35" s="80"/>
      <c r="B35" s="51" t="s">
        <v>76</v>
      </c>
      <c r="C35" s="52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6">
        <v>11.9658</v>
      </c>
      <c r="O35" s="76">
        <v>11.9658</v>
      </c>
      <c r="P35" s="77"/>
      <c r="Q35" s="77"/>
      <c r="R35" s="77"/>
      <c r="S35" s="77"/>
      <c r="T35" s="77"/>
      <c r="U35" s="81"/>
    </row>
    <row r="36" spans="1:21" ht="12" customHeight="1" thickBot="1">
      <c r="A36" s="80"/>
      <c r="B36" s="51" t="s">
        <v>61</v>
      </c>
      <c r="C36" s="52"/>
      <c r="D36" s="76">
        <v>183608.52</v>
      </c>
      <c r="E36" s="77"/>
      <c r="F36" s="77"/>
      <c r="G36" s="76">
        <v>156857.17000000001</v>
      </c>
      <c r="H36" s="78">
        <v>17.054591766509599</v>
      </c>
      <c r="I36" s="76">
        <v>17127.93</v>
      </c>
      <c r="J36" s="78">
        <v>9.3285050170874406</v>
      </c>
      <c r="K36" s="76">
        <v>5181.6099999999997</v>
      </c>
      <c r="L36" s="78">
        <v>3.30339378174425</v>
      </c>
      <c r="M36" s="78">
        <v>2.3055228008283102</v>
      </c>
      <c r="N36" s="76">
        <v>5939795.4699999997</v>
      </c>
      <c r="O36" s="76">
        <v>29115022.489999998</v>
      </c>
      <c r="P36" s="76">
        <v>116</v>
      </c>
      <c r="Q36" s="76">
        <v>129</v>
      </c>
      <c r="R36" s="78">
        <v>-10.077519379845</v>
      </c>
      <c r="S36" s="76">
        <v>1582.83206896552</v>
      </c>
      <c r="T36" s="76">
        <v>1515.14170542636</v>
      </c>
      <c r="U36" s="79">
        <v>4.2765347547829702</v>
      </c>
    </row>
    <row r="37" spans="1:21" ht="12" customHeight="1" thickBot="1">
      <c r="A37" s="80"/>
      <c r="B37" s="51" t="s">
        <v>35</v>
      </c>
      <c r="C37" s="52"/>
      <c r="D37" s="76">
        <v>131621.92000000001</v>
      </c>
      <c r="E37" s="77"/>
      <c r="F37" s="77"/>
      <c r="G37" s="76">
        <v>253441.75</v>
      </c>
      <c r="H37" s="78">
        <v>-48.066204561797697</v>
      </c>
      <c r="I37" s="76">
        <v>-12058.41</v>
      </c>
      <c r="J37" s="78">
        <v>-9.1613995601948393</v>
      </c>
      <c r="K37" s="76">
        <v>-20024.63</v>
      </c>
      <c r="L37" s="78">
        <v>-7.9010778610864199</v>
      </c>
      <c r="M37" s="78">
        <v>-0.39782108333587202</v>
      </c>
      <c r="N37" s="76">
        <v>2960515.82</v>
      </c>
      <c r="O37" s="76">
        <v>25844728.539999999</v>
      </c>
      <c r="P37" s="76">
        <v>60</v>
      </c>
      <c r="Q37" s="76">
        <v>45</v>
      </c>
      <c r="R37" s="78">
        <v>33.3333333333333</v>
      </c>
      <c r="S37" s="76">
        <v>2193.6986666666699</v>
      </c>
      <c r="T37" s="76">
        <v>2150.5453333333298</v>
      </c>
      <c r="U37" s="79">
        <v>1.96714954469587</v>
      </c>
    </row>
    <row r="38" spans="1:21" ht="12" customHeight="1" thickBot="1">
      <c r="A38" s="80"/>
      <c r="B38" s="51" t="s">
        <v>36</v>
      </c>
      <c r="C38" s="52"/>
      <c r="D38" s="76">
        <v>29917.96</v>
      </c>
      <c r="E38" s="77"/>
      <c r="F38" s="77"/>
      <c r="G38" s="76">
        <v>11623.95</v>
      </c>
      <c r="H38" s="78">
        <v>157.38204310927</v>
      </c>
      <c r="I38" s="76">
        <v>-880.34</v>
      </c>
      <c r="J38" s="78">
        <v>-2.9425134601423402</v>
      </c>
      <c r="K38" s="76">
        <v>388.43</v>
      </c>
      <c r="L38" s="78">
        <v>3.3416351584444199</v>
      </c>
      <c r="M38" s="78">
        <v>-3.2664057874005601</v>
      </c>
      <c r="N38" s="76">
        <v>717281.98</v>
      </c>
      <c r="O38" s="76">
        <v>6818708.7599999998</v>
      </c>
      <c r="P38" s="76">
        <v>15</v>
      </c>
      <c r="Q38" s="76">
        <v>18</v>
      </c>
      <c r="R38" s="78">
        <v>-16.6666666666667</v>
      </c>
      <c r="S38" s="76">
        <v>1994.53066666667</v>
      </c>
      <c r="T38" s="76">
        <v>2411.7761111111099</v>
      </c>
      <c r="U38" s="79">
        <v>-20.919480026935901</v>
      </c>
    </row>
    <row r="39" spans="1:21" ht="12" customHeight="1" thickBot="1">
      <c r="A39" s="80"/>
      <c r="B39" s="51" t="s">
        <v>37</v>
      </c>
      <c r="C39" s="52"/>
      <c r="D39" s="76">
        <v>141577.1</v>
      </c>
      <c r="E39" s="77"/>
      <c r="F39" s="77"/>
      <c r="G39" s="76">
        <v>192201.94</v>
      </c>
      <c r="H39" s="78">
        <v>-26.339401152766701</v>
      </c>
      <c r="I39" s="76">
        <v>-24024.12</v>
      </c>
      <c r="J39" s="78">
        <v>-16.968930709839402</v>
      </c>
      <c r="K39" s="76">
        <v>-24967.61</v>
      </c>
      <c r="L39" s="78">
        <v>-12.990300722250799</v>
      </c>
      <c r="M39" s="78">
        <v>-3.7788558856854997E-2</v>
      </c>
      <c r="N39" s="76">
        <v>2750385.81</v>
      </c>
      <c r="O39" s="76">
        <v>16386219.449999999</v>
      </c>
      <c r="P39" s="76">
        <v>101</v>
      </c>
      <c r="Q39" s="76">
        <v>90</v>
      </c>
      <c r="R39" s="78">
        <v>12.2222222222222</v>
      </c>
      <c r="S39" s="76">
        <v>1401.75346534653</v>
      </c>
      <c r="T39" s="76">
        <v>1309.77455555556</v>
      </c>
      <c r="U39" s="79">
        <v>6.56170375639062</v>
      </c>
    </row>
    <row r="40" spans="1:21" ht="12" customHeight="1" thickBot="1">
      <c r="A40" s="80"/>
      <c r="B40" s="51" t="s">
        <v>74</v>
      </c>
      <c r="C40" s="52"/>
      <c r="D40" s="77"/>
      <c r="E40" s="77"/>
      <c r="F40" s="77"/>
      <c r="G40" s="76">
        <v>49.82</v>
      </c>
      <c r="H40" s="77"/>
      <c r="I40" s="77"/>
      <c r="J40" s="77"/>
      <c r="K40" s="76">
        <v>-5270.74</v>
      </c>
      <c r="L40" s="78">
        <v>-10579.566439181101</v>
      </c>
      <c r="M40" s="77"/>
      <c r="N40" s="76">
        <v>3.45</v>
      </c>
      <c r="O40" s="76">
        <v>9.61</v>
      </c>
      <c r="P40" s="77"/>
      <c r="Q40" s="77"/>
      <c r="R40" s="77"/>
      <c r="S40" s="77"/>
      <c r="T40" s="77"/>
      <c r="U40" s="81"/>
    </row>
    <row r="41" spans="1:21" ht="12" customHeight="1" thickBot="1">
      <c r="A41" s="80"/>
      <c r="B41" s="51" t="s">
        <v>32</v>
      </c>
      <c r="C41" s="52"/>
      <c r="D41" s="76">
        <v>12695.726199999999</v>
      </c>
      <c r="E41" s="77"/>
      <c r="F41" s="77"/>
      <c r="G41" s="76">
        <v>119519.6571</v>
      </c>
      <c r="H41" s="78">
        <v>-89.3777086480614</v>
      </c>
      <c r="I41" s="76">
        <v>1170.2559000000001</v>
      </c>
      <c r="J41" s="78">
        <v>9.2177153284858999</v>
      </c>
      <c r="K41" s="76">
        <v>8541.3361000000004</v>
      </c>
      <c r="L41" s="78">
        <v>7.1463860483247696</v>
      </c>
      <c r="M41" s="78">
        <v>-0.86298912883196299</v>
      </c>
      <c r="N41" s="76">
        <v>531624.01190000004</v>
      </c>
      <c r="O41" s="76">
        <v>1588285.8822999999</v>
      </c>
      <c r="P41" s="76">
        <v>58</v>
      </c>
      <c r="Q41" s="76">
        <v>56</v>
      </c>
      <c r="R41" s="78">
        <v>3.5714285714285801</v>
      </c>
      <c r="S41" s="76">
        <v>218.891831034483</v>
      </c>
      <c r="T41" s="76">
        <v>395.268617857143</v>
      </c>
      <c r="U41" s="79">
        <v>-80.577144422934097</v>
      </c>
    </row>
    <row r="42" spans="1:21" ht="12" customHeight="1" thickBot="1">
      <c r="A42" s="80"/>
      <c r="B42" s="51" t="s">
        <v>33</v>
      </c>
      <c r="C42" s="52"/>
      <c r="D42" s="76">
        <v>404749.76939999999</v>
      </c>
      <c r="E42" s="77"/>
      <c r="F42" s="77"/>
      <c r="G42" s="76">
        <v>486201.55709999998</v>
      </c>
      <c r="H42" s="78">
        <v>-16.752679317982398</v>
      </c>
      <c r="I42" s="76">
        <v>22788.53</v>
      </c>
      <c r="J42" s="78">
        <v>5.6302762157917101</v>
      </c>
      <c r="K42" s="76">
        <v>27366.947400000001</v>
      </c>
      <c r="L42" s="78">
        <v>5.6287247542424597</v>
      </c>
      <c r="M42" s="78">
        <v>-0.167297336201991</v>
      </c>
      <c r="N42" s="76">
        <v>8579640.3552000001</v>
      </c>
      <c r="O42" s="76">
        <v>36042722.651900001</v>
      </c>
      <c r="P42" s="76">
        <v>1913</v>
      </c>
      <c r="Q42" s="76">
        <v>1877</v>
      </c>
      <c r="R42" s="78">
        <v>1.9179541822056401</v>
      </c>
      <c r="S42" s="76">
        <v>211.578551698902</v>
      </c>
      <c r="T42" s="76">
        <v>186.53246052211</v>
      </c>
      <c r="U42" s="79">
        <v>11.837726922545301</v>
      </c>
    </row>
    <row r="43" spans="1:21" ht="12" thickBot="1">
      <c r="A43" s="80"/>
      <c r="B43" s="51" t="s">
        <v>38</v>
      </c>
      <c r="C43" s="52"/>
      <c r="D43" s="76">
        <v>120477.25</v>
      </c>
      <c r="E43" s="77"/>
      <c r="F43" s="77"/>
      <c r="G43" s="76">
        <v>192247.91</v>
      </c>
      <c r="H43" s="78">
        <v>-37.332348632554698</v>
      </c>
      <c r="I43" s="76">
        <v>-13302.02</v>
      </c>
      <c r="J43" s="78">
        <v>-11.0411052709121</v>
      </c>
      <c r="K43" s="76">
        <v>-26393.19</v>
      </c>
      <c r="L43" s="78">
        <v>-13.7287266217875</v>
      </c>
      <c r="M43" s="78">
        <v>-0.49600559841383302</v>
      </c>
      <c r="N43" s="76">
        <v>2571348.35</v>
      </c>
      <c r="O43" s="76">
        <v>11919943.5</v>
      </c>
      <c r="P43" s="76">
        <v>90</v>
      </c>
      <c r="Q43" s="76">
        <v>67</v>
      </c>
      <c r="R43" s="78">
        <v>34.328358208955201</v>
      </c>
      <c r="S43" s="76">
        <v>1338.63611111111</v>
      </c>
      <c r="T43" s="76">
        <v>1181.9565671641799</v>
      </c>
      <c r="U43" s="79">
        <v>11.7044163568009</v>
      </c>
    </row>
    <row r="44" spans="1:21" ht="12" thickBot="1">
      <c r="A44" s="80"/>
      <c r="B44" s="51" t="s">
        <v>39</v>
      </c>
      <c r="C44" s="52"/>
      <c r="D44" s="76">
        <v>42088.2</v>
      </c>
      <c r="E44" s="77"/>
      <c r="F44" s="77"/>
      <c r="G44" s="76">
        <v>61776.62</v>
      </c>
      <c r="H44" s="78">
        <v>-31.870341886623098</v>
      </c>
      <c r="I44" s="76">
        <v>5964.75</v>
      </c>
      <c r="J44" s="78">
        <v>14.172024462913599</v>
      </c>
      <c r="K44" s="76">
        <v>7791.96</v>
      </c>
      <c r="L44" s="78">
        <v>12.6131212746829</v>
      </c>
      <c r="M44" s="78">
        <v>-0.234499407081145</v>
      </c>
      <c r="N44" s="76">
        <v>1092926.45</v>
      </c>
      <c r="O44" s="76">
        <v>5233865.59</v>
      </c>
      <c r="P44" s="76">
        <v>52</v>
      </c>
      <c r="Q44" s="76">
        <v>42</v>
      </c>
      <c r="R44" s="78">
        <v>23.8095238095238</v>
      </c>
      <c r="S44" s="76">
        <v>809.38846153846202</v>
      </c>
      <c r="T44" s="76">
        <v>1008.43023809524</v>
      </c>
      <c r="U44" s="79">
        <v>-24.591625160858399</v>
      </c>
    </row>
    <row r="45" spans="1:21" ht="12" thickBot="1">
      <c r="A45" s="82"/>
      <c r="B45" s="51" t="s">
        <v>34</v>
      </c>
      <c r="C45" s="52"/>
      <c r="D45" s="83">
        <v>2882.9061000000002</v>
      </c>
      <c r="E45" s="84"/>
      <c r="F45" s="84"/>
      <c r="G45" s="83">
        <v>52482.328200000004</v>
      </c>
      <c r="H45" s="85">
        <v>-94.5069012772951</v>
      </c>
      <c r="I45" s="83">
        <v>491.78649999999999</v>
      </c>
      <c r="J45" s="85">
        <v>17.058706837520699</v>
      </c>
      <c r="K45" s="83">
        <v>5841.9421000000002</v>
      </c>
      <c r="L45" s="85">
        <v>11.131255606149001</v>
      </c>
      <c r="M45" s="85">
        <v>-0.91581797772353801</v>
      </c>
      <c r="N45" s="83">
        <v>192852.7965</v>
      </c>
      <c r="O45" s="83">
        <v>1178888.3304999999</v>
      </c>
      <c r="P45" s="83">
        <v>5</v>
      </c>
      <c r="Q45" s="83">
        <v>4</v>
      </c>
      <c r="R45" s="85">
        <v>25</v>
      </c>
      <c r="S45" s="83">
        <v>576.58122000000003</v>
      </c>
      <c r="T45" s="83">
        <v>1080.555525</v>
      </c>
      <c r="U45" s="86">
        <v>-87.407339593890995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42783</v>
      </c>
      <c r="C2" s="43">
        <v>12</v>
      </c>
      <c r="D2" s="43">
        <v>62770</v>
      </c>
      <c r="E2" s="43">
        <v>869533.22361538501</v>
      </c>
      <c r="F2" s="43">
        <v>723529.48648803402</v>
      </c>
      <c r="G2" s="37"/>
      <c r="H2" s="37"/>
    </row>
    <row r="3" spans="1:8">
      <c r="A3" s="43">
        <v>2</v>
      </c>
      <c r="B3" s="44">
        <v>42783</v>
      </c>
      <c r="C3" s="43">
        <v>13</v>
      </c>
      <c r="D3" s="43">
        <v>11363</v>
      </c>
      <c r="E3" s="43">
        <v>92432.497346153803</v>
      </c>
      <c r="F3" s="43">
        <v>70184.340372649604</v>
      </c>
      <c r="G3" s="37"/>
      <c r="H3" s="37"/>
    </row>
    <row r="4" spans="1:8">
      <c r="A4" s="43">
        <v>3</v>
      </c>
      <c r="B4" s="44">
        <v>42783</v>
      </c>
      <c r="C4" s="43">
        <v>14</v>
      </c>
      <c r="D4" s="43">
        <v>114771</v>
      </c>
      <c r="E4" s="43">
        <v>132367.08271985501</v>
      </c>
      <c r="F4" s="43">
        <v>99266.181040472395</v>
      </c>
      <c r="G4" s="37"/>
      <c r="H4" s="37"/>
    </row>
    <row r="5" spans="1:8">
      <c r="A5" s="43">
        <v>4</v>
      </c>
      <c r="B5" s="44">
        <v>42783</v>
      </c>
      <c r="C5" s="43">
        <v>15</v>
      </c>
      <c r="D5" s="43">
        <v>3147</v>
      </c>
      <c r="E5" s="43">
        <v>55456.783399682303</v>
      </c>
      <c r="F5" s="43">
        <v>44401.048425557798</v>
      </c>
      <c r="G5" s="37"/>
      <c r="H5" s="37"/>
    </row>
    <row r="6" spans="1:8">
      <c r="A6" s="43">
        <v>5</v>
      </c>
      <c r="B6" s="44">
        <v>42783</v>
      </c>
      <c r="C6" s="43">
        <v>16</v>
      </c>
      <c r="D6" s="43">
        <v>4675</v>
      </c>
      <c r="E6" s="43">
        <v>172694.788831624</v>
      </c>
      <c r="F6" s="43">
        <v>141251.94441538499</v>
      </c>
      <c r="G6" s="37"/>
      <c r="H6" s="37"/>
    </row>
    <row r="7" spans="1:8">
      <c r="A7" s="43">
        <v>6</v>
      </c>
      <c r="B7" s="44">
        <v>42783</v>
      </c>
      <c r="C7" s="43">
        <v>17</v>
      </c>
      <c r="D7" s="43">
        <v>19046</v>
      </c>
      <c r="E7" s="43">
        <v>339306.59450427297</v>
      </c>
      <c r="F7" s="43">
        <v>284325.07650000002</v>
      </c>
      <c r="G7" s="37"/>
      <c r="H7" s="37"/>
    </row>
    <row r="8" spans="1:8">
      <c r="A8" s="43">
        <v>7</v>
      </c>
      <c r="B8" s="44">
        <v>42783</v>
      </c>
      <c r="C8" s="43">
        <v>18</v>
      </c>
      <c r="D8" s="43">
        <v>101624</v>
      </c>
      <c r="E8" s="43">
        <v>128769.38767094001</v>
      </c>
      <c r="F8" s="43">
        <v>109319.90628034199</v>
      </c>
      <c r="G8" s="37"/>
      <c r="H8" s="37"/>
    </row>
    <row r="9" spans="1:8">
      <c r="A9" s="43">
        <v>8</v>
      </c>
      <c r="B9" s="44">
        <v>42783</v>
      </c>
      <c r="C9" s="43">
        <v>19</v>
      </c>
      <c r="D9" s="43">
        <v>17489</v>
      </c>
      <c r="E9" s="43">
        <v>132687.77262222199</v>
      </c>
      <c r="F9" s="43">
        <v>169942.864849573</v>
      </c>
      <c r="G9" s="37"/>
      <c r="H9" s="37"/>
    </row>
    <row r="10" spans="1:8">
      <c r="A10" s="43">
        <v>9</v>
      </c>
      <c r="B10" s="44">
        <v>42783</v>
      </c>
      <c r="C10" s="43">
        <v>21</v>
      </c>
      <c r="D10" s="43">
        <v>223909</v>
      </c>
      <c r="E10" s="43">
        <v>937341.87392991502</v>
      </c>
      <c r="F10" s="43">
        <v>1002295.50097863</v>
      </c>
      <c r="G10" s="37"/>
      <c r="H10" s="37"/>
    </row>
    <row r="11" spans="1:8">
      <c r="A11" s="43">
        <v>10</v>
      </c>
      <c r="B11" s="44">
        <v>42783</v>
      </c>
      <c r="C11" s="43">
        <v>22</v>
      </c>
      <c r="D11" s="43">
        <v>27643</v>
      </c>
      <c r="E11" s="43">
        <v>607120.42232991499</v>
      </c>
      <c r="F11" s="43">
        <v>510413.67133504298</v>
      </c>
      <c r="G11" s="37"/>
      <c r="H11" s="37"/>
    </row>
    <row r="12" spans="1:8">
      <c r="A12" s="43">
        <v>11</v>
      </c>
      <c r="B12" s="44">
        <v>42783</v>
      </c>
      <c r="C12" s="43">
        <v>23</v>
      </c>
      <c r="D12" s="43">
        <v>145655.43</v>
      </c>
      <c r="E12" s="43">
        <v>1592100.19180427</v>
      </c>
      <c r="F12" s="43">
        <v>1376160.6440546999</v>
      </c>
      <c r="G12" s="37"/>
      <c r="H12" s="37"/>
    </row>
    <row r="13" spans="1:8">
      <c r="A13" s="43">
        <v>12</v>
      </c>
      <c r="B13" s="44">
        <v>42783</v>
      </c>
      <c r="C13" s="43">
        <v>24</v>
      </c>
      <c r="D13" s="43">
        <v>22683.5</v>
      </c>
      <c r="E13" s="43">
        <v>822625.71035897406</v>
      </c>
      <c r="F13" s="43">
        <v>814780.33262307697</v>
      </c>
      <c r="G13" s="37"/>
      <c r="H13" s="37"/>
    </row>
    <row r="14" spans="1:8">
      <c r="A14" s="43">
        <v>13</v>
      </c>
      <c r="B14" s="44">
        <v>42783</v>
      </c>
      <c r="C14" s="43">
        <v>25</v>
      </c>
      <c r="D14" s="43">
        <v>84305</v>
      </c>
      <c r="E14" s="43">
        <v>1007810.0138</v>
      </c>
      <c r="F14" s="43">
        <v>919972.32299999997</v>
      </c>
      <c r="G14" s="37"/>
      <c r="H14" s="37"/>
    </row>
    <row r="15" spans="1:8">
      <c r="A15" s="43">
        <v>14</v>
      </c>
      <c r="B15" s="44">
        <v>42783</v>
      </c>
      <c r="C15" s="43">
        <v>26</v>
      </c>
      <c r="D15" s="43">
        <v>65255</v>
      </c>
      <c r="E15" s="43">
        <v>371333.59028095403</v>
      </c>
      <c r="F15" s="43">
        <v>324208.524835716</v>
      </c>
      <c r="G15" s="37"/>
      <c r="H15" s="37"/>
    </row>
    <row r="16" spans="1:8">
      <c r="A16" s="43">
        <v>15</v>
      </c>
      <c r="B16" s="44">
        <v>42783</v>
      </c>
      <c r="C16" s="43">
        <v>27</v>
      </c>
      <c r="D16" s="43">
        <v>146676.049</v>
      </c>
      <c r="E16" s="43">
        <v>1196558.44513861</v>
      </c>
      <c r="F16" s="43">
        <v>1131834.41482752</v>
      </c>
      <c r="G16" s="37"/>
      <c r="H16" s="37"/>
    </row>
    <row r="17" spans="1:9">
      <c r="A17" s="43">
        <v>16</v>
      </c>
      <c r="B17" s="44">
        <v>42783</v>
      </c>
      <c r="C17" s="43">
        <v>29</v>
      </c>
      <c r="D17" s="43">
        <v>213702</v>
      </c>
      <c r="E17" s="43">
        <v>3119890.7385076899</v>
      </c>
      <c r="F17" s="43">
        <v>2877902.0702923099</v>
      </c>
      <c r="G17" s="37"/>
      <c r="H17" s="37"/>
    </row>
    <row r="18" spans="1:9">
      <c r="A18" s="43">
        <v>17</v>
      </c>
      <c r="B18" s="44">
        <v>42783</v>
      </c>
      <c r="C18" s="43">
        <v>31</v>
      </c>
      <c r="D18" s="43">
        <v>23690.129000000001</v>
      </c>
      <c r="E18" s="43">
        <v>245236.72147273301</v>
      </c>
      <c r="F18" s="43">
        <v>213106.77126918</v>
      </c>
      <c r="G18" s="37"/>
      <c r="H18" s="37"/>
    </row>
    <row r="19" spans="1:9">
      <c r="A19" s="43">
        <v>18</v>
      </c>
      <c r="B19" s="44">
        <v>42783</v>
      </c>
      <c r="C19" s="43">
        <v>32</v>
      </c>
      <c r="D19" s="43">
        <v>15986.652</v>
      </c>
      <c r="E19" s="43">
        <v>293953.83899998502</v>
      </c>
      <c r="F19" s="43">
        <v>269171.86938836699</v>
      </c>
      <c r="G19" s="37"/>
      <c r="H19" s="37"/>
    </row>
    <row r="20" spans="1:9">
      <c r="A20" s="43">
        <v>19</v>
      </c>
      <c r="B20" s="44">
        <v>42783</v>
      </c>
      <c r="C20" s="43">
        <v>33</v>
      </c>
      <c r="D20" s="43">
        <v>47884.086000000003</v>
      </c>
      <c r="E20" s="43">
        <v>705454.26915471605</v>
      </c>
      <c r="F20" s="43">
        <v>587418.25116985198</v>
      </c>
      <c r="G20" s="37"/>
      <c r="H20" s="37"/>
    </row>
    <row r="21" spans="1:9">
      <c r="A21" s="43">
        <v>20</v>
      </c>
      <c r="B21" s="44">
        <v>42783</v>
      </c>
      <c r="C21" s="43">
        <v>34</v>
      </c>
      <c r="D21" s="43">
        <v>39217.360999999997</v>
      </c>
      <c r="E21" s="43">
        <v>229141.05153389301</v>
      </c>
      <c r="F21" s="43">
        <v>174046.59723927799</v>
      </c>
      <c r="G21" s="37"/>
      <c r="H21" s="37"/>
    </row>
    <row r="22" spans="1:9">
      <c r="A22" s="43">
        <v>21</v>
      </c>
      <c r="B22" s="44">
        <v>42783</v>
      </c>
      <c r="C22" s="43">
        <v>35</v>
      </c>
      <c r="D22" s="43">
        <v>25822.217000000001</v>
      </c>
      <c r="E22" s="43">
        <v>753300.39453982306</v>
      </c>
      <c r="F22" s="43">
        <v>732170.08516283205</v>
      </c>
      <c r="G22" s="37"/>
      <c r="H22" s="37"/>
    </row>
    <row r="23" spans="1:9">
      <c r="A23" s="43">
        <v>22</v>
      </c>
      <c r="B23" s="44">
        <v>42783</v>
      </c>
      <c r="C23" s="43">
        <v>36</v>
      </c>
      <c r="D23" s="43">
        <v>139757.84299999999</v>
      </c>
      <c r="E23" s="43">
        <v>685908.62550265505</v>
      </c>
      <c r="F23" s="43">
        <v>590202.19620882196</v>
      </c>
      <c r="G23" s="37"/>
      <c r="H23" s="37"/>
    </row>
    <row r="24" spans="1:9">
      <c r="A24" s="43">
        <v>23</v>
      </c>
      <c r="B24" s="44">
        <v>42783</v>
      </c>
      <c r="C24" s="43">
        <v>37</v>
      </c>
      <c r="D24" s="43">
        <v>122227.70600000001</v>
      </c>
      <c r="E24" s="43">
        <v>1069143.3565123901</v>
      </c>
      <c r="F24" s="43">
        <v>971424.54838348401</v>
      </c>
      <c r="G24" s="37"/>
      <c r="H24" s="37"/>
    </row>
    <row r="25" spans="1:9">
      <c r="A25" s="43">
        <v>24</v>
      </c>
      <c r="B25" s="44">
        <v>42783</v>
      </c>
      <c r="C25" s="43">
        <v>38</v>
      </c>
      <c r="D25" s="43">
        <v>129384.311</v>
      </c>
      <c r="E25" s="43">
        <v>668732.37809911498</v>
      </c>
      <c r="F25" s="43">
        <v>638487.30805840704</v>
      </c>
      <c r="G25" s="37"/>
      <c r="H25" s="37"/>
    </row>
    <row r="26" spans="1:9">
      <c r="A26" s="43">
        <v>25</v>
      </c>
      <c r="B26" s="44">
        <v>42783</v>
      </c>
      <c r="C26" s="43">
        <v>39</v>
      </c>
      <c r="D26" s="43">
        <v>97371.456000000006</v>
      </c>
      <c r="E26" s="43">
        <v>149491.12581309999</v>
      </c>
      <c r="F26" s="43">
        <v>114928.50147527699</v>
      </c>
      <c r="G26" s="37"/>
      <c r="H26" s="37"/>
    </row>
    <row r="27" spans="1:9">
      <c r="A27" s="43">
        <v>26</v>
      </c>
      <c r="B27" s="44">
        <v>42783</v>
      </c>
      <c r="C27" s="43">
        <v>42</v>
      </c>
      <c r="D27" s="43">
        <v>7655.2049999999999</v>
      </c>
      <c r="E27" s="43">
        <v>152810.65090000001</v>
      </c>
      <c r="F27" s="43">
        <v>141144.68609999999</v>
      </c>
      <c r="G27" s="37"/>
      <c r="H27" s="37"/>
    </row>
    <row r="28" spans="1:9">
      <c r="A28" s="43">
        <v>27</v>
      </c>
      <c r="B28" s="44">
        <v>42783</v>
      </c>
      <c r="C28" s="43">
        <v>70</v>
      </c>
      <c r="D28" s="43">
        <v>113</v>
      </c>
      <c r="E28" s="43">
        <v>183608.52</v>
      </c>
      <c r="F28" s="43">
        <v>166480.59</v>
      </c>
      <c r="G28" s="37"/>
      <c r="H28" s="37"/>
    </row>
    <row r="29" spans="1:9">
      <c r="A29" s="43">
        <v>28</v>
      </c>
      <c r="B29" s="44">
        <v>42783</v>
      </c>
      <c r="C29" s="43">
        <v>71</v>
      </c>
      <c r="D29" s="43">
        <v>52</v>
      </c>
      <c r="E29" s="43">
        <v>131621.92000000001</v>
      </c>
      <c r="F29" s="43">
        <v>143680.32999999999</v>
      </c>
      <c r="G29" s="37"/>
      <c r="H29" s="37"/>
    </row>
    <row r="30" spans="1:9">
      <c r="A30" s="43">
        <v>29</v>
      </c>
      <c r="B30" s="44">
        <v>42783</v>
      </c>
      <c r="C30" s="43">
        <v>72</v>
      </c>
      <c r="D30" s="43">
        <v>15</v>
      </c>
      <c r="E30" s="43">
        <v>29917.96</v>
      </c>
      <c r="F30" s="43">
        <v>30798.3</v>
      </c>
      <c r="G30" s="37"/>
      <c r="H30" s="37"/>
    </row>
    <row r="31" spans="1:9">
      <c r="A31" s="39">
        <v>30</v>
      </c>
      <c r="B31" s="44">
        <v>42783</v>
      </c>
      <c r="C31" s="39">
        <v>73</v>
      </c>
      <c r="D31" s="39">
        <v>93</v>
      </c>
      <c r="E31" s="39">
        <v>141577.1</v>
      </c>
      <c r="F31" s="39">
        <v>165601.22</v>
      </c>
      <c r="G31" s="39"/>
      <c r="H31" s="39"/>
      <c r="I31" s="39"/>
    </row>
    <row r="32" spans="1:9">
      <c r="A32" s="39">
        <v>31</v>
      </c>
      <c r="B32" s="44">
        <v>42783</v>
      </c>
      <c r="C32" s="39">
        <v>75</v>
      </c>
      <c r="D32" s="39">
        <v>59</v>
      </c>
      <c r="E32" s="39">
        <v>12695.7264957265</v>
      </c>
      <c r="F32" s="39">
        <v>11525.4700854701</v>
      </c>
      <c r="G32" s="39"/>
      <c r="H32" s="39"/>
    </row>
    <row r="33" spans="1:8">
      <c r="A33" s="39">
        <v>32</v>
      </c>
      <c r="B33" s="44">
        <v>42783</v>
      </c>
      <c r="C33" s="39">
        <v>76</v>
      </c>
      <c r="D33" s="39">
        <v>2132</v>
      </c>
      <c r="E33" s="39">
        <v>404749.76355042699</v>
      </c>
      <c r="F33" s="39">
        <v>381961.23986410297</v>
      </c>
      <c r="G33" s="39"/>
      <c r="H33" s="39"/>
    </row>
    <row r="34" spans="1:8">
      <c r="A34" s="39">
        <v>33</v>
      </c>
      <c r="B34" s="44">
        <v>42783</v>
      </c>
      <c r="C34" s="39">
        <v>77</v>
      </c>
      <c r="D34" s="39">
        <v>82</v>
      </c>
      <c r="E34" s="39">
        <v>120477.25</v>
      </c>
      <c r="F34" s="39">
        <v>133779.26999999999</v>
      </c>
      <c r="G34" s="30"/>
      <c r="H34" s="30"/>
    </row>
    <row r="35" spans="1:8">
      <c r="A35" s="39">
        <v>34</v>
      </c>
      <c r="B35" s="44">
        <v>42783</v>
      </c>
      <c r="C35" s="39">
        <v>78</v>
      </c>
      <c r="D35" s="39">
        <v>46</v>
      </c>
      <c r="E35" s="39">
        <v>42088.2</v>
      </c>
      <c r="F35" s="39">
        <v>36123.449999999997</v>
      </c>
      <c r="G35" s="30"/>
      <c r="H35" s="30"/>
    </row>
    <row r="36" spans="1:8">
      <c r="A36" s="39">
        <v>35</v>
      </c>
      <c r="B36" s="44">
        <v>42783</v>
      </c>
      <c r="C36" s="39">
        <v>99</v>
      </c>
      <c r="D36" s="39">
        <v>5</v>
      </c>
      <c r="E36" s="39">
        <v>2882.9059829059802</v>
      </c>
      <c r="F36" s="39">
        <v>2391.11965811966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2017-02-18T01:34:53Z</dcterms:modified>
</cp:coreProperties>
</file>