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<sst xmlns="http://schemas.openxmlformats.org/spreadsheetml/2006/main" count="117" uniqueCount="77">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</sst>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0" fontId="47" fillId="35" borderId="12" xfId="0" applyFont="1" applyFill="1" applyBorder="1" applyAlignment="1">
      <alignment horizontal="right" vertical="top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14" fontId="47" fillId="33" borderId="12" xfId="0" applyNumberFormat="1" applyFont="1" applyFill="1" applyBorder="1" applyAlignment="1">
      <alignment vertical="center" wrapText="1"/>
    </xf>
    <xf numFmtId="14" fontId="47" fillId="33" borderId="16" xfId="0" applyNumberFormat="1" applyFont="1" applyFill="1" applyBorder="1" applyAlignment="1">
      <alignment vertical="center" wrapText="1"/>
    </xf>
    <xf numFmtId="14" fontId="47" fillId="33" borderId="17" xfId="0" applyNumberFormat="1" applyFont="1" applyFill="1" applyBorder="1" applyAlignment="1">
      <alignment vertical="center" wrapText="1"/>
    </xf>
    <xf numFmtId="0" fontId="46" fillId="0" borderId="0" xfId="0" applyFont="1" applyAlignment="1">
      <alignment wrapText="1"/>
    </xf>
    <xf numFmtId="0" fontId="46" fillId="0" borderId="19" xfId="0" applyFont="1" applyBorder="1" applyAlignment="1">
      <alignment wrapText="1"/>
    </xf>
    <xf numFmtId="0" fontId="46" fillId="0" borderId="0" xfId="0" applyFont="1" applyAlignment="1">
      <alignment horizontal="right"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543a8e1c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4edb4a80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543a8e41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4edb4a58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4edb4a80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543a8e4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22985688.317399994</v>
      </c>
      <c r="F3" s="25">
        <f>RA!I7</f>
        <v>1854337.1329999999</v>
      </c>
      <c r="G3" s="16">
        <f>SUM(G4:G42)</f>
        <v>21131351.184399996</v>
      </c>
      <c r="H3" s="27">
        <f>RA!J7</f>
        <v>8.0673552490324205</v>
      </c>
      <c r="I3" s="20">
        <f>SUM(I4:I42)</f>
        <v>22985698.455994777</v>
      </c>
      <c r="J3" s="21">
        <f>SUM(J4:J42)</f>
        <v>21131351.417973783</v>
      </c>
      <c r="K3" s="22">
        <f>E3-I3</f>
        <v>-10.138594783842564</v>
      </c>
      <c r="L3" s="22">
        <f>G3-J3</f>
        <v>-0.2335737869143486</v>
      </c>
    </row>
    <row r="4" spans="1:13">
      <c r="A4" s="71">
        <f>RA!A8</f>
        <v>42784</v>
      </c>
      <c r="B4" s="12">
        <v>12</v>
      </c>
      <c r="C4" s="69" t="s">
        <v>6</v>
      </c>
      <c r="D4" s="69"/>
      <c r="E4" s="15">
        <f>IFERROR(VLOOKUP(C4,RA!B:D,3,0),0)</f>
        <v>1077029.9576000001</v>
      </c>
      <c r="F4" s="25">
        <f>IFERROR(VLOOKUP(C4,RA!B:I,8,0),0)</f>
        <v>200070.9564</v>
      </c>
      <c r="G4" s="16">
        <f t="shared" ref="G4:G42" si="0">E4-F4</f>
        <v>876959.00120000006</v>
      </c>
      <c r="H4" s="27">
        <f>RA!J8</f>
        <v>18.576173762689798</v>
      </c>
      <c r="I4" s="20">
        <f>IFERROR(VLOOKUP(B4,RMS!C:E,3,FALSE),0)</f>
        <v>1077031.2045829101</v>
      </c>
      <c r="J4" s="21">
        <f>IFERROR(VLOOKUP(B4,RMS!C:F,4,FALSE),0)</f>
        <v>876958.99625726498</v>
      </c>
      <c r="K4" s="22">
        <f t="shared" ref="K4:K42" si="1">E4-I4</f>
        <v>-1.2469829099718481</v>
      </c>
      <c r="L4" s="22">
        <f t="shared" ref="L4:L42" si="2">G4-J4</f>
        <v>4.9427350750193E-3</v>
      </c>
    </row>
    <row r="5" spans="1:13">
      <c r="A5" s="71"/>
      <c r="B5" s="12">
        <v>13</v>
      </c>
      <c r="C5" s="69" t="s">
        <v>7</v>
      </c>
      <c r="D5" s="69"/>
      <c r="E5" s="15">
        <f>IFERROR(VLOOKUP(C5,RA!B:D,3,0),0)</f>
        <v>175885.49780000001</v>
      </c>
      <c r="F5" s="25">
        <f>IFERROR(VLOOKUP(C5,RA!B:I,8,0),0)</f>
        <v>41361.1302</v>
      </c>
      <c r="G5" s="16">
        <f t="shared" si="0"/>
        <v>134524.3676</v>
      </c>
      <c r="H5" s="27">
        <f>RA!J9</f>
        <v>23.515941176134898</v>
      </c>
      <c r="I5" s="20">
        <f>IFERROR(VLOOKUP(B5,RMS!C:E,3,FALSE),0)</f>
        <v>175885.642645299</v>
      </c>
      <c r="J5" s="21">
        <f>IFERROR(VLOOKUP(B5,RMS!C:F,4,FALSE),0)</f>
        <v>134524.40615897399</v>
      </c>
      <c r="K5" s="22">
        <f t="shared" si="1"/>
        <v>-0.14484529898618348</v>
      </c>
      <c r="L5" s="22">
        <f t="shared" si="2"/>
        <v>-3.855897398898378E-2</v>
      </c>
      <c r="M5" s="32"/>
    </row>
    <row r="6" spans="1:13">
      <c r="A6" s="71"/>
      <c r="B6" s="12">
        <v>14</v>
      </c>
      <c r="C6" s="69" t="s">
        <v>8</v>
      </c>
      <c r="D6" s="69"/>
      <c r="E6" s="15">
        <f>IFERROR(VLOOKUP(C6,RA!B:D,3,0),0)</f>
        <v>235327.7537</v>
      </c>
      <c r="F6" s="25">
        <f>IFERROR(VLOOKUP(C6,RA!B:I,8,0),0)</f>
        <v>50890.847699999998</v>
      </c>
      <c r="G6" s="16">
        <f t="shared" si="0"/>
        <v>184436.90600000002</v>
      </c>
      <c r="H6" s="27">
        <f>RA!J10</f>
        <v>21.6255188348403</v>
      </c>
      <c r="I6" s="20">
        <f>IFERROR(VLOOKUP(B6,RMS!C:E,3,FALSE),0)</f>
        <v>235330.45792322801</v>
      </c>
      <c r="J6" s="21">
        <f>IFERROR(VLOOKUP(B6,RMS!C:F,4,FALSE),0)</f>
        <v>184436.906760499</v>
      </c>
      <c r="K6" s="22">
        <f>E6-I6</f>
        <v>-2.7042232280073222</v>
      </c>
      <c r="L6" s="22">
        <f t="shared" si="2"/>
        <v>-7.6049898052588105E-4</v>
      </c>
      <c r="M6" s="32"/>
    </row>
    <row r="7" spans="1:13">
      <c r="A7" s="71"/>
      <c r="B7" s="12">
        <v>15</v>
      </c>
      <c r="C7" s="69" t="s">
        <v>9</v>
      </c>
      <c r="D7" s="69"/>
      <c r="E7" s="15">
        <f>IFERROR(VLOOKUP(C7,RA!B:D,3,0),0)</f>
        <v>69695.379000000001</v>
      </c>
      <c r="F7" s="25">
        <f>IFERROR(VLOOKUP(C7,RA!B:I,8,0),0)</f>
        <v>13141.480100000001</v>
      </c>
      <c r="G7" s="16">
        <f t="shared" si="0"/>
        <v>56553.8989</v>
      </c>
      <c r="H7" s="27">
        <f>RA!J11</f>
        <v>18.8555974421202</v>
      </c>
      <c r="I7" s="20">
        <f>IFERROR(VLOOKUP(B7,RMS!C:E,3,FALSE),0)</f>
        <v>69695.423163179803</v>
      </c>
      <c r="J7" s="21">
        <f>IFERROR(VLOOKUP(B7,RMS!C:F,4,FALSE),0)</f>
        <v>56553.899756697698</v>
      </c>
      <c r="K7" s="22">
        <f t="shared" si="1"/>
        <v>-4.4163179802126251E-2</v>
      </c>
      <c r="L7" s="22">
        <f t="shared" si="2"/>
        <v>-8.5669769759988412E-4</v>
      </c>
      <c r="M7" s="32"/>
    </row>
    <row r="8" spans="1:13">
      <c r="A8" s="71"/>
      <c r="B8" s="12">
        <v>16</v>
      </c>
      <c r="C8" s="69" t="s">
        <v>10</v>
      </c>
      <c r="D8" s="69"/>
      <c r="E8" s="15">
        <f>IFERROR(VLOOKUP(C8,RA!B:D,3,0),0)</f>
        <v>279752.01640000002</v>
      </c>
      <c r="F8" s="25">
        <f>IFERROR(VLOOKUP(C8,RA!B:I,8,0),0)</f>
        <v>15894.247600000001</v>
      </c>
      <c r="G8" s="16">
        <f t="shared" si="0"/>
        <v>263857.76880000002</v>
      </c>
      <c r="H8" s="27">
        <f>RA!J12</f>
        <v>5.6815488962459497</v>
      </c>
      <c r="I8" s="20">
        <f>IFERROR(VLOOKUP(B8,RMS!C:E,3,FALSE),0)</f>
        <v>279751.98432307702</v>
      </c>
      <c r="J8" s="21">
        <f>IFERROR(VLOOKUP(B8,RMS!C:F,4,FALSE),0)</f>
        <v>263857.76782905997</v>
      </c>
      <c r="K8" s="22">
        <f t="shared" si="1"/>
        <v>3.207692300202325E-2</v>
      </c>
      <c r="L8" s="22">
        <f t="shared" si="2"/>
        <v>9.7094004740938544E-4</v>
      </c>
      <c r="M8" s="32"/>
    </row>
    <row r="9" spans="1:13">
      <c r="A9" s="71"/>
      <c r="B9" s="12">
        <v>17</v>
      </c>
      <c r="C9" s="69" t="s">
        <v>11</v>
      </c>
      <c r="D9" s="69"/>
      <c r="E9" s="15">
        <f>IFERROR(VLOOKUP(C9,RA!B:D,3,0),0)</f>
        <v>435570.74200000003</v>
      </c>
      <c r="F9" s="25">
        <f>IFERROR(VLOOKUP(C9,RA!B:I,8,0),0)</f>
        <v>55650.013200000001</v>
      </c>
      <c r="G9" s="16">
        <f t="shared" si="0"/>
        <v>379920.72880000004</v>
      </c>
      <c r="H9" s="27">
        <f>RA!J13</f>
        <v>12.776343274223001</v>
      </c>
      <c r="I9" s="20">
        <f>IFERROR(VLOOKUP(B9,RMS!C:E,3,FALSE),0)</f>
        <v>435571.134529915</v>
      </c>
      <c r="J9" s="21">
        <f>IFERROR(VLOOKUP(B9,RMS!C:F,4,FALSE),0)</f>
        <v>379920.730834188</v>
      </c>
      <c r="K9" s="22">
        <f t="shared" si="1"/>
        <v>-0.39252991497050971</v>
      </c>
      <c r="L9" s="22">
        <f t="shared" si="2"/>
        <v>-2.0341879571788013E-3</v>
      </c>
      <c r="M9" s="32"/>
    </row>
    <row r="10" spans="1:13">
      <c r="A10" s="71"/>
      <c r="B10" s="12">
        <v>18</v>
      </c>
      <c r="C10" s="69" t="s">
        <v>12</v>
      </c>
      <c r="D10" s="69"/>
      <c r="E10" s="15">
        <f>IFERROR(VLOOKUP(C10,RA!B:D,3,0),0)</f>
        <v>93988.800000000003</v>
      </c>
      <c r="F10" s="25">
        <f>IFERROR(VLOOKUP(C10,RA!B:I,8,0),0)</f>
        <v>20446.348600000001</v>
      </c>
      <c r="G10" s="16">
        <f t="shared" si="0"/>
        <v>73542.451400000005</v>
      </c>
      <c r="H10" s="27">
        <f>RA!J14</f>
        <v>21.7540266499838</v>
      </c>
      <c r="I10" s="20">
        <f>IFERROR(VLOOKUP(B10,RMS!C:E,3,FALSE),0)</f>
        <v>93988.804535897405</v>
      </c>
      <c r="J10" s="21">
        <f>IFERROR(VLOOKUP(B10,RMS!C:F,4,FALSE),0)</f>
        <v>73542.451476923103</v>
      </c>
      <c r="K10" s="22">
        <f t="shared" si="1"/>
        <v>-4.5358974020928144E-3</v>
      </c>
      <c r="L10" s="22">
        <f t="shared" si="2"/>
        <v>-7.6923097367398441E-5</v>
      </c>
      <c r="M10" s="32"/>
    </row>
    <row r="11" spans="1:13">
      <c r="A11" s="71"/>
      <c r="B11" s="12">
        <v>19</v>
      </c>
      <c r="C11" s="69" t="s">
        <v>13</v>
      </c>
      <c r="D11" s="69"/>
      <c r="E11" s="15">
        <f>IFERROR(VLOOKUP(C11,RA!B:D,3,0),0)</f>
        <v>151651.8144</v>
      </c>
      <c r="F11" s="25">
        <f>IFERROR(VLOOKUP(C11,RA!B:I,8,0),0)</f>
        <v>-40206.217299999997</v>
      </c>
      <c r="G11" s="16">
        <f t="shared" si="0"/>
        <v>191858.03169999999</v>
      </c>
      <c r="H11" s="27">
        <f>RA!J15</f>
        <v>-26.5121900842882</v>
      </c>
      <c r="I11" s="20">
        <f>IFERROR(VLOOKUP(B11,RMS!C:E,3,FALSE),0)</f>
        <v>151651.90991453</v>
      </c>
      <c r="J11" s="21">
        <f>IFERROR(VLOOKUP(B11,RMS!C:F,4,FALSE),0)</f>
        <v>191858.03025042699</v>
      </c>
      <c r="K11" s="22">
        <f t="shared" si="1"/>
        <v>-9.5514529995853081E-2</v>
      </c>
      <c r="L11" s="22">
        <f t="shared" si="2"/>
        <v>1.4495729992631823E-3</v>
      </c>
      <c r="M11" s="32"/>
    </row>
    <row r="12" spans="1:13">
      <c r="A12" s="71"/>
      <c r="B12" s="12">
        <v>21</v>
      </c>
      <c r="C12" s="69" t="s">
        <v>14</v>
      </c>
      <c r="D12" s="69"/>
      <c r="E12" s="15">
        <f>IFERROR(VLOOKUP(C12,RA!B:D,3,0),0)</f>
        <v>1462229.4968999999</v>
      </c>
      <c r="F12" s="25">
        <f>IFERROR(VLOOKUP(C12,RA!B:I,8,0),0)</f>
        <v>-162177.13</v>
      </c>
      <c r="G12" s="16">
        <f t="shared" si="0"/>
        <v>1624406.6269</v>
      </c>
      <c r="H12" s="27">
        <f>RA!J16</f>
        <v>-11.091085930342899</v>
      </c>
      <c r="I12" s="20">
        <f>IFERROR(VLOOKUP(B12,RMS!C:E,3,FALSE),0)</f>
        <v>1462228.9454991501</v>
      </c>
      <c r="J12" s="21">
        <f>IFERROR(VLOOKUP(B12,RMS!C:F,4,FALSE),0)</f>
        <v>1624406.62678632</v>
      </c>
      <c r="K12" s="22">
        <f t="shared" si="1"/>
        <v>0.55140084982849658</v>
      </c>
      <c r="L12" s="22">
        <f t="shared" si="2"/>
        <v>1.1368002742528915E-4</v>
      </c>
      <c r="M12" s="32"/>
    </row>
    <row r="13" spans="1:13">
      <c r="A13" s="71"/>
      <c r="B13" s="12">
        <v>22</v>
      </c>
      <c r="C13" s="69" t="s">
        <v>15</v>
      </c>
      <c r="D13" s="69"/>
      <c r="E13" s="15">
        <f>IFERROR(VLOOKUP(C13,RA!B:D,3,0),0)</f>
        <v>791648.96059999999</v>
      </c>
      <c r="F13" s="25">
        <f>IFERROR(VLOOKUP(C13,RA!B:I,8,0),0)</f>
        <v>87100.157099999997</v>
      </c>
      <c r="G13" s="16">
        <f t="shared" si="0"/>
        <v>704548.80350000004</v>
      </c>
      <c r="H13" s="27">
        <f>RA!J17</f>
        <v>11.0023711815381</v>
      </c>
      <c r="I13" s="20">
        <f>IFERROR(VLOOKUP(B13,RMS!C:E,3,FALSE),0)</f>
        <v>791648.97795128205</v>
      </c>
      <c r="J13" s="21">
        <f>IFERROR(VLOOKUP(B13,RMS!C:F,4,FALSE),0)</f>
        <v>704548.80451880302</v>
      </c>
      <c r="K13" s="22">
        <f t="shared" si="1"/>
        <v>-1.7351282062008977E-2</v>
      </c>
      <c r="L13" s="22">
        <f t="shared" si="2"/>
        <v>-1.0188029846176505E-3</v>
      </c>
      <c r="M13" s="32"/>
    </row>
    <row r="14" spans="1:13">
      <c r="A14" s="71"/>
      <c r="B14" s="12">
        <v>23</v>
      </c>
      <c r="C14" s="69" t="s">
        <v>16</v>
      </c>
      <c r="D14" s="69"/>
      <c r="E14" s="15">
        <f>IFERROR(VLOOKUP(C14,RA!B:D,3,0),0)</f>
        <v>2243188.1815999998</v>
      </c>
      <c r="F14" s="25">
        <f>IFERROR(VLOOKUP(C14,RA!B:I,8,0),0)</f>
        <v>254845.87609999999</v>
      </c>
      <c r="G14" s="16">
        <f t="shared" si="0"/>
        <v>1988342.3054999998</v>
      </c>
      <c r="H14" s="27">
        <f>RA!J18</f>
        <v>11.3608781550474</v>
      </c>
      <c r="I14" s="20">
        <f>IFERROR(VLOOKUP(B14,RMS!C:E,3,FALSE),0)</f>
        <v>2243189.3124187998</v>
      </c>
      <c r="J14" s="21">
        <f>IFERROR(VLOOKUP(B14,RMS!C:F,4,FALSE),0)</f>
        <v>1988342.2465205099</v>
      </c>
      <c r="K14" s="22">
        <f t="shared" si="1"/>
        <v>-1.1308188000693917</v>
      </c>
      <c r="L14" s="22">
        <f t="shared" si="2"/>
        <v>5.8979489840567112E-2</v>
      </c>
      <c r="M14" s="32"/>
    </row>
    <row r="15" spans="1:13">
      <c r="A15" s="71"/>
      <c r="B15" s="12">
        <v>24</v>
      </c>
      <c r="C15" s="69" t="s">
        <v>17</v>
      </c>
      <c r="D15" s="69"/>
      <c r="E15" s="15">
        <f>IFERROR(VLOOKUP(C15,RA!B:D,3,0),0)</f>
        <v>968603.2818</v>
      </c>
      <c r="F15" s="25">
        <f>IFERROR(VLOOKUP(C15,RA!B:I,8,0),0)</f>
        <v>22449.1188</v>
      </c>
      <c r="G15" s="16">
        <f t="shared" si="0"/>
        <v>946154.16299999994</v>
      </c>
      <c r="H15" s="27">
        <f>RA!J19</f>
        <v>2.31767940722664</v>
      </c>
      <c r="I15" s="20">
        <f>IFERROR(VLOOKUP(B15,RMS!C:E,3,FALSE),0)</f>
        <v>968603.08300598303</v>
      </c>
      <c r="J15" s="21">
        <f>IFERROR(VLOOKUP(B15,RMS!C:F,4,FALSE),0)</f>
        <v>946154.16175726498</v>
      </c>
      <c r="K15" s="22">
        <f t="shared" si="1"/>
        <v>0.19879401696380228</v>
      </c>
      <c r="L15" s="22">
        <f t="shared" si="2"/>
        <v>1.2427349574863911E-3</v>
      </c>
      <c r="M15" s="32"/>
    </row>
    <row r="16" spans="1:13">
      <c r="A16" s="71"/>
      <c r="B16" s="12">
        <v>25</v>
      </c>
      <c r="C16" s="69" t="s">
        <v>18</v>
      </c>
      <c r="D16" s="69"/>
      <c r="E16" s="15">
        <f>IFERROR(VLOOKUP(C16,RA!B:D,3,0),0)</f>
        <v>1176917.112</v>
      </c>
      <c r="F16" s="25">
        <f>IFERROR(VLOOKUP(C16,RA!B:I,8,0),0)</f>
        <v>108039.7953</v>
      </c>
      <c r="G16" s="16">
        <f t="shared" si="0"/>
        <v>1068877.3166999999</v>
      </c>
      <c r="H16" s="27">
        <f>RA!J20</f>
        <v>9.1798984141204301</v>
      </c>
      <c r="I16" s="20">
        <f>IFERROR(VLOOKUP(B16,RMS!C:E,3,FALSE),0)</f>
        <v>1176917.4449</v>
      </c>
      <c r="J16" s="21">
        <f>IFERROR(VLOOKUP(B16,RMS!C:F,4,FALSE),0)</f>
        <v>1068877.3167000001</v>
      </c>
      <c r="K16" s="22">
        <f t="shared" si="1"/>
        <v>-0.33290000003762543</v>
      </c>
      <c r="L16" s="22">
        <f t="shared" si="2"/>
        <v>0</v>
      </c>
      <c r="M16" s="32"/>
    </row>
    <row r="17" spans="1:13">
      <c r="A17" s="71"/>
      <c r="B17" s="12">
        <v>26</v>
      </c>
      <c r="C17" s="69" t="s">
        <v>19</v>
      </c>
      <c r="D17" s="69"/>
      <c r="E17" s="15">
        <f>IFERROR(VLOOKUP(C17,RA!B:D,3,0),0)</f>
        <v>472437.78279999999</v>
      </c>
      <c r="F17" s="25">
        <f>IFERROR(VLOOKUP(C17,RA!B:I,8,0),0)</f>
        <v>61492.659599999999</v>
      </c>
      <c r="G17" s="16">
        <f t="shared" si="0"/>
        <v>410945.12319999997</v>
      </c>
      <c r="H17" s="27">
        <f>RA!J21</f>
        <v>13.016033399266099</v>
      </c>
      <c r="I17" s="20">
        <f>IFERROR(VLOOKUP(B17,RMS!C:E,3,FALSE),0)</f>
        <v>472437.57827515301</v>
      </c>
      <c r="J17" s="21">
        <f>IFERROR(VLOOKUP(B17,RMS!C:F,4,FALSE),0)</f>
        <v>410945.12325636501</v>
      </c>
      <c r="K17" s="22">
        <f t="shared" si="1"/>
        <v>0.20452484698034823</v>
      </c>
      <c r="L17" s="22">
        <f t="shared" si="2"/>
        <v>-5.6365039199590683E-5</v>
      </c>
      <c r="M17" s="32"/>
    </row>
    <row r="18" spans="1:13">
      <c r="A18" s="71"/>
      <c r="B18" s="12">
        <v>27</v>
      </c>
      <c r="C18" s="69" t="s">
        <v>20</v>
      </c>
      <c r="D18" s="69"/>
      <c r="E18" s="15">
        <f>IFERROR(VLOOKUP(C18,RA!B:D,3,0),0)</f>
        <v>1574467.4438</v>
      </c>
      <c r="F18" s="25">
        <f>IFERROR(VLOOKUP(C18,RA!B:I,8,0),0)</f>
        <v>79327.535699999993</v>
      </c>
      <c r="G18" s="16">
        <f t="shared" si="0"/>
        <v>1495139.9081000001</v>
      </c>
      <c r="H18" s="27">
        <f>RA!J22</f>
        <v>5.0383725628865204</v>
      </c>
      <c r="I18" s="20">
        <f>IFERROR(VLOOKUP(B18,RMS!C:E,3,FALSE),0)</f>
        <v>1574469.6474424701</v>
      </c>
      <c r="J18" s="21">
        <f>IFERROR(VLOOKUP(B18,RMS!C:F,4,FALSE),0)</f>
        <v>1495139.90989241</v>
      </c>
      <c r="K18" s="22">
        <f t="shared" si="1"/>
        <v>-2.2036424700636417</v>
      </c>
      <c r="L18" s="22">
        <f t="shared" si="2"/>
        <v>-1.792409922927618E-3</v>
      </c>
      <c r="M18" s="32"/>
    </row>
    <row r="19" spans="1:13">
      <c r="A19" s="71"/>
      <c r="B19" s="12">
        <v>29</v>
      </c>
      <c r="C19" s="69" t="s">
        <v>21</v>
      </c>
      <c r="D19" s="69"/>
      <c r="E19" s="15">
        <f>IFERROR(VLOOKUP(C19,RA!B:D,3,0),0)</f>
        <v>4056834.2546000001</v>
      </c>
      <c r="F19" s="25">
        <f>IFERROR(VLOOKUP(C19,RA!B:I,8,0),0)</f>
        <v>360153.19390000001</v>
      </c>
      <c r="G19" s="16">
        <f t="shared" si="0"/>
        <v>3696681.0607000003</v>
      </c>
      <c r="H19" s="27">
        <f>RA!J23</f>
        <v>8.8776906153271202</v>
      </c>
      <c r="I19" s="20">
        <f>IFERROR(VLOOKUP(B19,RMS!C:E,3,FALSE),0)</f>
        <v>4056837.2494854699</v>
      </c>
      <c r="J19" s="21">
        <f>IFERROR(VLOOKUP(B19,RMS!C:F,4,FALSE),0)</f>
        <v>3696681.1092914501</v>
      </c>
      <c r="K19" s="22">
        <f t="shared" si="1"/>
        <v>-2.9948854697868228</v>
      </c>
      <c r="L19" s="22">
        <f t="shared" si="2"/>
        <v>-4.8591449856758118E-2</v>
      </c>
      <c r="M19" s="32"/>
    </row>
    <row r="20" spans="1:13">
      <c r="A20" s="71"/>
      <c r="B20" s="12">
        <v>31</v>
      </c>
      <c r="C20" s="69" t="s">
        <v>22</v>
      </c>
      <c r="D20" s="69"/>
      <c r="E20" s="15">
        <f>IFERROR(VLOOKUP(C20,RA!B:D,3,0),0)</f>
        <v>311361.10029999999</v>
      </c>
      <c r="F20" s="25">
        <f>IFERROR(VLOOKUP(C20,RA!B:I,8,0),0)</f>
        <v>40733.373099999997</v>
      </c>
      <c r="G20" s="16">
        <f t="shared" si="0"/>
        <v>270627.72719999996</v>
      </c>
      <c r="H20" s="27">
        <f>RA!J24</f>
        <v>13.0823577706891</v>
      </c>
      <c r="I20" s="20">
        <f>IFERROR(VLOOKUP(B20,RMS!C:E,3,FALSE),0)</f>
        <v>311361.16401427297</v>
      </c>
      <c r="J20" s="21">
        <f>IFERROR(VLOOKUP(B20,RMS!C:F,4,FALSE),0)</f>
        <v>270627.73223643098</v>
      </c>
      <c r="K20" s="22">
        <f t="shared" si="1"/>
        <v>-6.371427298290655E-2</v>
      </c>
      <c r="L20" s="22">
        <f t="shared" si="2"/>
        <v>-5.0364310154691339E-3</v>
      </c>
      <c r="M20" s="32"/>
    </row>
    <row r="21" spans="1:13">
      <c r="A21" s="71"/>
      <c r="B21" s="12">
        <v>32</v>
      </c>
      <c r="C21" s="69" t="s">
        <v>23</v>
      </c>
      <c r="D21" s="69"/>
      <c r="E21" s="15">
        <f>IFERROR(VLOOKUP(C21,RA!B:D,3,0),0)</f>
        <v>423900.58760000003</v>
      </c>
      <c r="F21" s="25">
        <f>IFERROR(VLOOKUP(C21,RA!B:I,8,0),0)</f>
        <v>31809.61</v>
      </c>
      <c r="G21" s="16">
        <f t="shared" si="0"/>
        <v>392090.97760000004</v>
      </c>
      <c r="H21" s="27">
        <f>RA!J25</f>
        <v>7.5040259274224201</v>
      </c>
      <c r="I21" s="20">
        <f>IFERROR(VLOOKUP(B21,RMS!C:E,3,FALSE),0)</f>
        <v>423900.572493268</v>
      </c>
      <c r="J21" s="21">
        <f>IFERROR(VLOOKUP(B21,RMS!C:F,4,FALSE),0)</f>
        <v>392090.990838664</v>
      </c>
      <c r="K21" s="22">
        <f t="shared" si="1"/>
        <v>1.5106732025742531E-2</v>
      </c>
      <c r="L21" s="22">
        <f t="shared" si="2"/>
        <v>-1.3238663959782571E-2</v>
      </c>
      <c r="M21" s="32"/>
    </row>
    <row r="22" spans="1:13">
      <c r="A22" s="71"/>
      <c r="B22" s="12">
        <v>33</v>
      </c>
      <c r="C22" s="69" t="s">
        <v>24</v>
      </c>
      <c r="D22" s="69"/>
      <c r="E22" s="15">
        <f>IFERROR(VLOOKUP(C22,RA!B:D,3,0),0)</f>
        <v>858851.9216</v>
      </c>
      <c r="F22" s="25">
        <f>IFERROR(VLOOKUP(C22,RA!B:I,8,0),0)</f>
        <v>153017.09770000001</v>
      </c>
      <c r="G22" s="16">
        <f t="shared" si="0"/>
        <v>705834.82389999996</v>
      </c>
      <c r="H22" s="27">
        <f>RA!J26</f>
        <v>17.816470319462798</v>
      </c>
      <c r="I22" s="20">
        <f>IFERROR(VLOOKUP(B22,RMS!C:E,3,FALSE),0)</f>
        <v>858851.902959942</v>
      </c>
      <c r="J22" s="21">
        <f>IFERROR(VLOOKUP(B22,RMS!C:F,4,FALSE),0)</f>
        <v>705834.91042666999</v>
      </c>
      <c r="K22" s="22">
        <f t="shared" si="1"/>
        <v>1.8640057998709381E-2</v>
      </c>
      <c r="L22" s="22">
        <f t="shared" si="2"/>
        <v>-8.6526670027524233E-2</v>
      </c>
      <c r="M22" s="32"/>
    </row>
    <row r="23" spans="1:13">
      <c r="A23" s="71"/>
      <c r="B23" s="12">
        <v>34</v>
      </c>
      <c r="C23" s="69" t="s">
        <v>25</v>
      </c>
      <c r="D23" s="69"/>
      <c r="E23" s="15">
        <f>IFERROR(VLOOKUP(C23,RA!B:D,3,0),0)</f>
        <v>304979.78019999998</v>
      </c>
      <c r="F23" s="25">
        <f>IFERROR(VLOOKUP(C23,RA!B:I,8,0),0)</f>
        <v>73446.313500000004</v>
      </c>
      <c r="G23" s="16">
        <f t="shared" si="0"/>
        <v>231533.46669999999</v>
      </c>
      <c r="H23" s="27">
        <f>RA!J27</f>
        <v>24.0823550505005</v>
      </c>
      <c r="I23" s="20">
        <f>IFERROR(VLOOKUP(B23,RMS!C:E,3,FALSE),0)</f>
        <v>304979.73209937202</v>
      </c>
      <c r="J23" s="21">
        <f>IFERROR(VLOOKUP(B23,RMS!C:F,4,FALSE),0)</f>
        <v>231533.47840652001</v>
      </c>
      <c r="K23" s="22">
        <f t="shared" si="1"/>
        <v>4.8100627958774567E-2</v>
      </c>
      <c r="L23" s="22">
        <f t="shared" si="2"/>
        <v>-1.1706520017469302E-2</v>
      </c>
      <c r="M23" s="32"/>
    </row>
    <row r="24" spans="1:13">
      <c r="A24" s="71"/>
      <c r="B24" s="12">
        <v>35</v>
      </c>
      <c r="C24" s="69" t="s">
        <v>26</v>
      </c>
      <c r="D24" s="69"/>
      <c r="E24" s="15">
        <f>IFERROR(VLOOKUP(C24,RA!B:D,3,0),0)</f>
        <v>968783.20460000006</v>
      </c>
      <c r="F24" s="25">
        <f>IFERROR(VLOOKUP(C24,RA!B:I,8,0),0)</f>
        <v>25660.253199999999</v>
      </c>
      <c r="G24" s="16">
        <f t="shared" si="0"/>
        <v>943122.95140000002</v>
      </c>
      <c r="H24" s="27">
        <f>RA!J28</f>
        <v>2.6487095439061501</v>
      </c>
      <c r="I24" s="20">
        <f>IFERROR(VLOOKUP(B24,RMS!C:E,3,FALSE),0)</f>
        <v>968783.22761946905</v>
      </c>
      <c r="J24" s="21">
        <f>IFERROR(VLOOKUP(B24,RMS!C:F,4,FALSE),0)</f>
        <v>943122.95628849603</v>
      </c>
      <c r="K24" s="22">
        <f t="shared" si="1"/>
        <v>-2.3019468993879855E-2</v>
      </c>
      <c r="L24" s="22">
        <f t="shared" si="2"/>
        <v>-4.8884960124269128E-3</v>
      </c>
      <c r="M24" s="32"/>
    </row>
    <row r="25" spans="1:13">
      <c r="A25" s="71"/>
      <c r="B25" s="12">
        <v>36</v>
      </c>
      <c r="C25" s="69" t="s">
        <v>27</v>
      </c>
      <c r="D25" s="69"/>
      <c r="E25" s="15">
        <f>IFERROR(VLOOKUP(C25,RA!B:D,3,0),0)</f>
        <v>788400.41319999995</v>
      </c>
      <c r="F25" s="25">
        <f>IFERROR(VLOOKUP(C25,RA!B:I,8,0),0)</f>
        <v>114665.16039999999</v>
      </c>
      <c r="G25" s="16">
        <f t="shared" si="0"/>
        <v>673735.2527999999</v>
      </c>
      <c r="H25" s="27">
        <f>RA!J29</f>
        <v>14.5440259137601</v>
      </c>
      <c r="I25" s="20">
        <f>IFERROR(VLOOKUP(B25,RMS!C:E,3,FALSE),0)</f>
        <v>788400.56843362795</v>
      </c>
      <c r="J25" s="21">
        <f>IFERROR(VLOOKUP(B25,RMS!C:F,4,FALSE),0)</f>
        <v>673735.24759721605</v>
      </c>
      <c r="K25" s="22">
        <f t="shared" si="1"/>
        <v>-0.15523362800013274</v>
      </c>
      <c r="L25" s="22">
        <f t="shared" si="2"/>
        <v>5.2027838537469506E-3</v>
      </c>
      <c r="M25" s="32"/>
    </row>
    <row r="26" spans="1:13">
      <c r="A26" s="71"/>
      <c r="B26" s="12">
        <v>37</v>
      </c>
      <c r="C26" s="69" t="s">
        <v>63</v>
      </c>
      <c r="D26" s="69"/>
      <c r="E26" s="15">
        <f>IFERROR(VLOOKUP(C26,RA!B:D,3,0),0)</f>
        <v>1304423.3873000001</v>
      </c>
      <c r="F26" s="25">
        <f>IFERROR(VLOOKUP(C26,RA!B:I,8,0),0)</f>
        <v>128636.8824</v>
      </c>
      <c r="G26" s="16">
        <f t="shared" si="0"/>
        <v>1175786.5049000001</v>
      </c>
      <c r="H26" s="27">
        <f>RA!J30</f>
        <v>9.8615896995118195</v>
      </c>
      <c r="I26" s="20">
        <f>IFERROR(VLOOKUP(B26,RMS!C:E,3,FALSE),0)</f>
        <v>1304423.3123814201</v>
      </c>
      <c r="J26" s="21">
        <f>IFERROR(VLOOKUP(B26,RMS!C:F,4,FALSE),0)</f>
        <v>1175786.5124651501</v>
      </c>
      <c r="K26" s="22">
        <f t="shared" si="1"/>
        <v>7.4918580008670688E-2</v>
      </c>
      <c r="L26" s="22">
        <f t="shared" si="2"/>
        <v>-7.5651500374078751E-3</v>
      </c>
      <c r="M26" s="32"/>
    </row>
    <row r="27" spans="1:13">
      <c r="A27" s="71"/>
      <c r="B27" s="12">
        <v>38</v>
      </c>
      <c r="C27" s="69" t="s">
        <v>29</v>
      </c>
      <c r="D27" s="69"/>
      <c r="E27" s="15">
        <f>IFERROR(VLOOKUP(C27,RA!B:D,3,0),0)</f>
        <v>844097.19010000001</v>
      </c>
      <c r="F27" s="25">
        <f>IFERROR(VLOOKUP(C27,RA!B:I,8,0),0)</f>
        <v>32262.932199999999</v>
      </c>
      <c r="G27" s="16">
        <f t="shared" si="0"/>
        <v>811834.25789999997</v>
      </c>
      <c r="H27" s="27">
        <f>RA!J31</f>
        <v>3.8221821584523701</v>
      </c>
      <c r="I27" s="20">
        <f>IFERROR(VLOOKUP(B27,RMS!C:E,3,FALSE),0)</f>
        <v>844097.07001592906</v>
      </c>
      <c r="J27" s="21">
        <f>IFERROR(VLOOKUP(B27,RMS!C:F,4,FALSE),0)</f>
        <v>811834.28391946899</v>
      </c>
      <c r="K27" s="22">
        <f t="shared" si="1"/>
        <v>0.12008407094981521</v>
      </c>
      <c r="L27" s="22">
        <f t="shared" si="2"/>
        <v>-2.6019469019956887E-2</v>
      </c>
      <c r="M27" s="32"/>
    </row>
    <row r="28" spans="1:13">
      <c r="A28" s="71"/>
      <c r="B28" s="12">
        <v>39</v>
      </c>
      <c r="C28" s="69" t="s">
        <v>30</v>
      </c>
      <c r="D28" s="69"/>
      <c r="E28" s="15">
        <f>IFERROR(VLOOKUP(C28,RA!B:D,3,0),0)</f>
        <v>192371.8358</v>
      </c>
      <c r="F28" s="25">
        <f>IFERROR(VLOOKUP(C28,RA!B:I,8,0),0)</f>
        <v>43125.560899999997</v>
      </c>
      <c r="G28" s="16">
        <f t="shared" si="0"/>
        <v>149246.27490000002</v>
      </c>
      <c r="H28" s="27">
        <f>RA!J32</f>
        <v>22.4178142921273</v>
      </c>
      <c r="I28" s="20">
        <f>IFERROR(VLOOKUP(B28,RMS!C:E,3,FALSE),0)</f>
        <v>192371.68730177701</v>
      </c>
      <c r="J28" s="21">
        <f>IFERROR(VLOOKUP(B28,RMS!C:F,4,FALSE),0)</f>
        <v>149246.302314459</v>
      </c>
      <c r="K28" s="22">
        <f t="shared" si="1"/>
        <v>0.14849822298856452</v>
      </c>
      <c r="L28" s="22">
        <f t="shared" si="2"/>
        <v>-2.7414458978455514E-2</v>
      </c>
      <c r="M28" s="32"/>
    </row>
    <row r="29" spans="1:13">
      <c r="A29" s="71"/>
      <c r="B29" s="12">
        <v>40</v>
      </c>
      <c r="C29" s="69" t="s">
        <v>64</v>
      </c>
      <c r="D29" s="69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9" t="s">
        <v>31</v>
      </c>
      <c r="D30" s="69"/>
      <c r="E30" s="15">
        <f>IFERROR(VLOOKUP(C30,RA!B:D,3,0),0)</f>
        <v>206303.74780000001</v>
      </c>
      <c r="F30" s="25">
        <f>IFERROR(VLOOKUP(C30,RA!B:I,8,0),0)</f>
        <v>15121.256299999999</v>
      </c>
      <c r="G30" s="16">
        <f t="shared" si="0"/>
        <v>191182.4915</v>
      </c>
      <c r="H30" s="27">
        <f>RA!J34</f>
        <v>7.3296081439389198</v>
      </c>
      <c r="I30" s="20">
        <f>IFERROR(VLOOKUP(B30,RMS!C:E,3,FALSE),0)</f>
        <v>206303.74780000001</v>
      </c>
      <c r="J30" s="21">
        <f>IFERROR(VLOOKUP(B30,RMS!C:F,4,FALSE),0)</f>
        <v>191182.5232</v>
      </c>
      <c r="K30" s="22">
        <f t="shared" si="1"/>
        <v>0</v>
      </c>
      <c r="L30" s="22">
        <f t="shared" si="2"/>
        <v>-3.1699999992270023E-2</v>
      </c>
      <c r="M30" s="32"/>
    </row>
    <row r="31" spans="1:13" s="36" customFormat="1" ht="12" thickBot="1">
      <c r="A31" s="71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IFERROR(VLOOKUP(C32,RA!B:D,3,0),0)</f>
        <v>375689.95</v>
      </c>
      <c r="F32" s="25">
        <f>IFERROR(VLOOKUP(C32,RA!B:I,8,0),0)</f>
        <v>39916.21</v>
      </c>
      <c r="G32" s="16">
        <f t="shared" si="0"/>
        <v>335773.74</v>
      </c>
      <c r="H32" s="27">
        <f>RA!J34</f>
        <v>7.3296081439389198</v>
      </c>
      <c r="I32" s="20">
        <f>IFERROR(VLOOKUP(B32,RMS!C:E,3,FALSE),0)</f>
        <v>375689.95</v>
      </c>
      <c r="J32" s="21">
        <f>IFERROR(VLOOKUP(B32,RMS!C:F,4,FALSE),0)</f>
        <v>335773.74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9" t="s">
        <v>35</v>
      </c>
      <c r="D33" s="69"/>
      <c r="E33" s="15">
        <f>IFERROR(VLOOKUP(C33,RA!B:D,3,0),0)</f>
        <v>187339.72</v>
      </c>
      <c r="F33" s="25">
        <f>IFERROR(VLOOKUP(C33,RA!B:I,8,0),0)</f>
        <v>-19451.72</v>
      </c>
      <c r="G33" s="16">
        <f t="shared" si="0"/>
        <v>206791.44</v>
      </c>
      <c r="H33" s="27">
        <f>RA!J34</f>
        <v>7.3296081439389198</v>
      </c>
      <c r="I33" s="20">
        <f>IFERROR(VLOOKUP(B33,RMS!C:E,3,FALSE),0)</f>
        <v>187339.72</v>
      </c>
      <c r="J33" s="21">
        <f>IFERROR(VLOOKUP(B33,RMS!C:F,4,FALSE),0)</f>
        <v>206791.44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9" t="s">
        <v>36</v>
      </c>
      <c r="D34" s="69"/>
      <c r="E34" s="15">
        <f>IFERROR(VLOOKUP(C34,RA!B:D,3,0),0)</f>
        <v>14565.83</v>
      </c>
      <c r="F34" s="25">
        <f>IFERROR(VLOOKUP(C34,RA!B:I,8,0),0)</f>
        <v>-45.25</v>
      </c>
      <c r="G34" s="16">
        <f t="shared" si="0"/>
        <v>14611.08</v>
      </c>
      <c r="H34" s="27">
        <f>RA!J35</f>
        <v>0</v>
      </c>
      <c r="I34" s="20">
        <f>IFERROR(VLOOKUP(B34,RMS!C:E,3,FALSE),0)</f>
        <v>14565.83</v>
      </c>
      <c r="J34" s="21">
        <f>IFERROR(VLOOKUP(B34,RMS!C:F,4,FALSE),0)</f>
        <v>14611.08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9" t="s">
        <v>37</v>
      </c>
      <c r="D35" s="69"/>
      <c r="E35" s="15">
        <f>IFERROR(VLOOKUP(C35,RA!B:D,3,0),0)</f>
        <v>218836.9</v>
      </c>
      <c r="F35" s="25">
        <f>IFERROR(VLOOKUP(C35,RA!B:I,8,0),0)</f>
        <v>-19145.849999999999</v>
      </c>
      <c r="G35" s="16">
        <f t="shared" si="0"/>
        <v>237982.75</v>
      </c>
      <c r="H35" s="27">
        <f>RA!J34</f>
        <v>7.3296081439389198</v>
      </c>
      <c r="I35" s="20">
        <f>IFERROR(VLOOKUP(B35,RMS!C:E,3,FALSE),0)</f>
        <v>218836.9</v>
      </c>
      <c r="J35" s="21">
        <f>IFERROR(VLOOKUP(B35,RMS!C:F,4,FALSE),0)</f>
        <v>237982.75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9" t="s">
        <v>62</v>
      </c>
      <c r="D36" s="69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0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9" t="s">
        <v>32</v>
      </c>
      <c r="D37" s="69"/>
      <c r="E37" s="15">
        <f>IFERROR(VLOOKUP(C37,RA!B:D,3,0),0)</f>
        <v>35348.717199999999</v>
      </c>
      <c r="F37" s="25">
        <f>IFERROR(VLOOKUP(C37,RA!B:I,8,0),0)</f>
        <v>3414.154</v>
      </c>
      <c r="G37" s="16">
        <f t="shared" si="0"/>
        <v>31934.563200000001</v>
      </c>
      <c r="H37" s="27">
        <f>RA!J35</f>
        <v>0</v>
      </c>
      <c r="I37" s="20">
        <f>IFERROR(VLOOKUP(B37,RMS!C:E,3,FALSE),0)</f>
        <v>35348.717948717902</v>
      </c>
      <c r="J37" s="21">
        <f>IFERROR(VLOOKUP(B37,RMS!C:F,4,FALSE),0)</f>
        <v>31934.564102564102</v>
      </c>
      <c r="K37" s="22">
        <f t="shared" si="1"/>
        <v>-7.4871790275210515E-4</v>
      </c>
      <c r="L37" s="22">
        <f t="shared" si="2"/>
        <v>-9.0256410112488084E-4</v>
      </c>
      <c r="M37" s="32"/>
    </row>
    <row r="38" spans="1:13">
      <c r="A38" s="71"/>
      <c r="B38" s="12">
        <v>76</v>
      </c>
      <c r="C38" s="69" t="s">
        <v>33</v>
      </c>
      <c r="D38" s="69"/>
      <c r="E38" s="15">
        <f>IFERROR(VLOOKUP(C38,RA!B:D,3,0),0)</f>
        <v>466278.26130000001</v>
      </c>
      <c r="F38" s="25">
        <f>IFERROR(VLOOKUP(C38,RA!B:I,8,0),0)</f>
        <v>30394.189399999999</v>
      </c>
      <c r="G38" s="16">
        <f t="shared" si="0"/>
        <v>435884.07190000004</v>
      </c>
      <c r="H38" s="27">
        <f>RA!J36</f>
        <v>10.6247744982265</v>
      </c>
      <c r="I38" s="20">
        <f>IFERROR(VLOOKUP(B38,RMS!C:E,3,FALSE),0)</f>
        <v>466278.25693846197</v>
      </c>
      <c r="J38" s="21">
        <f>IFERROR(VLOOKUP(B38,RMS!C:F,4,FALSE),0)</f>
        <v>435884.06944102602</v>
      </c>
      <c r="K38" s="22">
        <f t="shared" si="1"/>
        <v>4.3615380418486893E-3</v>
      </c>
      <c r="L38" s="22">
        <f t="shared" si="2"/>
        <v>2.4589740205556154E-3</v>
      </c>
      <c r="M38" s="32"/>
    </row>
    <row r="39" spans="1:13">
      <c r="A39" s="71"/>
      <c r="B39" s="12">
        <v>77</v>
      </c>
      <c r="C39" s="69" t="s">
        <v>38</v>
      </c>
      <c r="D39" s="69"/>
      <c r="E39" s="15">
        <f>IFERROR(VLOOKUP(C39,RA!B:D,3,0),0)</f>
        <v>158354.85</v>
      </c>
      <c r="F39" s="25">
        <f>IFERROR(VLOOKUP(C39,RA!B:I,8,0),0)</f>
        <v>-15711.71</v>
      </c>
      <c r="G39" s="16">
        <f t="shared" si="0"/>
        <v>174066.56</v>
      </c>
      <c r="H39" s="27">
        <f>RA!J37</f>
        <v>-10.383126440031001</v>
      </c>
      <c r="I39" s="20">
        <f>IFERROR(VLOOKUP(B39,RMS!C:E,3,FALSE),0)</f>
        <v>158354.85</v>
      </c>
      <c r="J39" s="21">
        <f>IFERROR(VLOOKUP(B39,RMS!C:F,4,FALSE),0)</f>
        <v>174066.56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9" t="s">
        <v>39</v>
      </c>
      <c r="D40" s="69"/>
      <c r="E40" s="15">
        <f>IFERROR(VLOOKUP(C40,RA!B:D,3,0),0)</f>
        <v>59105.93</v>
      </c>
      <c r="F40" s="25">
        <f>IFERROR(VLOOKUP(C40,RA!B:I,8,0),0)</f>
        <v>7753.06</v>
      </c>
      <c r="G40" s="16">
        <f t="shared" si="0"/>
        <v>51352.87</v>
      </c>
      <c r="H40" s="27">
        <f>RA!J38</f>
        <v>-0.31065857558408999</v>
      </c>
      <c r="I40" s="20">
        <f>IFERROR(VLOOKUP(B40,RMS!C:E,3,FALSE),0)</f>
        <v>59105.93</v>
      </c>
      <c r="J40" s="21">
        <f>IFERROR(VLOOKUP(B40,RMS!C:F,4,FALSE),0)</f>
        <v>51352.87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74" t="s">
        <v>65</v>
      </c>
      <c r="D41" s="75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-8.7489130032458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9" t="s">
        <v>34</v>
      </c>
      <c r="D42" s="69"/>
      <c r="E42" s="15">
        <f>IFERROR(VLOOKUP(C42,RA!B:D,3,0),0)</f>
        <v>1466.5154</v>
      </c>
      <c r="F42" s="25">
        <f>IFERROR(VLOOKUP(C42,RA!B:I,8,0),0)</f>
        <v>255.59690000000001</v>
      </c>
      <c r="G42" s="16">
        <f t="shared" si="0"/>
        <v>1210.9185</v>
      </c>
      <c r="H42" s="27">
        <f>RA!J39</f>
        <v>-8.7489130032458</v>
      </c>
      <c r="I42" s="20">
        <f>VLOOKUP(B42,RMS!C:E,3,FALSE)</f>
        <v>1466.51539217911</v>
      </c>
      <c r="J42" s="21">
        <f>IFERROR(VLOOKUP(B42,RMS!C:F,4,FALSE),0)</f>
        <v>1210.9186899629401</v>
      </c>
      <c r="K42" s="22">
        <f t="shared" si="1"/>
        <v>7.8208900049503427E-6</v>
      </c>
      <c r="L42" s="22">
        <f t="shared" si="2"/>
        <v>-1.899629401123093E-4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6" customWidth="1"/>
    <col min="2" max="3" width="9.140625" style="46"/>
    <col min="4" max="4" width="13.140625" style="46" bestFit="1" customWidth="1"/>
    <col min="5" max="5" width="12" style="46" bestFit="1" customWidth="1"/>
    <col min="6" max="7" width="14" style="46" bestFit="1" customWidth="1"/>
    <col min="8" max="8" width="9.140625" style="46"/>
    <col min="9" max="9" width="14" style="46" bestFit="1" customWidth="1"/>
    <col min="10" max="10" width="9.140625" style="46"/>
    <col min="11" max="11" width="14" style="46" bestFit="1" customWidth="1"/>
    <col min="12" max="12" width="12" style="46" bestFit="1" customWidth="1"/>
    <col min="13" max="13" width="14" style="46" bestFit="1" customWidth="1"/>
    <col min="14" max="15" width="15.85546875" style="46" bestFit="1" customWidth="1"/>
    <col min="16" max="16" width="12" style="46" bestFit="1" customWidth="1"/>
    <col min="17" max="17" width="10.5703125" style="46" bestFit="1" customWidth="1"/>
    <col min="18" max="18" width="12" style="46" bestFit="1" customWidth="1"/>
    <col min="19" max="20" width="9.140625" style="46"/>
    <col min="21" max="21" width="12" style="46" bestFit="1" customWidth="1"/>
    <col min="22" max="22" width="41.140625" style="46" bestFit="1" customWidth="1"/>
    <col min="23" max="16384" width="9.140625" style="46"/>
  </cols>
  <sheetData>
    <row r="1" spans="1:23" ht="12.7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45" t="s">
        <v>45</v>
      </c>
      <c r="W1" s="81"/>
    </row>
    <row r="2" spans="1:23" ht="12.7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45"/>
      <c r="W2" s="81"/>
    </row>
    <row r="3" spans="1:23" ht="23.25" thickBo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47" t="s">
        <v>46</v>
      </c>
      <c r="W3" s="81"/>
    </row>
    <row r="4" spans="1:23" ht="12.75" thickTop="1" thickBo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W4" s="81"/>
    </row>
    <row r="5" spans="1:23" ht="22.5" thickTop="1" thickBot="1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>
      <c r="A6" s="53" t="s">
        <v>3</v>
      </c>
      <c r="B6" s="82" t="s">
        <v>4</v>
      </c>
      <c r="C6" s="8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>
      <c r="A7" s="84" t="s">
        <v>5</v>
      </c>
      <c r="B7" s="85"/>
      <c r="C7" s="86"/>
      <c r="D7" s="55">
        <v>22985688.317400001</v>
      </c>
      <c r="E7" s="56"/>
      <c r="F7" s="56"/>
      <c r="G7" s="55">
        <v>17855861.925999999</v>
      </c>
      <c r="H7" s="57">
        <v>28.729088590959801</v>
      </c>
      <c r="I7" s="55">
        <v>1854337.1329999999</v>
      </c>
      <c r="J7" s="57">
        <v>8.0673552490324205</v>
      </c>
      <c r="K7" s="55">
        <v>2054931.5848000001</v>
      </c>
      <c r="L7" s="57">
        <v>11.5084424001275</v>
      </c>
      <c r="M7" s="57">
        <v>-9.7616121764716998E-2</v>
      </c>
      <c r="N7" s="55">
        <v>409630856.34259999</v>
      </c>
      <c r="O7" s="55">
        <v>1723983784.122</v>
      </c>
      <c r="P7" s="55">
        <v>1134821</v>
      </c>
      <c r="Q7" s="55">
        <v>890895</v>
      </c>
      <c r="R7" s="57">
        <v>27.379882028746401</v>
      </c>
      <c r="S7" s="55">
        <v>20.254902154084199</v>
      </c>
      <c r="T7" s="55">
        <v>19.7563278279708</v>
      </c>
      <c r="U7" s="58">
        <v>2.4614995536422302</v>
      </c>
    </row>
    <row r="8" spans="1:23" ht="12" thickBot="1">
      <c r="A8" s="76">
        <v>42784</v>
      </c>
      <c r="B8" s="72" t="s">
        <v>6</v>
      </c>
      <c r="C8" s="73"/>
      <c r="D8" s="59">
        <v>1077029.9576000001</v>
      </c>
      <c r="E8" s="60"/>
      <c r="F8" s="60"/>
      <c r="G8" s="59">
        <v>773928.1372</v>
      </c>
      <c r="H8" s="61">
        <v>39.164078139941303</v>
      </c>
      <c r="I8" s="59">
        <v>200070.9564</v>
      </c>
      <c r="J8" s="61">
        <v>18.576173762689798</v>
      </c>
      <c r="K8" s="59">
        <v>198740.54120000001</v>
      </c>
      <c r="L8" s="61">
        <v>25.679456741167801</v>
      </c>
      <c r="M8" s="61">
        <v>6.6942315441370004E-3</v>
      </c>
      <c r="N8" s="59">
        <v>18018833.336599998</v>
      </c>
      <c r="O8" s="59">
        <v>71174049.582000002</v>
      </c>
      <c r="P8" s="59">
        <v>38096</v>
      </c>
      <c r="Q8" s="59">
        <v>29818</v>
      </c>
      <c r="R8" s="61">
        <v>27.7617546448454</v>
      </c>
      <c r="S8" s="59">
        <v>28.271470957580899</v>
      </c>
      <c r="T8" s="59">
        <v>29.161323492521301</v>
      </c>
      <c r="U8" s="62">
        <v>-3.1475282495049499</v>
      </c>
    </row>
    <row r="9" spans="1:23" ht="12" thickBot="1">
      <c r="A9" s="77"/>
      <c r="B9" s="72" t="s">
        <v>7</v>
      </c>
      <c r="C9" s="73"/>
      <c r="D9" s="59">
        <v>175885.49780000001</v>
      </c>
      <c r="E9" s="60"/>
      <c r="F9" s="60"/>
      <c r="G9" s="59">
        <v>194130.85490000001</v>
      </c>
      <c r="H9" s="61">
        <v>-9.3984838779999809</v>
      </c>
      <c r="I9" s="59">
        <v>41361.1302</v>
      </c>
      <c r="J9" s="61">
        <v>23.515941176134898</v>
      </c>
      <c r="K9" s="59">
        <v>41896.858500000002</v>
      </c>
      <c r="L9" s="61">
        <v>21.581761704795301</v>
      </c>
      <c r="M9" s="61">
        <v>-1.2786836989222001E-2</v>
      </c>
      <c r="N9" s="59">
        <v>3794059.5981000001</v>
      </c>
      <c r="O9" s="59">
        <v>10284705.867000001</v>
      </c>
      <c r="P9" s="59">
        <v>10382</v>
      </c>
      <c r="Q9" s="59">
        <v>6001</v>
      </c>
      <c r="R9" s="61">
        <v>73.004499250124994</v>
      </c>
      <c r="S9" s="59">
        <v>16.941388730495099</v>
      </c>
      <c r="T9" s="59">
        <v>15.402836793867699</v>
      </c>
      <c r="U9" s="62">
        <v>9.0816163958150096</v>
      </c>
    </row>
    <row r="10" spans="1:23" ht="12" thickBot="1">
      <c r="A10" s="77"/>
      <c r="B10" s="72" t="s">
        <v>8</v>
      </c>
      <c r="C10" s="73"/>
      <c r="D10" s="59">
        <v>235327.7537</v>
      </c>
      <c r="E10" s="60"/>
      <c r="F10" s="60"/>
      <c r="G10" s="59">
        <v>242803.1287</v>
      </c>
      <c r="H10" s="61">
        <v>-3.0787803435747199</v>
      </c>
      <c r="I10" s="59">
        <v>50890.847699999998</v>
      </c>
      <c r="J10" s="61">
        <v>21.6255188348403</v>
      </c>
      <c r="K10" s="59">
        <v>59803.086499999998</v>
      </c>
      <c r="L10" s="61">
        <v>24.630278374168299</v>
      </c>
      <c r="M10" s="61">
        <v>-0.149026401839644</v>
      </c>
      <c r="N10" s="59">
        <v>4809425.6535999998</v>
      </c>
      <c r="O10" s="59">
        <v>16064927.827199999</v>
      </c>
      <c r="P10" s="59">
        <v>132762</v>
      </c>
      <c r="Q10" s="59">
        <v>101908</v>
      </c>
      <c r="R10" s="61">
        <v>30.276327668092801</v>
      </c>
      <c r="S10" s="59">
        <v>1.77255354468899</v>
      </c>
      <c r="T10" s="59">
        <v>1.2988671016995701</v>
      </c>
      <c r="U10" s="62">
        <v>26.723392611111901</v>
      </c>
    </row>
    <row r="11" spans="1:23" ht="12" thickBot="1">
      <c r="A11" s="77"/>
      <c r="B11" s="72" t="s">
        <v>9</v>
      </c>
      <c r="C11" s="73"/>
      <c r="D11" s="59">
        <v>69695.379000000001</v>
      </c>
      <c r="E11" s="60"/>
      <c r="F11" s="60"/>
      <c r="G11" s="59">
        <v>64734.296300000002</v>
      </c>
      <c r="H11" s="61">
        <v>7.6637624621865204</v>
      </c>
      <c r="I11" s="59">
        <v>13141.480100000001</v>
      </c>
      <c r="J11" s="61">
        <v>18.8555974421202</v>
      </c>
      <c r="K11" s="59">
        <v>14067.130999999999</v>
      </c>
      <c r="L11" s="61">
        <v>21.730569117192999</v>
      </c>
      <c r="M11" s="61">
        <v>-6.5802394247980997E-2</v>
      </c>
      <c r="N11" s="59">
        <v>1462624.5323000001</v>
      </c>
      <c r="O11" s="59">
        <v>4911967.3335999995</v>
      </c>
      <c r="P11" s="59">
        <v>3242</v>
      </c>
      <c r="Q11" s="59">
        <v>2449</v>
      </c>
      <c r="R11" s="61">
        <v>32.380563495304202</v>
      </c>
      <c r="S11" s="59">
        <v>21.497649290561402</v>
      </c>
      <c r="T11" s="59">
        <v>22.644651286239299</v>
      </c>
      <c r="U11" s="62">
        <v>-5.33547635918264</v>
      </c>
    </row>
    <row r="12" spans="1:23" ht="12" thickBot="1">
      <c r="A12" s="77"/>
      <c r="B12" s="72" t="s">
        <v>10</v>
      </c>
      <c r="C12" s="73"/>
      <c r="D12" s="59">
        <v>279752.01640000002</v>
      </c>
      <c r="E12" s="60"/>
      <c r="F12" s="60"/>
      <c r="G12" s="59">
        <v>177521.72270000001</v>
      </c>
      <c r="H12" s="61">
        <v>57.5874840245678</v>
      </c>
      <c r="I12" s="59">
        <v>15894.247600000001</v>
      </c>
      <c r="J12" s="61">
        <v>5.6815488962459497</v>
      </c>
      <c r="K12" s="59">
        <v>27467.424999999999</v>
      </c>
      <c r="L12" s="61">
        <v>15.472712061508201</v>
      </c>
      <c r="M12" s="61">
        <v>-0.42134191319353698</v>
      </c>
      <c r="N12" s="59">
        <v>4095176.4336999999</v>
      </c>
      <c r="O12" s="59">
        <v>18172699.866900001</v>
      </c>
      <c r="P12" s="59">
        <v>2461</v>
      </c>
      <c r="Q12" s="59">
        <v>1323</v>
      </c>
      <c r="R12" s="61">
        <v>86.016628873771694</v>
      </c>
      <c r="S12" s="59">
        <v>113.674122876879</v>
      </c>
      <c r="T12" s="59">
        <v>130.53272365835201</v>
      </c>
      <c r="U12" s="62">
        <v>-14.830640742865</v>
      </c>
    </row>
    <row r="13" spans="1:23" ht="12" thickBot="1">
      <c r="A13" s="77"/>
      <c r="B13" s="72" t="s">
        <v>11</v>
      </c>
      <c r="C13" s="73"/>
      <c r="D13" s="59">
        <v>435570.74200000003</v>
      </c>
      <c r="E13" s="60"/>
      <c r="F13" s="60"/>
      <c r="G13" s="59">
        <v>282158.86200000002</v>
      </c>
      <c r="H13" s="61">
        <v>54.370746646972201</v>
      </c>
      <c r="I13" s="59">
        <v>55650.013200000001</v>
      </c>
      <c r="J13" s="61">
        <v>12.776343274223001</v>
      </c>
      <c r="K13" s="59">
        <v>91006.241500000004</v>
      </c>
      <c r="L13" s="61">
        <v>32.253547117013802</v>
      </c>
      <c r="M13" s="61">
        <v>-0.38850333468611598</v>
      </c>
      <c r="N13" s="59">
        <v>6781239.6506000003</v>
      </c>
      <c r="O13" s="59">
        <v>23538776.444600001</v>
      </c>
      <c r="P13" s="59">
        <v>15994</v>
      </c>
      <c r="Q13" s="59">
        <v>11748</v>
      </c>
      <c r="R13" s="61">
        <v>36.142322097378297</v>
      </c>
      <c r="S13" s="59">
        <v>27.233383893960202</v>
      </c>
      <c r="T13" s="59">
        <v>28.8820520939734</v>
      </c>
      <c r="U13" s="62">
        <v>-6.0538499601543903</v>
      </c>
    </row>
    <row r="14" spans="1:23" ht="12" thickBot="1">
      <c r="A14" s="77"/>
      <c r="B14" s="72" t="s">
        <v>12</v>
      </c>
      <c r="C14" s="73"/>
      <c r="D14" s="59">
        <v>93988.800000000003</v>
      </c>
      <c r="E14" s="60"/>
      <c r="F14" s="60"/>
      <c r="G14" s="59">
        <v>99848.224499999997</v>
      </c>
      <c r="H14" s="61">
        <v>-5.8683311890037704</v>
      </c>
      <c r="I14" s="59">
        <v>20446.348600000001</v>
      </c>
      <c r="J14" s="61">
        <v>21.7540266499838</v>
      </c>
      <c r="K14" s="59">
        <v>19473.3485</v>
      </c>
      <c r="L14" s="61">
        <v>19.502949198661</v>
      </c>
      <c r="M14" s="61">
        <v>4.9965731368695997E-2</v>
      </c>
      <c r="N14" s="59">
        <v>1775826.3206</v>
      </c>
      <c r="O14" s="59">
        <v>7636434.5261000004</v>
      </c>
      <c r="P14" s="59">
        <v>1574</v>
      </c>
      <c r="Q14" s="59">
        <v>1272</v>
      </c>
      <c r="R14" s="61">
        <v>23.742138364779901</v>
      </c>
      <c r="S14" s="59">
        <v>59.713341804320201</v>
      </c>
      <c r="T14" s="59">
        <v>101.233791666667</v>
      </c>
      <c r="U14" s="62">
        <v>-69.532952951131804</v>
      </c>
    </row>
    <row r="15" spans="1:23" ht="12" thickBot="1">
      <c r="A15" s="77"/>
      <c r="B15" s="72" t="s">
        <v>13</v>
      </c>
      <c r="C15" s="73"/>
      <c r="D15" s="59">
        <v>151651.8144</v>
      </c>
      <c r="E15" s="60"/>
      <c r="F15" s="60"/>
      <c r="G15" s="59">
        <v>119163.0046</v>
      </c>
      <c r="H15" s="61">
        <v>27.264174740354001</v>
      </c>
      <c r="I15" s="59">
        <v>-40206.217299999997</v>
      </c>
      <c r="J15" s="61">
        <v>-26.5121900842882</v>
      </c>
      <c r="K15" s="59">
        <v>-12885.567800000001</v>
      </c>
      <c r="L15" s="61">
        <v>-10.8133961905825</v>
      </c>
      <c r="M15" s="61">
        <v>2.1202518914222801</v>
      </c>
      <c r="N15" s="59">
        <v>2628835.6839000001</v>
      </c>
      <c r="O15" s="59">
        <v>8625910.5614</v>
      </c>
      <c r="P15" s="59">
        <v>6593</v>
      </c>
      <c r="Q15" s="59">
        <v>5704</v>
      </c>
      <c r="R15" s="61">
        <v>15.5855539971949</v>
      </c>
      <c r="S15" s="59">
        <v>23.001943637191001</v>
      </c>
      <c r="T15" s="59">
        <v>23.262217899719499</v>
      </c>
      <c r="U15" s="62">
        <v>-1.1315316072147099</v>
      </c>
    </row>
    <row r="16" spans="1:23" ht="12" thickBot="1">
      <c r="A16" s="77"/>
      <c r="B16" s="72" t="s">
        <v>14</v>
      </c>
      <c r="C16" s="73"/>
      <c r="D16" s="59">
        <v>1462229.4968999999</v>
      </c>
      <c r="E16" s="60"/>
      <c r="F16" s="60"/>
      <c r="G16" s="59">
        <v>968162.12879999995</v>
      </c>
      <c r="H16" s="61">
        <v>51.031470184893202</v>
      </c>
      <c r="I16" s="59">
        <v>-162177.13</v>
      </c>
      <c r="J16" s="61">
        <v>-11.091085930342899</v>
      </c>
      <c r="K16" s="59">
        <v>63875.217199999999</v>
      </c>
      <c r="L16" s="61">
        <v>6.59757444542588</v>
      </c>
      <c r="M16" s="61">
        <v>-3.5389679614271401</v>
      </c>
      <c r="N16" s="59">
        <v>27252403.934900001</v>
      </c>
      <c r="O16" s="59">
        <v>107230227.87909999</v>
      </c>
      <c r="P16" s="59">
        <v>59949</v>
      </c>
      <c r="Q16" s="59">
        <v>42660</v>
      </c>
      <c r="R16" s="61">
        <v>40.527426160337598</v>
      </c>
      <c r="S16" s="59">
        <v>24.3912241555322</v>
      </c>
      <c r="T16" s="59">
        <v>21.9723931926864</v>
      </c>
      <c r="U16" s="62">
        <v>9.9168083874020105</v>
      </c>
    </row>
    <row r="17" spans="1:21" ht="12" thickBot="1">
      <c r="A17" s="77"/>
      <c r="B17" s="72" t="s">
        <v>15</v>
      </c>
      <c r="C17" s="73"/>
      <c r="D17" s="59">
        <v>791648.96059999999</v>
      </c>
      <c r="E17" s="60"/>
      <c r="F17" s="60"/>
      <c r="G17" s="59">
        <v>1179015.2438999999</v>
      </c>
      <c r="H17" s="61">
        <v>-32.855069966580899</v>
      </c>
      <c r="I17" s="59">
        <v>87100.157099999997</v>
      </c>
      <c r="J17" s="61">
        <v>11.0023711815381</v>
      </c>
      <c r="K17" s="59">
        <v>107928.9111</v>
      </c>
      <c r="L17" s="61">
        <v>9.1541573918067307</v>
      </c>
      <c r="M17" s="61">
        <v>-0.19298586252483699</v>
      </c>
      <c r="N17" s="59">
        <v>24567084.152600002</v>
      </c>
      <c r="O17" s="59">
        <v>143652556.7484</v>
      </c>
      <c r="P17" s="59">
        <v>11522</v>
      </c>
      <c r="Q17" s="59">
        <v>9880</v>
      </c>
      <c r="R17" s="61">
        <v>16.619433198380602</v>
      </c>
      <c r="S17" s="59">
        <v>68.707599427182799</v>
      </c>
      <c r="T17" s="59">
        <v>61.449434746963597</v>
      </c>
      <c r="U17" s="62">
        <v>10.5638455436236</v>
      </c>
    </row>
    <row r="18" spans="1:21" ht="12" customHeight="1" thickBot="1">
      <c r="A18" s="77"/>
      <c r="B18" s="72" t="s">
        <v>16</v>
      </c>
      <c r="C18" s="73"/>
      <c r="D18" s="59">
        <v>2243188.1815999998</v>
      </c>
      <c r="E18" s="60"/>
      <c r="F18" s="60"/>
      <c r="G18" s="59">
        <v>1810448.2568999999</v>
      </c>
      <c r="H18" s="61">
        <v>23.9023635749178</v>
      </c>
      <c r="I18" s="59">
        <v>254845.87609999999</v>
      </c>
      <c r="J18" s="61">
        <v>11.3608781550474</v>
      </c>
      <c r="K18" s="59">
        <v>283085.7084</v>
      </c>
      <c r="L18" s="61">
        <v>15.6362219865219</v>
      </c>
      <c r="M18" s="61">
        <v>-9.9757181171777995E-2</v>
      </c>
      <c r="N18" s="59">
        <v>47960669.072300002</v>
      </c>
      <c r="O18" s="59">
        <v>248496871.8608</v>
      </c>
      <c r="P18" s="59">
        <v>98528</v>
      </c>
      <c r="Q18" s="59">
        <v>68233</v>
      </c>
      <c r="R18" s="61">
        <v>44.399337563935397</v>
      </c>
      <c r="S18" s="59">
        <v>22.767012236115601</v>
      </c>
      <c r="T18" s="59">
        <v>23.333277699939899</v>
      </c>
      <c r="U18" s="62">
        <v>-2.4872190428483698</v>
      </c>
    </row>
    <row r="19" spans="1:21" ht="12" customHeight="1" thickBot="1">
      <c r="A19" s="77"/>
      <c r="B19" s="72" t="s">
        <v>17</v>
      </c>
      <c r="C19" s="73"/>
      <c r="D19" s="59">
        <v>968603.2818</v>
      </c>
      <c r="E19" s="60"/>
      <c r="F19" s="60"/>
      <c r="G19" s="59">
        <v>667545.56649999996</v>
      </c>
      <c r="H19" s="61">
        <v>45.099200774933102</v>
      </c>
      <c r="I19" s="59">
        <v>22449.1188</v>
      </c>
      <c r="J19" s="61">
        <v>2.31767940722664</v>
      </c>
      <c r="K19" s="59">
        <v>79222.284199999995</v>
      </c>
      <c r="L19" s="61">
        <v>11.8676968548184</v>
      </c>
      <c r="M19" s="61">
        <v>-0.71663126067753602</v>
      </c>
      <c r="N19" s="59">
        <v>14936828.511600001</v>
      </c>
      <c r="O19" s="59">
        <v>54661237.316299997</v>
      </c>
      <c r="P19" s="59">
        <v>17132</v>
      </c>
      <c r="Q19" s="59">
        <v>12495</v>
      </c>
      <c r="R19" s="61">
        <v>37.110844337735102</v>
      </c>
      <c r="S19" s="59">
        <v>56.537665293018897</v>
      </c>
      <c r="T19" s="59">
        <v>65.836403841536594</v>
      </c>
      <c r="U19" s="62">
        <v>-16.4469800801376</v>
      </c>
    </row>
    <row r="20" spans="1:21" ht="12" thickBot="1">
      <c r="A20" s="77"/>
      <c r="B20" s="72" t="s">
        <v>18</v>
      </c>
      <c r="C20" s="73"/>
      <c r="D20" s="59">
        <v>1176917.112</v>
      </c>
      <c r="E20" s="60"/>
      <c r="F20" s="60"/>
      <c r="G20" s="59">
        <v>997128.26139999996</v>
      </c>
      <c r="H20" s="61">
        <v>18.030664414984201</v>
      </c>
      <c r="I20" s="59">
        <v>108039.7953</v>
      </c>
      <c r="J20" s="61">
        <v>9.1798984141204301</v>
      </c>
      <c r="K20" s="59">
        <v>76790.456399999995</v>
      </c>
      <c r="L20" s="61">
        <v>7.7011613623490902</v>
      </c>
      <c r="M20" s="61">
        <v>0.40694300262031002</v>
      </c>
      <c r="N20" s="59">
        <v>19121352.423799999</v>
      </c>
      <c r="O20" s="59">
        <v>97499037.518099993</v>
      </c>
      <c r="P20" s="59">
        <v>49192</v>
      </c>
      <c r="Q20" s="59">
        <v>39726</v>
      </c>
      <c r="R20" s="61">
        <v>23.828223329809202</v>
      </c>
      <c r="S20" s="59">
        <v>23.924969751179098</v>
      </c>
      <c r="T20" s="59">
        <v>25.369021479635499</v>
      </c>
      <c r="U20" s="62">
        <v>-6.0357515327069002</v>
      </c>
    </row>
    <row r="21" spans="1:21" ht="12" customHeight="1" thickBot="1">
      <c r="A21" s="77"/>
      <c r="B21" s="72" t="s">
        <v>19</v>
      </c>
      <c r="C21" s="73"/>
      <c r="D21" s="59">
        <v>472437.78279999999</v>
      </c>
      <c r="E21" s="60"/>
      <c r="F21" s="60"/>
      <c r="G21" s="59">
        <v>428962.2219</v>
      </c>
      <c r="H21" s="61">
        <v>10.1350558814793</v>
      </c>
      <c r="I21" s="59">
        <v>61492.659599999999</v>
      </c>
      <c r="J21" s="61">
        <v>13.016033399266099</v>
      </c>
      <c r="K21" s="59">
        <v>65181.828200000004</v>
      </c>
      <c r="L21" s="61">
        <v>15.195237452680701</v>
      </c>
      <c r="M21" s="61">
        <v>-5.6598114871530998E-2</v>
      </c>
      <c r="N21" s="59">
        <v>9693750.7386000007</v>
      </c>
      <c r="O21" s="59">
        <v>36497774.536600001</v>
      </c>
      <c r="P21" s="59">
        <v>37280</v>
      </c>
      <c r="Q21" s="59">
        <v>29635</v>
      </c>
      <c r="R21" s="61">
        <v>25.797199257634599</v>
      </c>
      <c r="S21" s="59">
        <v>12.672687306866999</v>
      </c>
      <c r="T21" s="59">
        <v>12.5302420651257</v>
      </c>
      <c r="U21" s="62">
        <v>1.12403342946899</v>
      </c>
    </row>
    <row r="22" spans="1:21" ht="12" customHeight="1" thickBot="1">
      <c r="A22" s="77"/>
      <c r="B22" s="72" t="s">
        <v>20</v>
      </c>
      <c r="C22" s="73"/>
      <c r="D22" s="59">
        <v>1574467.4438</v>
      </c>
      <c r="E22" s="60"/>
      <c r="F22" s="60"/>
      <c r="G22" s="59">
        <v>1640623.2524999999</v>
      </c>
      <c r="H22" s="61">
        <v>-4.0323583491329398</v>
      </c>
      <c r="I22" s="59">
        <v>79327.535699999993</v>
      </c>
      <c r="J22" s="61">
        <v>5.0383725628865204</v>
      </c>
      <c r="K22" s="59">
        <v>96937.843099999998</v>
      </c>
      <c r="L22" s="61">
        <v>5.9085986348349699</v>
      </c>
      <c r="M22" s="61">
        <v>-0.181665971068011</v>
      </c>
      <c r="N22" s="59">
        <v>36854461.050499998</v>
      </c>
      <c r="O22" s="59">
        <v>103652995.779</v>
      </c>
      <c r="P22" s="59">
        <v>91939</v>
      </c>
      <c r="Q22" s="59">
        <v>69566</v>
      </c>
      <c r="R22" s="61">
        <v>32.160825690711</v>
      </c>
      <c r="S22" s="59">
        <v>17.1251312696462</v>
      </c>
      <c r="T22" s="59">
        <v>17.2003101716356</v>
      </c>
      <c r="U22" s="62">
        <v>-0.43899752244610002</v>
      </c>
    </row>
    <row r="23" spans="1:21" ht="12" thickBot="1">
      <c r="A23" s="77"/>
      <c r="B23" s="72" t="s">
        <v>21</v>
      </c>
      <c r="C23" s="73"/>
      <c r="D23" s="59">
        <v>4056834.2546000001</v>
      </c>
      <c r="E23" s="60"/>
      <c r="F23" s="60"/>
      <c r="G23" s="59">
        <v>2792787.5425999998</v>
      </c>
      <c r="H23" s="61">
        <v>45.261112516393197</v>
      </c>
      <c r="I23" s="59">
        <v>360153.19390000001</v>
      </c>
      <c r="J23" s="61">
        <v>8.8776906153271202</v>
      </c>
      <c r="K23" s="59">
        <v>368353.0465</v>
      </c>
      <c r="L23" s="61">
        <v>13.1894403308987</v>
      </c>
      <c r="M23" s="61">
        <v>-2.2260851859141999E-2</v>
      </c>
      <c r="N23" s="59">
        <v>59061825.978799999</v>
      </c>
      <c r="O23" s="59">
        <v>191845660.54679999</v>
      </c>
      <c r="P23" s="59">
        <v>107719</v>
      </c>
      <c r="Q23" s="59">
        <v>82719</v>
      </c>
      <c r="R23" s="61">
        <v>30.222802500030198</v>
      </c>
      <c r="S23" s="59">
        <v>37.661269178139399</v>
      </c>
      <c r="T23" s="59">
        <v>37.7167117977732</v>
      </c>
      <c r="U23" s="62">
        <v>-0.14721389067245699</v>
      </c>
    </row>
    <row r="24" spans="1:21" ht="12" thickBot="1">
      <c r="A24" s="77"/>
      <c r="B24" s="72" t="s">
        <v>22</v>
      </c>
      <c r="C24" s="73"/>
      <c r="D24" s="59">
        <v>311361.10029999999</v>
      </c>
      <c r="E24" s="60"/>
      <c r="F24" s="60"/>
      <c r="G24" s="59">
        <v>247541.89550000001</v>
      </c>
      <c r="H24" s="61">
        <v>25.781173191347701</v>
      </c>
      <c r="I24" s="59">
        <v>40733.373099999997</v>
      </c>
      <c r="J24" s="61">
        <v>13.0823577706891</v>
      </c>
      <c r="K24" s="59">
        <v>40663.514799999997</v>
      </c>
      <c r="L24" s="61">
        <v>16.426922286373099</v>
      </c>
      <c r="M24" s="61">
        <v>1.717960199545E-3</v>
      </c>
      <c r="N24" s="59">
        <v>6290443.6616000002</v>
      </c>
      <c r="O24" s="59">
        <v>25421682.969300002</v>
      </c>
      <c r="P24" s="59">
        <v>28697</v>
      </c>
      <c r="Q24" s="59">
        <v>22847</v>
      </c>
      <c r="R24" s="61">
        <v>25.605112268569201</v>
      </c>
      <c r="S24" s="59">
        <v>10.8499529672091</v>
      </c>
      <c r="T24" s="59">
        <v>10.733868380969099</v>
      </c>
      <c r="U24" s="62">
        <v>1.06990865850656</v>
      </c>
    </row>
    <row r="25" spans="1:21" ht="12" thickBot="1">
      <c r="A25" s="77"/>
      <c r="B25" s="72" t="s">
        <v>23</v>
      </c>
      <c r="C25" s="73"/>
      <c r="D25" s="59">
        <v>423900.58760000003</v>
      </c>
      <c r="E25" s="60"/>
      <c r="F25" s="60"/>
      <c r="G25" s="59">
        <v>249419.39670000001</v>
      </c>
      <c r="H25" s="61">
        <v>69.954940637541895</v>
      </c>
      <c r="I25" s="59">
        <v>31809.61</v>
      </c>
      <c r="J25" s="61">
        <v>7.5040259274224201</v>
      </c>
      <c r="K25" s="59">
        <v>23287.699000000001</v>
      </c>
      <c r="L25" s="61">
        <v>9.3367634226179703</v>
      </c>
      <c r="M25" s="61">
        <v>0.36594044778747797</v>
      </c>
      <c r="N25" s="59">
        <v>8017633.4233999997</v>
      </c>
      <c r="O25" s="59">
        <v>36076384.886500001</v>
      </c>
      <c r="P25" s="59">
        <v>20259</v>
      </c>
      <c r="Q25" s="59">
        <v>15583</v>
      </c>
      <c r="R25" s="61">
        <v>30.007058974523499</v>
      </c>
      <c r="S25" s="59">
        <v>20.9240627671652</v>
      </c>
      <c r="T25" s="59">
        <v>18.863752621446402</v>
      </c>
      <c r="U25" s="62">
        <v>9.8466066014286593</v>
      </c>
    </row>
    <row r="26" spans="1:21" ht="12" thickBot="1">
      <c r="A26" s="77"/>
      <c r="B26" s="72" t="s">
        <v>24</v>
      </c>
      <c r="C26" s="73"/>
      <c r="D26" s="59">
        <v>858851.9216</v>
      </c>
      <c r="E26" s="60"/>
      <c r="F26" s="60"/>
      <c r="G26" s="59">
        <v>482520.38939999999</v>
      </c>
      <c r="H26" s="61">
        <v>77.992876667441394</v>
      </c>
      <c r="I26" s="59">
        <v>153017.09770000001</v>
      </c>
      <c r="J26" s="61">
        <v>17.816470319462798</v>
      </c>
      <c r="K26" s="59">
        <v>101957.2062</v>
      </c>
      <c r="L26" s="61">
        <v>21.130134278217898</v>
      </c>
      <c r="M26" s="61">
        <v>0.50079727959434805</v>
      </c>
      <c r="N26" s="59">
        <v>11368447.5803</v>
      </c>
      <c r="O26" s="59">
        <v>60082422.234999999</v>
      </c>
      <c r="P26" s="59">
        <v>48634</v>
      </c>
      <c r="Q26" s="59">
        <v>38633</v>
      </c>
      <c r="R26" s="61">
        <v>25.887194885201801</v>
      </c>
      <c r="S26" s="59">
        <v>17.659495858864201</v>
      </c>
      <c r="T26" s="59">
        <v>18.260406696347701</v>
      </c>
      <c r="U26" s="62">
        <v>-3.4027632628135498</v>
      </c>
    </row>
    <row r="27" spans="1:21" ht="12" thickBot="1">
      <c r="A27" s="77"/>
      <c r="B27" s="72" t="s">
        <v>25</v>
      </c>
      <c r="C27" s="73"/>
      <c r="D27" s="59">
        <v>304979.78019999998</v>
      </c>
      <c r="E27" s="60"/>
      <c r="F27" s="60"/>
      <c r="G27" s="59">
        <v>209117.06299999999</v>
      </c>
      <c r="H27" s="61">
        <v>45.841652433689802</v>
      </c>
      <c r="I27" s="59">
        <v>73446.313500000004</v>
      </c>
      <c r="J27" s="61">
        <v>24.0823550505005</v>
      </c>
      <c r="K27" s="59">
        <v>58374.968099999998</v>
      </c>
      <c r="L27" s="61">
        <v>27.914971290506301</v>
      </c>
      <c r="M27" s="61">
        <v>0.25818164686928502</v>
      </c>
      <c r="N27" s="59">
        <v>4947265.8921999997</v>
      </c>
      <c r="O27" s="59">
        <v>16517055.2216</v>
      </c>
      <c r="P27" s="59">
        <v>36691</v>
      </c>
      <c r="Q27" s="59">
        <v>28089</v>
      </c>
      <c r="R27" s="61">
        <v>30.624087721172</v>
      </c>
      <c r="S27" s="59">
        <v>8.3121141478836797</v>
      </c>
      <c r="T27" s="59">
        <v>8.1576803659795694</v>
      </c>
      <c r="U27" s="62">
        <v>1.85793625011071</v>
      </c>
    </row>
    <row r="28" spans="1:21" ht="12" thickBot="1">
      <c r="A28" s="77"/>
      <c r="B28" s="72" t="s">
        <v>26</v>
      </c>
      <c r="C28" s="73"/>
      <c r="D28" s="59">
        <v>968783.20460000006</v>
      </c>
      <c r="E28" s="60"/>
      <c r="F28" s="60"/>
      <c r="G28" s="59">
        <v>628496.07720000006</v>
      </c>
      <c r="H28" s="61">
        <v>54.143078969721898</v>
      </c>
      <c r="I28" s="59">
        <v>25660.253199999999</v>
      </c>
      <c r="J28" s="61">
        <v>2.6487095439061501</v>
      </c>
      <c r="K28" s="59">
        <v>21493.453799999999</v>
      </c>
      <c r="L28" s="61">
        <v>3.4198230632966</v>
      </c>
      <c r="M28" s="61">
        <v>0.19386364977786899</v>
      </c>
      <c r="N28" s="59">
        <v>14633522.1198</v>
      </c>
      <c r="O28" s="59">
        <v>70293093.630700007</v>
      </c>
      <c r="P28" s="59">
        <v>38428</v>
      </c>
      <c r="Q28" s="59">
        <v>31886</v>
      </c>
      <c r="R28" s="61">
        <v>20.516841246942199</v>
      </c>
      <c r="S28" s="59">
        <v>25.210346741959</v>
      </c>
      <c r="T28" s="59">
        <v>23.624800348115201</v>
      </c>
      <c r="U28" s="62">
        <v>6.2892684899288502</v>
      </c>
    </row>
    <row r="29" spans="1:21" ht="12" thickBot="1">
      <c r="A29" s="77"/>
      <c r="B29" s="72" t="s">
        <v>27</v>
      </c>
      <c r="C29" s="73"/>
      <c r="D29" s="59">
        <v>788400.41319999995</v>
      </c>
      <c r="E29" s="60"/>
      <c r="F29" s="60"/>
      <c r="G29" s="59">
        <v>651724.10800000001</v>
      </c>
      <c r="H29" s="61">
        <v>20.971497528214801</v>
      </c>
      <c r="I29" s="59">
        <v>114665.16039999999</v>
      </c>
      <c r="J29" s="61">
        <v>14.5440259137601</v>
      </c>
      <c r="K29" s="59">
        <v>85010.72</v>
      </c>
      <c r="L29" s="61">
        <v>13.043973509109501</v>
      </c>
      <c r="M29" s="61">
        <v>0.34883177556901002</v>
      </c>
      <c r="N29" s="59">
        <v>14315711.7969</v>
      </c>
      <c r="O29" s="59">
        <v>44855581.217</v>
      </c>
      <c r="P29" s="59">
        <v>111287</v>
      </c>
      <c r="Q29" s="59">
        <v>100126</v>
      </c>
      <c r="R29" s="61">
        <v>11.1469548369055</v>
      </c>
      <c r="S29" s="59">
        <v>7.0843891308059304</v>
      </c>
      <c r="T29" s="59">
        <v>6.8504533138245796</v>
      </c>
      <c r="U29" s="62">
        <v>3.3021311035005301</v>
      </c>
    </row>
    <row r="30" spans="1:21" ht="12" thickBot="1">
      <c r="A30" s="77"/>
      <c r="B30" s="72" t="s">
        <v>28</v>
      </c>
      <c r="C30" s="73"/>
      <c r="D30" s="59">
        <v>1304423.3873000001</v>
      </c>
      <c r="E30" s="60"/>
      <c r="F30" s="60"/>
      <c r="G30" s="59">
        <v>753315.87679999997</v>
      </c>
      <c r="H30" s="61">
        <v>73.1575594611177</v>
      </c>
      <c r="I30" s="59">
        <v>128636.8824</v>
      </c>
      <c r="J30" s="61">
        <v>9.8615896995118195</v>
      </c>
      <c r="K30" s="59">
        <v>75778.179499999998</v>
      </c>
      <c r="L30" s="61">
        <v>10.059283473739701</v>
      </c>
      <c r="M30" s="61">
        <v>0.697545167339366</v>
      </c>
      <c r="N30" s="59">
        <v>21010935.5757</v>
      </c>
      <c r="O30" s="59">
        <v>82207266.593700007</v>
      </c>
      <c r="P30" s="59">
        <v>88102</v>
      </c>
      <c r="Q30" s="59">
        <v>73606</v>
      </c>
      <c r="R30" s="61">
        <v>19.694046680977099</v>
      </c>
      <c r="S30" s="59">
        <v>14.8058317325373</v>
      </c>
      <c r="T30" s="59">
        <v>14.5252209874195</v>
      </c>
      <c r="U30" s="62">
        <v>1.8952717428303201</v>
      </c>
    </row>
    <row r="31" spans="1:21" ht="12" thickBot="1">
      <c r="A31" s="77"/>
      <c r="B31" s="72" t="s">
        <v>29</v>
      </c>
      <c r="C31" s="73"/>
      <c r="D31" s="59">
        <v>844097.19010000001</v>
      </c>
      <c r="E31" s="60"/>
      <c r="F31" s="60"/>
      <c r="G31" s="59">
        <v>570637.29969999997</v>
      </c>
      <c r="H31" s="61">
        <v>47.921839414241902</v>
      </c>
      <c r="I31" s="59">
        <v>32262.932199999999</v>
      </c>
      <c r="J31" s="61">
        <v>3.8221821584523701</v>
      </c>
      <c r="K31" s="59">
        <v>23638.280500000001</v>
      </c>
      <c r="L31" s="61">
        <v>4.1424352232893504</v>
      </c>
      <c r="M31" s="61">
        <v>0.364859520979117</v>
      </c>
      <c r="N31" s="59">
        <v>11651091.737199999</v>
      </c>
      <c r="O31" s="59">
        <v>80160898.107999995</v>
      </c>
      <c r="P31" s="59">
        <v>31303</v>
      </c>
      <c r="Q31" s="59">
        <v>26757</v>
      </c>
      <c r="R31" s="61">
        <v>16.989946556041399</v>
      </c>
      <c r="S31" s="59">
        <v>26.965376804140199</v>
      </c>
      <c r="T31" s="59">
        <v>24.992804963187201</v>
      </c>
      <c r="U31" s="62">
        <v>7.3152022138630404</v>
      </c>
    </row>
    <row r="32" spans="1:21" ht="12" thickBot="1">
      <c r="A32" s="77"/>
      <c r="B32" s="72" t="s">
        <v>30</v>
      </c>
      <c r="C32" s="73"/>
      <c r="D32" s="59">
        <v>192371.8358</v>
      </c>
      <c r="E32" s="60"/>
      <c r="F32" s="60"/>
      <c r="G32" s="59">
        <v>136402.93719999999</v>
      </c>
      <c r="H32" s="61">
        <v>41.0320332896761</v>
      </c>
      <c r="I32" s="59">
        <v>43125.560899999997</v>
      </c>
      <c r="J32" s="61">
        <v>22.4178142921273</v>
      </c>
      <c r="K32" s="59">
        <v>36877.049599999998</v>
      </c>
      <c r="L32" s="61">
        <v>27.035377944926001</v>
      </c>
      <c r="M32" s="61">
        <v>0.169441735924557</v>
      </c>
      <c r="N32" s="59">
        <v>4122924.2110000001</v>
      </c>
      <c r="O32" s="59">
        <v>10121923.0866</v>
      </c>
      <c r="P32" s="59">
        <v>32715</v>
      </c>
      <c r="Q32" s="59">
        <v>27072</v>
      </c>
      <c r="R32" s="61">
        <v>20.844414893617</v>
      </c>
      <c r="S32" s="59">
        <v>5.8802334036374804</v>
      </c>
      <c r="T32" s="59">
        <v>5.5219878989361701</v>
      </c>
      <c r="U32" s="62">
        <v>6.0923687906622099</v>
      </c>
    </row>
    <row r="33" spans="1:21" ht="12" thickBot="1">
      <c r="A33" s="77"/>
      <c r="B33" s="72" t="s">
        <v>75</v>
      </c>
      <c r="C33" s="73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59">
        <v>27.777799999999999</v>
      </c>
      <c r="P33" s="60"/>
      <c r="Q33" s="60"/>
      <c r="R33" s="60"/>
      <c r="S33" s="60"/>
      <c r="T33" s="60"/>
      <c r="U33" s="63"/>
    </row>
    <row r="34" spans="1:21" ht="12" customHeight="1" thickBot="1">
      <c r="A34" s="77"/>
      <c r="B34" s="72" t="s">
        <v>31</v>
      </c>
      <c r="C34" s="73"/>
      <c r="D34" s="59">
        <v>206303.74780000001</v>
      </c>
      <c r="E34" s="60"/>
      <c r="F34" s="60"/>
      <c r="G34" s="59">
        <v>109677.79270000001</v>
      </c>
      <c r="H34" s="61">
        <v>88.099835637921203</v>
      </c>
      <c r="I34" s="59">
        <v>15121.256299999999</v>
      </c>
      <c r="J34" s="61">
        <v>7.3296081439389198</v>
      </c>
      <c r="K34" s="59">
        <v>18469.7729</v>
      </c>
      <c r="L34" s="61">
        <v>16.840029731925899</v>
      </c>
      <c r="M34" s="61">
        <v>-0.18129711816868099</v>
      </c>
      <c r="N34" s="59">
        <v>3605110.1387</v>
      </c>
      <c r="O34" s="59">
        <v>18656220.7575</v>
      </c>
      <c r="P34" s="59">
        <v>11399</v>
      </c>
      <c r="Q34" s="59">
        <v>8749</v>
      </c>
      <c r="R34" s="61">
        <v>30.2891759058178</v>
      </c>
      <c r="S34" s="59">
        <v>18.0984075620668</v>
      </c>
      <c r="T34" s="59">
        <v>17.466070590924701</v>
      </c>
      <c r="U34" s="62">
        <v>3.4938818179092701</v>
      </c>
    </row>
    <row r="35" spans="1:21" ht="12" customHeight="1" thickBot="1">
      <c r="A35" s="77"/>
      <c r="B35" s="72" t="s">
        <v>76</v>
      </c>
      <c r="C35" s="73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59">
        <v>11.9658</v>
      </c>
      <c r="O35" s="59">
        <v>11.9658</v>
      </c>
      <c r="P35" s="60"/>
      <c r="Q35" s="60"/>
      <c r="R35" s="60"/>
      <c r="S35" s="60"/>
      <c r="T35" s="60"/>
      <c r="U35" s="63"/>
    </row>
    <row r="36" spans="1:21" ht="12" customHeight="1" thickBot="1">
      <c r="A36" s="77"/>
      <c r="B36" s="72" t="s">
        <v>61</v>
      </c>
      <c r="C36" s="73"/>
      <c r="D36" s="59">
        <v>375689.95</v>
      </c>
      <c r="E36" s="60"/>
      <c r="F36" s="60"/>
      <c r="G36" s="59">
        <v>143019.10999999999</v>
      </c>
      <c r="H36" s="61">
        <v>162.685140468291</v>
      </c>
      <c r="I36" s="59">
        <v>39916.21</v>
      </c>
      <c r="J36" s="61">
        <v>10.6247744982265</v>
      </c>
      <c r="K36" s="59">
        <v>7559.76</v>
      </c>
      <c r="L36" s="61">
        <v>5.2858390742328103</v>
      </c>
      <c r="M36" s="61">
        <v>4.28008957956337</v>
      </c>
      <c r="N36" s="59">
        <v>6315485.4199999999</v>
      </c>
      <c r="O36" s="59">
        <v>29490712.440000001</v>
      </c>
      <c r="P36" s="59">
        <v>214</v>
      </c>
      <c r="Q36" s="59">
        <v>116</v>
      </c>
      <c r="R36" s="61">
        <v>84.482758620689694</v>
      </c>
      <c r="S36" s="59">
        <v>1755.5605140186899</v>
      </c>
      <c r="T36" s="59">
        <v>1582.83206896552</v>
      </c>
      <c r="U36" s="62">
        <v>9.8389342705013405</v>
      </c>
    </row>
    <row r="37" spans="1:21" ht="12" customHeight="1" thickBot="1">
      <c r="A37" s="77"/>
      <c r="B37" s="72" t="s">
        <v>35</v>
      </c>
      <c r="C37" s="73"/>
      <c r="D37" s="59">
        <v>187339.72</v>
      </c>
      <c r="E37" s="60"/>
      <c r="F37" s="60"/>
      <c r="G37" s="59">
        <v>176976.96</v>
      </c>
      <c r="H37" s="61">
        <v>5.8554288648646802</v>
      </c>
      <c r="I37" s="59">
        <v>-19451.72</v>
      </c>
      <c r="J37" s="61">
        <v>-10.383126440031001</v>
      </c>
      <c r="K37" s="59">
        <v>-14322.33</v>
      </c>
      <c r="L37" s="61">
        <v>-8.0927652955503397</v>
      </c>
      <c r="M37" s="61">
        <v>0.35813935302426397</v>
      </c>
      <c r="N37" s="59">
        <v>3147855.54</v>
      </c>
      <c r="O37" s="59">
        <v>26032068.260000002</v>
      </c>
      <c r="P37" s="59">
        <v>76</v>
      </c>
      <c r="Q37" s="59">
        <v>60</v>
      </c>
      <c r="R37" s="61">
        <v>26.6666666666667</v>
      </c>
      <c r="S37" s="59">
        <v>2464.9963157894699</v>
      </c>
      <c r="T37" s="59">
        <v>2193.6986666666699</v>
      </c>
      <c r="U37" s="62">
        <v>11.006006272099301</v>
      </c>
    </row>
    <row r="38" spans="1:21" ht="12" customHeight="1" thickBot="1">
      <c r="A38" s="77"/>
      <c r="B38" s="72" t="s">
        <v>36</v>
      </c>
      <c r="C38" s="73"/>
      <c r="D38" s="59">
        <v>14565.83</v>
      </c>
      <c r="E38" s="60"/>
      <c r="F38" s="60"/>
      <c r="G38" s="59">
        <v>22196.58</v>
      </c>
      <c r="H38" s="61">
        <v>-34.378043824769399</v>
      </c>
      <c r="I38" s="59">
        <v>-45.25</v>
      </c>
      <c r="J38" s="61">
        <v>-0.31065857558408999</v>
      </c>
      <c r="K38" s="59">
        <v>895.66</v>
      </c>
      <c r="L38" s="61">
        <v>4.0351261320437697</v>
      </c>
      <c r="M38" s="61">
        <v>-1.0505214032110399</v>
      </c>
      <c r="N38" s="59">
        <v>731847.81</v>
      </c>
      <c r="O38" s="59">
        <v>6833274.5899999999</v>
      </c>
      <c r="P38" s="59">
        <v>9</v>
      </c>
      <c r="Q38" s="59">
        <v>15</v>
      </c>
      <c r="R38" s="61">
        <v>-40</v>
      </c>
      <c r="S38" s="59">
        <v>1618.4255555555601</v>
      </c>
      <c r="T38" s="59">
        <v>1994.53066666667</v>
      </c>
      <c r="U38" s="62">
        <v>-23.2389503378798</v>
      </c>
    </row>
    <row r="39" spans="1:21" ht="12" customHeight="1" thickBot="1">
      <c r="A39" s="77"/>
      <c r="B39" s="72" t="s">
        <v>37</v>
      </c>
      <c r="C39" s="73"/>
      <c r="D39" s="59">
        <v>218836.9</v>
      </c>
      <c r="E39" s="60"/>
      <c r="F39" s="60"/>
      <c r="G39" s="59">
        <v>216736.06</v>
      </c>
      <c r="H39" s="61">
        <v>0.96930801455004101</v>
      </c>
      <c r="I39" s="59">
        <v>-19145.849999999999</v>
      </c>
      <c r="J39" s="61">
        <v>-8.7489130032458</v>
      </c>
      <c r="K39" s="59">
        <v>-23717.23</v>
      </c>
      <c r="L39" s="61">
        <v>-10.942909084902601</v>
      </c>
      <c r="M39" s="61">
        <v>-0.19274510556249599</v>
      </c>
      <c r="N39" s="59">
        <v>2969222.71</v>
      </c>
      <c r="O39" s="59">
        <v>16605056.35</v>
      </c>
      <c r="P39" s="59">
        <v>154</v>
      </c>
      <c r="Q39" s="59">
        <v>101</v>
      </c>
      <c r="R39" s="61">
        <v>52.475247524752497</v>
      </c>
      <c r="S39" s="59">
        <v>1421.01883116883</v>
      </c>
      <c r="T39" s="59">
        <v>1401.75346534653</v>
      </c>
      <c r="U39" s="62">
        <v>1.35574317522943</v>
      </c>
    </row>
    <row r="40" spans="1:21" ht="12" customHeight="1" thickBot="1">
      <c r="A40" s="77"/>
      <c r="B40" s="72" t="s">
        <v>74</v>
      </c>
      <c r="C40" s="73"/>
      <c r="D40" s="60"/>
      <c r="E40" s="60"/>
      <c r="F40" s="60"/>
      <c r="G40" s="59">
        <v>96.06</v>
      </c>
      <c r="H40" s="60"/>
      <c r="I40" s="60"/>
      <c r="J40" s="60"/>
      <c r="K40" s="59">
        <v>-9588.5499999999993</v>
      </c>
      <c r="L40" s="61">
        <v>-9981.8342702477603</v>
      </c>
      <c r="M40" s="60"/>
      <c r="N40" s="59">
        <v>3.45</v>
      </c>
      <c r="O40" s="59">
        <v>9.61</v>
      </c>
      <c r="P40" s="60"/>
      <c r="Q40" s="60"/>
      <c r="R40" s="60"/>
      <c r="S40" s="60"/>
      <c r="T40" s="60"/>
      <c r="U40" s="63"/>
    </row>
    <row r="41" spans="1:21" ht="12" customHeight="1" thickBot="1">
      <c r="A41" s="77"/>
      <c r="B41" s="72" t="s">
        <v>32</v>
      </c>
      <c r="C41" s="73"/>
      <c r="D41" s="59">
        <v>35348.717199999999</v>
      </c>
      <c r="E41" s="60"/>
      <c r="F41" s="60"/>
      <c r="G41" s="59">
        <v>115517.94779999999</v>
      </c>
      <c r="H41" s="61">
        <v>-69.399805075138303</v>
      </c>
      <c r="I41" s="59">
        <v>3414.154</v>
      </c>
      <c r="J41" s="61">
        <v>9.6584947642739394</v>
      </c>
      <c r="K41" s="59">
        <v>10146.502500000001</v>
      </c>
      <c r="L41" s="61">
        <v>8.7834857641056505</v>
      </c>
      <c r="M41" s="61">
        <v>-0.66351420107569103</v>
      </c>
      <c r="N41" s="59">
        <v>566972.7291</v>
      </c>
      <c r="O41" s="59">
        <v>1623634.5995</v>
      </c>
      <c r="P41" s="59">
        <v>76</v>
      </c>
      <c r="Q41" s="59">
        <v>58</v>
      </c>
      <c r="R41" s="61">
        <v>31.034482758620701</v>
      </c>
      <c r="S41" s="59">
        <v>465.11470000000003</v>
      </c>
      <c r="T41" s="59">
        <v>218.891831034483</v>
      </c>
      <c r="U41" s="62">
        <v>52.938096552424</v>
      </c>
    </row>
    <row r="42" spans="1:21" ht="12" customHeight="1" thickBot="1">
      <c r="A42" s="77"/>
      <c r="B42" s="72" t="s">
        <v>33</v>
      </c>
      <c r="C42" s="73"/>
      <c r="D42" s="59">
        <v>466278.26130000001</v>
      </c>
      <c r="E42" s="60"/>
      <c r="F42" s="60"/>
      <c r="G42" s="59">
        <v>471601.86900000001</v>
      </c>
      <c r="H42" s="61">
        <v>-1.1288351573517701</v>
      </c>
      <c r="I42" s="59">
        <v>30394.189399999999</v>
      </c>
      <c r="J42" s="61">
        <v>6.5184658867132104</v>
      </c>
      <c r="K42" s="59">
        <v>24916.809600000001</v>
      </c>
      <c r="L42" s="61">
        <v>5.2834416565893596</v>
      </c>
      <c r="M42" s="61">
        <v>0.219826690813578</v>
      </c>
      <c r="N42" s="59">
        <v>9045918.6164999995</v>
      </c>
      <c r="O42" s="59">
        <v>36509000.913199998</v>
      </c>
      <c r="P42" s="59">
        <v>2240</v>
      </c>
      <c r="Q42" s="59">
        <v>1913</v>
      </c>
      <c r="R42" s="61">
        <v>17.093570308416101</v>
      </c>
      <c r="S42" s="59">
        <v>208.15993808035699</v>
      </c>
      <c r="T42" s="59">
        <v>211.578551698902</v>
      </c>
      <c r="U42" s="62">
        <v>-1.6423014197983601</v>
      </c>
    </row>
    <row r="43" spans="1:21" ht="12" thickBot="1">
      <c r="A43" s="77"/>
      <c r="B43" s="72" t="s">
        <v>38</v>
      </c>
      <c r="C43" s="73"/>
      <c r="D43" s="59">
        <v>158354.85</v>
      </c>
      <c r="E43" s="60"/>
      <c r="F43" s="60"/>
      <c r="G43" s="59">
        <v>167856.15</v>
      </c>
      <c r="H43" s="61">
        <v>-5.6603824167300401</v>
      </c>
      <c r="I43" s="59">
        <v>-15711.71</v>
      </c>
      <c r="J43" s="61">
        <v>-9.9218369377382505</v>
      </c>
      <c r="K43" s="59">
        <v>-16706.849999999999</v>
      </c>
      <c r="L43" s="61">
        <v>-9.9530758926616603</v>
      </c>
      <c r="M43" s="61">
        <v>-5.9564789293014002E-2</v>
      </c>
      <c r="N43" s="59">
        <v>2729703.2</v>
      </c>
      <c r="O43" s="59">
        <v>12078298.35</v>
      </c>
      <c r="P43" s="59">
        <v>112</v>
      </c>
      <c r="Q43" s="59">
        <v>90</v>
      </c>
      <c r="R43" s="61">
        <v>24.4444444444444</v>
      </c>
      <c r="S43" s="59">
        <v>1413.8825892857101</v>
      </c>
      <c r="T43" s="59">
        <v>1338.63611111111</v>
      </c>
      <c r="U43" s="62">
        <v>5.3219750172195903</v>
      </c>
    </row>
    <row r="44" spans="1:21" ht="12" thickBot="1">
      <c r="A44" s="77"/>
      <c r="B44" s="72" t="s">
        <v>39</v>
      </c>
      <c r="C44" s="73"/>
      <c r="D44" s="59">
        <v>59105.93</v>
      </c>
      <c r="E44" s="60"/>
      <c r="F44" s="60"/>
      <c r="G44" s="59">
        <v>48596.63</v>
      </c>
      <c r="H44" s="61">
        <v>21.625573625167</v>
      </c>
      <c r="I44" s="59">
        <v>7753.06</v>
      </c>
      <c r="J44" s="61">
        <v>13.1172286773933</v>
      </c>
      <c r="K44" s="59">
        <v>6822.27</v>
      </c>
      <c r="L44" s="61">
        <v>14.038566048715699</v>
      </c>
      <c r="M44" s="61">
        <v>0.13643406080380899</v>
      </c>
      <c r="N44" s="59">
        <v>1152032.3799999999</v>
      </c>
      <c r="O44" s="59">
        <v>5292971.5199999996</v>
      </c>
      <c r="P44" s="59">
        <v>57</v>
      </c>
      <c r="Q44" s="59">
        <v>52</v>
      </c>
      <c r="R44" s="61">
        <v>9.6153846153846292</v>
      </c>
      <c r="S44" s="59">
        <v>1036.9461403508799</v>
      </c>
      <c r="T44" s="59">
        <v>809.38846153846202</v>
      </c>
      <c r="U44" s="62">
        <v>21.944985371700799</v>
      </c>
    </row>
    <row r="45" spans="1:21" ht="12" thickBot="1">
      <c r="A45" s="78"/>
      <c r="B45" s="72" t="s">
        <v>34</v>
      </c>
      <c r="C45" s="73"/>
      <c r="D45" s="64">
        <v>1466.5154</v>
      </c>
      <c r="E45" s="65"/>
      <c r="F45" s="65"/>
      <c r="G45" s="64">
        <v>15451.017599999999</v>
      </c>
      <c r="H45" s="66">
        <v>-90.508616079758994</v>
      </c>
      <c r="I45" s="64">
        <v>255.59690000000001</v>
      </c>
      <c r="J45" s="66">
        <v>17.428858912767001</v>
      </c>
      <c r="K45" s="64">
        <v>2430.3388</v>
      </c>
      <c r="L45" s="66">
        <v>15.729312223422699</v>
      </c>
      <c r="M45" s="66">
        <v>-0.89483075363813502</v>
      </c>
      <c r="N45" s="64">
        <v>194319.3119</v>
      </c>
      <c r="O45" s="64">
        <v>1180354.8459000001</v>
      </c>
      <c r="P45" s="64">
        <v>3</v>
      </c>
      <c r="Q45" s="64">
        <v>5</v>
      </c>
      <c r="R45" s="66">
        <v>-40</v>
      </c>
      <c r="S45" s="64">
        <v>488.83846666666699</v>
      </c>
      <c r="T45" s="64">
        <v>576.58122000000003</v>
      </c>
      <c r="U45" s="67">
        <v>-17.949232582215</v>
      </c>
    </row>
  </sheetData>
  <mergeCells count="43"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  <mergeCell ref="A1:U4"/>
    <mergeCell ref="W1:W4"/>
    <mergeCell ref="B6:C6"/>
    <mergeCell ref="A7:C7"/>
    <mergeCell ref="B8:C8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42784</v>
      </c>
      <c r="C2" s="43">
        <v>12</v>
      </c>
      <c r="D2" s="43">
        <v>80108</v>
      </c>
      <c r="E2" s="43">
        <v>1077031.2045829101</v>
      </c>
      <c r="F2" s="43">
        <v>876958.99625726498</v>
      </c>
      <c r="G2" s="37"/>
      <c r="H2" s="37"/>
    </row>
    <row r="3" spans="1:8">
      <c r="A3" s="43">
        <v>2</v>
      </c>
      <c r="B3" s="44">
        <v>42784</v>
      </c>
      <c r="C3" s="43">
        <v>13</v>
      </c>
      <c r="D3" s="43">
        <v>20316</v>
      </c>
      <c r="E3" s="43">
        <v>175885.642645299</v>
      </c>
      <c r="F3" s="43">
        <v>134524.40615897399</v>
      </c>
      <c r="G3" s="37"/>
      <c r="H3" s="37"/>
    </row>
    <row r="4" spans="1:8">
      <c r="A4" s="43">
        <v>3</v>
      </c>
      <c r="B4" s="44">
        <v>42784</v>
      </c>
      <c r="C4" s="43">
        <v>14</v>
      </c>
      <c r="D4" s="43">
        <v>162578</v>
      </c>
      <c r="E4" s="43">
        <v>235330.45792322801</v>
      </c>
      <c r="F4" s="43">
        <v>184436.906760499</v>
      </c>
      <c r="G4" s="37"/>
      <c r="H4" s="37"/>
    </row>
    <row r="5" spans="1:8">
      <c r="A5" s="43">
        <v>4</v>
      </c>
      <c r="B5" s="44">
        <v>42784</v>
      </c>
      <c r="C5" s="43">
        <v>15</v>
      </c>
      <c r="D5" s="43">
        <v>4081</v>
      </c>
      <c r="E5" s="43">
        <v>69695.423163179803</v>
      </c>
      <c r="F5" s="43">
        <v>56553.899756697698</v>
      </c>
      <c r="G5" s="37"/>
      <c r="H5" s="37"/>
    </row>
    <row r="6" spans="1:8">
      <c r="A6" s="43">
        <v>5</v>
      </c>
      <c r="B6" s="44">
        <v>42784</v>
      </c>
      <c r="C6" s="43">
        <v>16</v>
      </c>
      <c r="D6" s="43">
        <v>11620</v>
      </c>
      <c r="E6" s="43">
        <v>279751.98432307702</v>
      </c>
      <c r="F6" s="43">
        <v>263857.76782905997</v>
      </c>
      <c r="G6" s="37"/>
      <c r="H6" s="37"/>
    </row>
    <row r="7" spans="1:8">
      <c r="A7" s="43">
        <v>6</v>
      </c>
      <c r="B7" s="44">
        <v>42784</v>
      </c>
      <c r="C7" s="43">
        <v>17</v>
      </c>
      <c r="D7" s="43">
        <v>26088</v>
      </c>
      <c r="E7" s="43">
        <v>435571.134529915</v>
      </c>
      <c r="F7" s="43">
        <v>379920.730834188</v>
      </c>
      <c r="G7" s="37"/>
      <c r="H7" s="37"/>
    </row>
    <row r="8" spans="1:8">
      <c r="A8" s="43">
        <v>7</v>
      </c>
      <c r="B8" s="44">
        <v>42784</v>
      </c>
      <c r="C8" s="43">
        <v>18</v>
      </c>
      <c r="D8" s="43">
        <v>52611</v>
      </c>
      <c r="E8" s="43">
        <v>93988.804535897405</v>
      </c>
      <c r="F8" s="43">
        <v>73542.451476923103</v>
      </c>
      <c r="G8" s="37"/>
      <c r="H8" s="37"/>
    </row>
    <row r="9" spans="1:8">
      <c r="A9" s="43">
        <v>8</v>
      </c>
      <c r="B9" s="44">
        <v>42784</v>
      </c>
      <c r="C9" s="43">
        <v>19</v>
      </c>
      <c r="D9" s="43">
        <v>19249</v>
      </c>
      <c r="E9" s="43">
        <v>151651.90991453</v>
      </c>
      <c r="F9" s="43">
        <v>191858.03025042699</v>
      </c>
      <c r="G9" s="37"/>
      <c r="H9" s="37"/>
    </row>
    <row r="10" spans="1:8">
      <c r="A10" s="43">
        <v>9</v>
      </c>
      <c r="B10" s="44">
        <v>42784</v>
      </c>
      <c r="C10" s="43">
        <v>21</v>
      </c>
      <c r="D10" s="43">
        <v>318173</v>
      </c>
      <c r="E10" s="43">
        <v>1462228.9454991501</v>
      </c>
      <c r="F10" s="43">
        <v>1624406.62678632</v>
      </c>
      <c r="G10" s="37"/>
      <c r="H10" s="37"/>
    </row>
    <row r="11" spans="1:8">
      <c r="A11" s="43">
        <v>10</v>
      </c>
      <c r="B11" s="44">
        <v>42784</v>
      </c>
      <c r="C11" s="43">
        <v>22</v>
      </c>
      <c r="D11" s="43">
        <v>35417</v>
      </c>
      <c r="E11" s="43">
        <v>791648.97795128205</v>
      </c>
      <c r="F11" s="43">
        <v>704548.80451880302</v>
      </c>
      <c r="G11" s="37"/>
      <c r="H11" s="37"/>
    </row>
    <row r="12" spans="1:8">
      <c r="A12" s="43">
        <v>11</v>
      </c>
      <c r="B12" s="44">
        <v>42784</v>
      </c>
      <c r="C12" s="43">
        <v>23</v>
      </c>
      <c r="D12" s="43">
        <v>213893.052</v>
      </c>
      <c r="E12" s="43">
        <v>2243189.3124187998</v>
      </c>
      <c r="F12" s="43">
        <v>1988342.2465205099</v>
      </c>
      <c r="G12" s="37"/>
      <c r="H12" s="37"/>
    </row>
    <row r="13" spans="1:8">
      <c r="A13" s="43">
        <v>12</v>
      </c>
      <c r="B13" s="44">
        <v>42784</v>
      </c>
      <c r="C13" s="43">
        <v>24</v>
      </c>
      <c r="D13" s="43">
        <v>30628.3</v>
      </c>
      <c r="E13" s="43">
        <v>968603.08300598303</v>
      </c>
      <c r="F13" s="43">
        <v>946154.16175726498</v>
      </c>
      <c r="G13" s="37"/>
      <c r="H13" s="37"/>
    </row>
    <row r="14" spans="1:8">
      <c r="A14" s="43">
        <v>13</v>
      </c>
      <c r="B14" s="44">
        <v>42784</v>
      </c>
      <c r="C14" s="43">
        <v>25</v>
      </c>
      <c r="D14" s="43">
        <v>101758</v>
      </c>
      <c r="E14" s="43">
        <v>1176917.4449</v>
      </c>
      <c r="F14" s="43">
        <v>1068877.3167000001</v>
      </c>
      <c r="G14" s="37"/>
      <c r="H14" s="37"/>
    </row>
    <row r="15" spans="1:8">
      <c r="A15" s="43">
        <v>14</v>
      </c>
      <c r="B15" s="44">
        <v>42784</v>
      </c>
      <c r="C15" s="43">
        <v>26</v>
      </c>
      <c r="D15" s="43">
        <v>81872</v>
      </c>
      <c r="E15" s="43">
        <v>472437.57827515301</v>
      </c>
      <c r="F15" s="43">
        <v>410945.12325636501</v>
      </c>
      <c r="G15" s="37"/>
      <c r="H15" s="37"/>
    </row>
    <row r="16" spans="1:8">
      <c r="A16" s="43">
        <v>15</v>
      </c>
      <c r="B16" s="44">
        <v>42784</v>
      </c>
      <c r="C16" s="43">
        <v>27</v>
      </c>
      <c r="D16" s="43">
        <v>195122.016</v>
      </c>
      <c r="E16" s="43">
        <v>1574469.6474424701</v>
      </c>
      <c r="F16" s="43">
        <v>1495139.90989241</v>
      </c>
      <c r="G16" s="37"/>
      <c r="H16" s="37"/>
    </row>
    <row r="17" spans="1:9">
      <c r="A17" s="43">
        <v>16</v>
      </c>
      <c r="B17" s="44">
        <v>42784</v>
      </c>
      <c r="C17" s="43">
        <v>29</v>
      </c>
      <c r="D17" s="43">
        <v>279481</v>
      </c>
      <c r="E17" s="43">
        <v>4056837.2494854699</v>
      </c>
      <c r="F17" s="43">
        <v>3696681.1092914501</v>
      </c>
      <c r="G17" s="37"/>
      <c r="H17" s="37"/>
    </row>
    <row r="18" spans="1:9">
      <c r="A18" s="43">
        <v>17</v>
      </c>
      <c r="B18" s="44">
        <v>42784</v>
      </c>
      <c r="C18" s="43">
        <v>31</v>
      </c>
      <c r="D18" s="43">
        <v>30994.993999999999</v>
      </c>
      <c r="E18" s="43">
        <v>311361.16401427297</v>
      </c>
      <c r="F18" s="43">
        <v>270627.73223643098</v>
      </c>
      <c r="G18" s="37"/>
      <c r="H18" s="37"/>
    </row>
    <row r="19" spans="1:9">
      <c r="A19" s="43">
        <v>18</v>
      </c>
      <c r="B19" s="44">
        <v>42784</v>
      </c>
      <c r="C19" s="43">
        <v>32</v>
      </c>
      <c r="D19" s="43">
        <v>20029.621999999999</v>
      </c>
      <c r="E19" s="43">
        <v>423900.572493268</v>
      </c>
      <c r="F19" s="43">
        <v>392090.990838664</v>
      </c>
      <c r="G19" s="37"/>
      <c r="H19" s="37"/>
    </row>
    <row r="20" spans="1:9">
      <c r="A20" s="43">
        <v>19</v>
      </c>
      <c r="B20" s="44">
        <v>42784</v>
      </c>
      <c r="C20" s="43">
        <v>33</v>
      </c>
      <c r="D20" s="43">
        <v>57393.347999999998</v>
      </c>
      <c r="E20" s="43">
        <v>858851.902959942</v>
      </c>
      <c r="F20" s="43">
        <v>705834.91042666999</v>
      </c>
      <c r="G20" s="37"/>
      <c r="H20" s="37"/>
    </row>
    <row r="21" spans="1:9">
      <c r="A21" s="43">
        <v>20</v>
      </c>
      <c r="B21" s="44">
        <v>42784</v>
      </c>
      <c r="C21" s="43">
        <v>34</v>
      </c>
      <c r="D21" s="43">
        <v>51136.15</v>
      </c>
      <c r="E21" s="43">
        <v>304979.73209937202</v>
      </c>
      <c r="F21" s="43">
        <v>231533.47840652001</v>
      </c>
      <c r="G21" s="37"/>
      <c r="H21" s="37"/>
    </row>
    <row r="22" spans="1:9">
      <c r="A22" s="43">
        <v>21</v>
      </c>
      <c r="B22" s="44">
        <v>42784</v>
      </c>
      <c r="C22" s="43">
        <v>35</v>
      </c>
      <c r="D22" s="43">
        <v>33377.862999999998</v>
      </c>
      <c r="E22" s="43">
        <v>968783.22761946905</v>
      </c>
      <c r="F22" s="43">
        <v>943122.95628849603</v>
      </c>
      <c r="G22" s="37"/>
      <c r="H22" s="37"/>
    </row>
    <row r="23" spans="1:9">
      <c r="A23" s="43">
        <v>22</v>
      </c>
      <c r="B23" s="44">
        <v>42784</v>
      </c>
      <c r="C23" s="43">
        <v>36</v>
      </c>
      <c r="D23" s="43">
        <v>160497.39499999999</v>
      </c>
      <c r="E23" s="43">
        <v>788400.56843362795</v>
      </c>
      <c r="F23" s="43">
        <v>673735.24759721605</v>
      </c>
      <c r="G23" s="37"/>
      <c r="H23" s="37"/>
    </row>
    <row r="24" spans="1:9">
      <c r="A24" s="43">
        <v>23</v>
      </c>
      <c r="B24" s="44">
        <v>42784</v>
      </c>
      <c r="C24" s="43">
        <v>37</v>
      </c>
      <c r="D24" s="43">
        <v>147690.08100000001</v>
      </c>
      <c r="E24" s="43">
        <v>1304423.3123814201</v>
      </c>
      <c r="F24" s="43">
        <v>1175786.5124651501</v>
      </c>
      <c r="G24" s="37"/>
      <c r="H24" s="37"/>
    </row>
    <row r="25" spans="1:9">
      <c r="A25" s="43">
        <v>24</v>
      </c>
      <c r="B25" s="44">
        <v>42784</v>
      </c>
      <c r="C25" s="43">
        <v>38</v>
      </c>
      <c r="D25" s="43">
        <v>168581.19500000001</v>
      </c>
      <c r="E25" s="43">
        <v>844097.07001592906</v>
      </c>
      <c r="F25" s="43">
        <v>811834.28391946899</v>
      </c>
      <c r="G25" s="37"/>
      <c r="H25" s="37"/>
    </row>
    <row r="26" spans="1:9">
      <c r="A26" s="43">
        <v>25</v>
      </c>
      <c r="B26" s="44">
        <v>42784</v>
      </c>
      <c r="C26" s="43">
        <v>39</v>
      </c>
      <c r="D26" s="43">
        <v>115890.423</v>
      </c>
      <c r="E26" s="43">
        <v>192371.68730177701</v>
      </c>
      <c r="F26" s="43">
        <v>149246.302314459</v>
      </c>
      <c r="G26" s="37"/>
      <c r="H26" s="37"/>
    </row>
    <row r="27" spans="1:9">
      <c r="A27" s="43">
        <v>26</v>
      </c>
      <c r="B27" s="44">
        <v>42784</v>
      </c>
      <c r="C27" s="43">
        <v>42</v>
      </c>
      <c r="D27" s="43">
        <v>10990.241</v>
      </c>
      <c r="E27" s="43">
        <v>206303.74780000001</v>
      </c>
      <c r="F27" s="43">
        <v>191182.5232</v>
      </c>
      <c r="G27" s="37"/>
      <c r="H27" s="37"/>
    </row>
    <row r="28" spans="1:9">
      <c r="A28" s="43">
        <v>27</v>
      </c>
      <c r="B28" s="44">
        <v>42784</v>
      </c>
      <c r="C28" s="43">
        <v>70</v>
      </c>
      <c r="D28" s="43">
        <v>208</v>
      </c>
      <c r="E28" s="43">
        <v>375689.95</v>
      </c>
      <c r="F28" s="43">
        <v>335773.74</v>
      </c>
      <c r="G28" s="37"/>
      <c r="H28" s="37"/>
    </row>
    <row r="29" spans="1:9">
      <c r="A29" s="43">
        <v>28</v>
      </c>
      <c r="B29" s="44">
        <v>42784</v>
      </c>
      <c r="C29" s="43">
        <v>71</v>
      </c>
      <c r="D29" s="43">
        <v>70</v>
      </c>
      <c r="E29" s="43">
        <v>187339.72</v>
      </c>
      <c r="F29" s="43">
        <v>206791.44</v>
      </c>
      <c r="G29" s="37"/>
      <c r="H29" s="37"/>
    </row>
    <row r="30" spans="1:9">
      <c r="A30" s="43">
        <v>29</v>
      </c>
      <c r="B30" s="44">
        <v>42784</v>
      </c>
      <c r="C30" s="43">
        <v>72</v>
      </c>
      <c r="D30" s="43">
        <v>9</v>
      </c>
      <c r="E30" s="43">
        <v>14565.83</v>
      </c>
      <c r="F30" s="43">
        <v>14611.08</v>
      </c>
      <c r="G30" s="37"/>
      <c r="H30" s="37"/>
    </row>
    <row r="31" spans="1:9">
      <c r="A31" s="39">
        <v>30</v>
      </c>
      <c r="B31" s="44">
        <v>42784</v>
      </c>
      <c r="C31" s="39">
        <v>73</v>
      </c>
      <c r="D31" s="39">
        <v>142</v>
      </c>
      <c r="E31" s="39">
        <v>218836.9</v>
      </c>
      <c r="F31" s="39">
        <v>237982.75</v>
      </c>
      <c r="G31" s="39"/>
      <c r="H31" s="39"/>
      <c r="I31" s="39"/>
    </row>
    <row r="32" spans="1:9">
      <c r="A32" s="39">
        <v>31</v>
      </c>
      <c r="B32" s="44">
        <v>42784</v>
      </c>
      <c r="C32" s="39">
        <v>75</v>
      </c>
      <c r="D32" s="39">
        <v>83</v>
      </c>
      <c r="E32" s="39">
        <v>35348.717948717902</v>
      </c>
      <c r="F32" s="39">
        <v>31934.564102564102</v>
      </c>
      <c r="G32" s="39"/>
      <c r="H32" s="39"/>
    </row>
    <row r="33" spans="1:8">
      <c r="A33" s="39">
        <v>32</v>
      </c>
      <c r="B33" s="44">
        <v>42784</v>
      </c>
      <c r="C33" s="39">
        <v>76</v>
      </c>
      <c r="D33" s="39">
        <v>2362</v>
      </c>
      <c r="E33" s="39">
        <v>466278.25693846197</v>
      </c>
      <c r="F33" s="39">
        <v>435884.06944102602</v>
      </c>
      <c r="G33" s="39"/>
      <c r="H33" s="39"/>
    </row>
    <row r="34" spans="1:8">
      <c r="A34" s="39">
        <v>33</v>
      </c>
      <c r="B34" s="44">
        <v>42784</v>
      </c>
      <c r="C34" s="39">
        <v>77</v>
      </c>
      <c r="D34" s="39">
        <v>106</v>
      </c>
      <c r="E34" s="39">
        <v>158354.85</v>
      </c>
      <c r="F34" s="39">
        <v>174066.56</v>
      </c>
      <c r="G34" s="30"/>
      <c r="H34" s="30"/>
    </row>
    <row r="35" spans="1:8">
      <c r="A35" s="39">
        <v>34</v>
      </c>
      <c r="B35" s="44">
        <v>42784</v>
      </c>
      <c r="C35" s="39">
        <v>78</v>
      </c>
      <c r="D35" s="39">
        <v>53</v>
      </c>
      <c r="E35" s="39">
        <v>59105.93</v>
      </c>
      <c r="F35" s="39">
        <v>51352.87</v>
      </c>
      <c r="G35" s="30"/>
      <c r="H35" s="30"/>
    </row>
    <row r="36" spans="1:8">
      <c r="A36" s="39">
        <v>35</v>
      </c>
      <c r="B36" s="44">
        <v>42784</v>
      </c>
      <c r="C36" s="39">
        <v>99</v>
      </c>
      <c r="D36" s="39">
        <v>5</v>
      </c>
      <c r="E36" s="39">
        <v>1466.51539217911</v>
      </c>
      <c r="F36" s="39">
        <v>1210.9186899629401</v>
      </c>
      <c r="G36" s="30"/>
      <c r="H36" s="30"/>
    </row>
    <row r="37" spans="1:8">
      <c r="A37" s="39"/>
      <c r="B37" s="44"/>
      <c r="C37" s="39"/>
      <c r="D37" s="39"/>
      <c r="E37" s="39"/>
      <c r="F37" s="39"/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2017-02-19T02:37:23Z</dcterms:modified>
</cp:coreProperties>
</file>