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<sst xmlns="http://schemas.openxmlformats.org/spreadsheetml/2006/main" count="117" uniqueCount="77">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</sst>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2" t="s">
        <v>5</v>
      </c>
      <c r="B3" s="72"/>
      <c r="C3" s="72"/>
      <c r="D3" s="72"/>
      <c r="E3" s="15">
        <f>SUM(E4:E42)</f>
        <v>23416302.2009</v>
      </c>
      <c r="F3" s="25">
        <f>RA!I7</f>
        <v>1824859.8352999999</v>
      </c>
      <c r="G3" s="16">
        <f>SUM(G4:G42)</f>
        <v>21591442.365599997</v>
      </c>
      <c r="H3" s="27">
        <f>RA!J7</f>
        <v>7.7931170329270101</v>
      </c>
      <c r="I3" s="20">
        <f>SUM(I4:I42)</f>
        <v>23416311.816329189</v>
      </c>
      <c r="J3" s="21">
        <f>SUM(J4:J42)</f>
        <v>21591442.228258405</v>
      </c>
      <c r="K3" s="22">
        <f>E3-I3</f>
        <v>-9.6154291890561581</v>
      </c>
      <c r="L3" s="22">
        <f>G3-J3</f>
        <v>0.13734159246087074</v>
      </c>
    </row>
    <row r="4" spans="1:13" x14ac:dyDescent="0.2">
      <c r="A4" s="73">
        <f>RA!A8</f>
        <v>42785</v>
      </c>
      <c r="B4" s="12">
        <v>12</v>
      </c>
      <c r="C4" s="68" t="s">
        <v>6</v>
      </c>
      <c r="D4" s="68"/>
      <c r="E4" s="15">
        <f>IFERROR(VLOOKUP(C4,RA!B:D,3,0),0)</f>
        <v>1066445.1851999999</v>
      </c>
      <c r="F4" s="25">
        <f>IFERROR(VLOOKUP(C4,RA!B:I,8,0),0)</f>
        <v>199528.79629999999</v>
      </c>
      <c r="G4" s="16">
        <f t="shared" ref="G4:G42" si="0">E4-F4</f>
        <v>866916.3888999999</v>
      </c>
      <c r="H4" s="27">
        <f>RA!J8</f>
        <v>18.709709516160501</v>
      </c>
      <c r="I4" s="20">
        <f>IFERROR(VLOOKUP(B4,RMS!C:E,3,FALSE),0)</f>
        <v>1066446.43023846</v>
      </c>
      <c r="J4" s="21">
        <f>IFERROR(VLOOKUP(B4,RMS!C:F,4,FALSE),0)</f>
        <v>866916.38229316205</v>
      </c>
      <c r="K4" s="22">
        <f t="shared" ref="K4:K42" si="1">E4-I4</f>
        <v>-1.2450384600088</v>
      </c>
      <c r="L4" s="22">
        <f t="shared" ref="L4:L42" si="2">G4-J4</f>
        <v>6.6068378509953618E-3</v>
      </c>
    </row>
    <row r="5" spans="1:13" x14ac:dyDescent="0.2">
      <c r="A5" s="73"/>
      <c r="B5" s="12">
        <v>13</v>
      </c>
      <c r="C5" s="68" t="s">
        <v>7</v>
      </c>
      <c r="D5" s="68"/>
      <c r="E5" s="15">
        <f>IFERROR(VLOOKUP(C5,RA!B:D,3,0),0)</f>
        <v>156319.01379999999</v>
      </c>
      <c r="F5" s="25">
        <f>IFERROR(VLOOKUP(C5,RA!B:I,8,0),0)</f>
        <v>37090.270700000001</v>
      </c>
      <c r="G5" s="16">
        <f t="shared" si="0"/>
        <v>119228.74309999999</v>
      </c>
      <c r="H5" s="27">
        <f>RA!J9</f>
        <v>23.727293179737298</v>
      </c>
      <c r="I5" s="20">
        <f>IFERROR(VLOOKUP(B5,RMS!C:E,3,FALSE),0)</f>
        <v>156319.13987948699</v>
      </c>
      <c r="J5" s="21">
        <f>IFERROR(VLOOKUP(B5,RMS!C:F,4,FALSE),0)</f>
        <v>119228.689017094</v>
      </c>
      <c r="K5" s="22">
        <f t="shared" si="1"/>
        <v>-0.12607948700315319</v>
      </c>
      <c r="L5" s="22">
        <f t="shared" si="2"/>
        <v>5.4082905990071595E-2</v>
      </c>
      <c r="M5" s="32"/>
    </row>
    <row r="6" spans="1:13" x14ac:dyDescent="0.2">
      <c r="A6" s="73"/>
      <c r="B6" s="12">
        <v>14</v>
      </c>
      <c r="C6" s="68" t="s">
        <v>8</v>
      </c>
      <c r="D6" s="68"/>
      <c r="E6" s="15">
        <f>IFERROR(VLOOKUP(C6,RA!B:D,3,0),0)</f>
        <v>200562.05249999999</v>
      </c>
      <c r="F6" s="25">
        <f>IFERROR(VLOOKUP(C6,RA!B:I,8,0),0)</f>
        <v>40054.641499999998</v>
      </c>
      <c r="G6" s="16">
        <f t="shared" si="0"/>
        <v>160507.41099999999</v>
      </c>
      <c r="H6" s="27">
        <f>RA!J10</f>
        <v>19.971196445548902</v>
      </c>
      <c r="I6" s="20">
        <f>IFERROR(VLOOKUP(B6,RMS!C:E,3,FALSE),0)</f>
        <v>200564.74101182999</v>
      </c>
      <c r="J6" s="21">
        <f>IFERROR(VLOOKUP(B6,RMS!C:F,4,FALSE),0)</f>
        <v>160507.41436389901</v>
      </c>
      <c r="K6" s="22">
        <f>E6-I6</f>
        <v>-2.6885118299978785</v>
      </c>
      <c r="L6" s="22">
        <f t="shared" si="2"/>
        <v>-3.3638990134932101E-3</v>
      </c>
      <c r="M6" s="32"/>
    </row>
    <row r="7" spans="1:13" x14ac:dyDescent="0.2">
      <c r="A7" s="73"/>
      <c r="B7" s="12">
        <v>15</v>
      </c>
      <c r="C7" s="68" t="s">
        <v>9</v>
      </c>
      <c r="D7" s="68"/>
      <c r="E7" s="15">
        <f>IFERROR(VLOOKUP(C7,RA!B:D,3,0),0)</f>
        <v>68076.2114</v>
      </c>
      <c r="F7" s="25">
        <f>IFERROR(VLOOKUP(C7,RA!B:I,8,0),0)</f>
        <v>13665.1594</v>
      </c>
      <c r="G7" s="16">
        <f t="shared" si="0"/>
        <v>54411.051999999996</v>
      </c>
      <c r="H7" s="27">
        <f>RA!J11</f>
        <v>20.073325349594899</v>
      </c>
      <c r="I7" s="20">
        <f>IFERROR(VLOOKUP(B7,RMS!C:E,3,FALSE),0)</f>
        <v>68076.248631737399</v>
      </c>
      <c r="J7" s="21">
        <f>IFERROR(VLOOKUP(B7,RMS!C:F,4,FALSE),0)</f>
        <v>54411.052974449703</v>
      </c>
      <c r="K7" s="22">
        <f t="shared" si="1"/>
        <v>-3.7231737398542464E-2</v>
      </c>
      <c r="L7" s="22">
        <f t="shared" si="2"/>
        <v>-9.7444970742799342E-4</v>
      </c>
      <c r="M7" s="32"/>
    </row>
    <row r="8" spans="1:13" x14ac:dyDescent="0.2">
      <c r="A8" s="73"/>
      <c r="B8" s="12">
        <v>16</v>
      </c>
      <c r="C8" s="68" t="s">
        <v>10</v>
      </c>
      <c r="D8" s="68"/>
      <c r="E8" s="15">
        <f>IFERROR(VLOOKUP(C8,RA!B:D,3,0),0)</f>
        <v>249985.69779999999</v>
      </c>
      <c r="F8" s="25">
        <f>IFERROR(VLOOKUP(C8,RA!B:I,8,0),0)</f>
        <v>20242.981599999999</v>
      </c>
      <c r="G8" s="16">
        <f t="shared" si="0"/>
        <v>229742.7162</v>
      </c>
      <c r="H8" s="27">
        <f>RA!J12</f>
        <v>8.0976558971766899</v>
      </c>
      <c r="I8" s="20">
        <f>IFERROR(VLOOKUP(B8,RMS!C:E,3,FALSE),0)</f>
        <v>249985.67717606801</v>
      </c>
      <c r="J8" s="21">
        <f>IFERROR(VLOOKUP(B8,RMS!C:F,4,FALSE),0)</f>
        <v>229742.71163589699</v>
      </c>
      <c r="K8" s="22">
        <f t="shared" si="1"/>
        <v>2.0623931981390342E-2</v>
      </c>
      <c r="L8" s="22">
        <f t="shared" si="2"/>
        <v>4.564103001030162E-3</v>
      </c>
      <c r="M8" s="32"/>
    </row>
    <row r="9" spans="1:13" x14ac:dyDescent="0.2">
      <c r="A9" s="73"/>
      <c r="B9" s="12">
        <v>17</v>
      </c>
      <c r="C9" s="68" t="s">
        <v>11</v>
      </c>
      <c r="D9" s="68"/>
      <c r="E9" s="15">
        <f>IFERROR(VLOOKUP(C9,RA!B:D,3,0),0)</f>
        <v>420040.30249999999</v>
      </c>
      <c r="F9" s="25">
        <f>IFERROR(VLOOKUP(C9,RA!B:I,8,0),0)</f>
        <v>61791.711799999997</v>
      </c>
      <c r="G9" s="16">
        <f t="shared" si="0"/>
        <v>358248.5907</v>
      </c>
      <c r="H9" s="27">
        <f>RA!J13</f>
        <v>14.7109006998203</v>
      </c>
      <c r="I9" s="20">
        <f>IFERROR(VLOOKUP(B9,RMS!C:E,3,FALSE),0)</f>
        <v>420040.66966068401</v>
      </c>
      <c r="J9" s="21">
        <f>IFERROR(VLOOKUP(B9,RMS!C:F,4,FALSE),0)</f>
        <v>358248.59214700898</v>
      </c>
      <c r="K9" s="22">
        <f t="shared" si="1"/>
        <v>-0.36716068402165547</v>
      </c>
      <c r="L9" s="22">
        <f t="shared" si="2"/>
        <v>-1.4470089809037745E-3</v>
      </c>
      <c r="M9" s="32"/>
    </row>
    <row r="10" spans="1:13" x14ac:dyDescent="0.2">
      <c r="A10" s="73"/>
      <c r="B10" s="12">
        <v>18</v>
      </c>
      <c r="C10" s="68" t="s">
        <v>12</v>
      </c>
      <c r="D10" s="68"/>
      <c r="E10" s="15">
        <f>IFERROR(VLOOKUP(C10,RA!B:D,3,0),0)</f>
        <v>97141.456399999995</v>
      </c>
      <c r="F10" s="25">
        <f>IFERROR(VLOOKUP(C10,RA!B:I,8,0),0)</f>
        <v>21561.472300000001</v>
      </c>
      <c r="G10" s="16">
        <f t="shared" si="0"/>
        <v>75579.984100000001</v>
      </c>
      <c r="H10" s="27">
        <f>RA!J14</f>
        <v>22.195953302590201</v>
      </c>
      <c r="I10" s="20">
        <f>IFERROR(VLOOKUP(B10,RMS!C:E,3,FALSE),0)</f>
        <v>97141.461167521396</v>
      </c>
      <c r="J10" s="21">
        <f>IFERROR(VLOOKUP(B10,RMS!C:F,4,FALSE),0)</f>
        <v>75579.982614529901</v>
      </c>
      <c r="K10" s="22">
        <f t="shared" si="1"/>
        <v>-4.7675214009359479E-3</v>
      </c>
      <c r="L10" s="22">
        <f t="shared" si="2"/>
        <v>1.4854701003059745E-3</v>
      </c>
      <c r="M10" s="32"/>
    </row>
    <row r="11" spans="1:13" x14ac:dyDescent="0.2">
      <c r="A11" s="73"/>
      <c r="B11" s="12">
        <v>19</v>
      </c>
      <c r="C11" s="68" t="s">
        <v>13</v>
      </c>
      <c r="D11" s="68"/>
      <c r="E11" s="15">
        <f>IFERROR(VLOOKUP(C11,RA!B:D,3,0),0)</f>
        <v>148725.64069999999</v>
      </c>
      <c r="F11" s="25">
        <f>IFERROR(VLOOKUP(C11,RA!B:I,8,0),0)</f>
        <v>-28016.030599999998</v>
      </c>
      <c r="G11" s="16">
        <f t="shared" si="0"/>
        <v>176741.67129999999</v>
      </c>
      <c r="H11" s="27">
        <f>RA!J15</f>
        <v>-18.8373910968803</v>
      </c>
      <c r="I11" s="20">
        <f>IFERROR(VLOOKUP(B11,RMS!C:E,3,FALSE),0)</f>
        <v>148725.72228974401</v>
      </c>
      <c r="J11" s="21">
        <f>IFERROR(VLOOKUP(B11,RMS!C:F,4,FALSE),0)</f>
        <v>176741.67002222201</v>
      </c>
      <c r="K11" s="22">
        <f t="shared" si="1"/>
        <v>-8.1589744018856436E-2</v>
      </c>
      <c r="L11" s="22">
        <f t="shared" si="2"/>
        <v>1.2777779775206E-3</v>
      </c>
      <c r="M11" s="32"/>
    </row>
    <row r="12" spans="1:13" x14ac:dyDescent="0.2">
      <c r="A12" s="73"/>
      <c r="B12" s="12">
        <v>21</v>
      </c>
      <c r="C12" s="68" t="s">
        <v>14</v>
      </c>
      <c r="D12" s="68"/>
      <c r="E12" s="15">
        <f>IFERROR(VLOOKUP(C12,RA!B:D,3,0),0)</f>
        <v>1334853.5208000001</v>
      </c>
      <c r="F12" s="25">
        <f>IFERROR(VLOOKUP(C12,RA!B:I,8,0),0)</f>
        <v>-108812.4966</v>
      </c>
      <c r="G12" s="16">
        <f t="shared" si="0"/>
        <v>1443666.0174</v>
      </c>
      <c r="H12" s="27">
        <f>RA!J16</f>
        <v>-8.1516432256017808</v>
      </c>
      <c r="I12" s="20">
        <f>IFERROR(VLOOKUP(B12,RMS!C:E,3,FALSE),0)</f>
        <v>1334852.9017914501</v>
      </c>
      <c r="J12" s="21">
        <f>IFERROR(VLOOKUP(B12,RMS!C:F,4,FALSE),0)</f>
        <v>1443666.01776325</v>
      </c>
      <c r="K12" s="22">
        <f t="shared" si="1"/>
        <v>0.61900854995474219</v>
      </c>
      <c r="L12" s="22">
        <f t="shared" si="2"/>
        <v>-3.6325003020465374E-4</v>
      </c>
      <c r="M12" s="32"/>
    </row>
    <row r="13" spans="1:13" x14ac:dyDescent="0.2">
      <c r="A13" s="73"/>
      <c r="B13" s="12">
        <v>22</v>
      </c>
      <c r="C13" s="68" t="s">
        <v>15</v>
      </c>
      <c r="D13" s="68"/>
      <c r="E13" s="15">
        <f>IFERROR(VLOOKUP(C13,RA!B:D,3,0),0)</f>
        <v>2294907.6801</v>
      </c>
      <c r="F13" s="25">
        <f>IFERROR(VLOOKUP(C13,RA!B:I,8,0),0)</f>
        <v>65142.366099999999</v>
      </c>
      <c r="G13" s="16">
        <f t="shared" si="0"/>
        <v>2229765.3139999998</v>
      </c>
      <c r="H13" s="27">
        <f>RA!J17</f>
        <v>2.8385615101153601</v>
      </c>
      <c r="I13" s="20">
        <f>IFERROR(VLOOKUP(B13,RMS!C:E,3,FALSE),0)</f>
        <v>2294907.6984760701</v>
      </c>
      <c r="J13" s="21">
        <f>IFERROR(VLOOKUP(B13,RMS!C:F,4,FALSE),0)</f>
        <v>2229765.3158119698</v>
      </c>
      <c r="K13" s="22">
        <f t="shared" si="1"/>
        <v>-1.8376070074737072E-2</v>
      </c>
      <c r="L13" s="22">
        <f t="shared" si="2"/>
        <v>-1.8119700253009796E-3</v>
      </c>
      <c r="M13" s="32"/>
    </row>
    <row r="14" spans="1:13" x14ac:dyDescent="0.2">
      <c r="A14" s="73"/>
      <c r="B14" s="12">
        <v>23</v>
      </c>
      <c r="C14" s="68" t="s">
        <v>16</v>
      </c>
      <c r="D14" s="68"/>
      <c r="E14" s="15">
        <f>IFERROR(VLOOKUP(C14,RA!B:D,3,0),0)</f>
        <v>2069546.8744999999</v>
      </c>
      <c r="F14" s="25">
        <f>IFERROR(VLOOKUP(C14,RA!B:I,8,0),0)</f>
        <v>255345.9859</v>
      </c>
      <c r="G14" s="16">
        <f t="shared" si="0"/>
        <v>1814200.8885999999</v>
      </c>
      <c r="H14" s="27">
        <f>RA!J18</f>
        <v>12.338255733477499</v>
      </c>
      <c r="I14" s="20">
        <f>IFERROR(VLOOKUP(B14,RMS!C:E,3,FALSE),0)</f>
        <v>2069547.9163427399</v>
      </c>
      <c r="J14" s="21">
        <f>IFERROR(VLOOKUP(B14,RMS!C:F,4,FALSE),0)</f>
        <v>1814200.83088889</v>
      </c>
      <c r="K14" s="22">
        <f t="shared" si="1"/>
        <v>-1.0418427400290966</v>
      </c>
      <c r="L14" s="22">
        <f t="shared" si="2"/>
        <v>5.7711109984666109E-2</v>
      </c>
      <c r="M14" s="32"/>
    </row>
    <row r="15" spans="1:13" x14ac:dyDescent="0.2">
      <c r="A15" s="73"/>
      <c r="B15" s="12">
        <v>24</v>
      </c>
      <c r="C15" s="68" t="s">
        <v>17</v>
      </c>
      <c r="D15" s="68"/>
      <c r="E15" s="15">
        <f>IFERROR(VLOOKUP(C15,RA!B:D,3,0),0)</f>
        <v>922616.48199999996</v>
      </c>
      <c r="F15" s="25">
        <f>IFERROR(VLOOKUP(C15,RA!B:I,8,0),0)</f>
        <v>27141.3318</v>
      </c>
      <c r="G15" s="16">
        <f t="shared" si="0"/>
        <v>895475.15019999992</v>
      </c>
      <c r="H15" s="27">
        <f>RA!J19</f>
        <v>2.9417783368842998</v>
      </c>
      <c r="I15" s="20">
        <f>IFERROR(VLOOKUP(B15,RMS!C:E,3,FALSE),0)</f>
        <v>922616.30707692297</v>
      </c>
      <c r="J15" s="21">
        <f>IFERROR(VLOOKUP(B15,RMS!C:F,4,FALSE),0)</f>
        <v>895475.14839829097</v>
      </c>
      <c r="K15" s="22">
        <f t="shared" si="1"/>
        <v>0.17492307699285448</v>
      </c>
      <c r="L15" s="22">
        <f t="shared" si="2"/>
        <v>1.8017089460045099E-3</v>
      </c>
      <c r="M15" s="32"/>
    </row>
    <row r="16" spans="1:13" x14ac:dyDescent="0.2">
      <c r="A16" s="73"/>
      <c r="B16" s="12">
        <v>25</v>
      </c>
      <c r="C16" s="68" t="s">
        <v>18</v>
      </c>
      <c r="D16" s="68"/>
      <c r="E16" s="15">
        <f>IFERROR(VLOOKUP(C16,RA!B:D,3,0),0)</f>
        <v>1123514.4234</v>
      </c>
      <c r="F16" s="25">
        <f>IFERROR(VLOOKUP(C16,RA!B:I,8,0),0)</f>
        <v>103656.38649999999</v>
      </c>
      <c r="G16" s="16">
        <f t="shared" si="0"/>
        <v>1019858.0368999999</v>
      </c>
      <c r="H16" s="27">
        <f>RA!J20</f>
        <v>9.2260841820181607</v>
      </c>
      <c r="I16" s="20">
        <f>IFERROR(VLOOKUP(B16,RMS!C:E,3,FALSE),0)</f>
        <v>1123514.7272000001</v>
      </c>
      <c r="J16" s="21">
        <f>IFERROR(VLOOKUP(B16,RMS!C:F,4,FALSE),0)</f>
        <v>1019858.0368999999</v>
      </c>
      <c r="K16" s="22">
        <f t="shared" si="1"/>
        <v>-0.30380000011064112</v>
      </c>
      <c r="L16" s="22">
        <f t="shared" si="2"/>
        <v>0</v>
      </c>
      <c r="M16" s="32"/>
    </row>
    <row r="17" spans="1:13" x14ac:dyDescent="0.2">
      <c r="A17" s="73"/>
      <c r="B17" s="12">
        <v>26</v>
      </c>
      <c r="C17" s="68" t="s">
        <v>19</v>
      </c>
      <c r="D17" s="68"/>
      <c r="E17" s="15">
        <f>IFERROR(VLOOKUP(C17,RA!B:D,3,0),0)</f>
        <v>459901.81020000001</v>
      </c>
      <c r="F17" s="25">
        <f>IFERROR(VLOOKUP(C17,RA!B:I,8,0),0)</f>
        <v>53276.898399999998</v>
      </c>
      <c r="G17" s="16">
        <f t="shared" si="0"/>
        <v>406624.9118</v>
      </c>
      <c r="H17" s="27">
        <f>RA!J21</f>
        <v>11.584407197012601</v>
      </c>
      <c r="I17" s="20">
        <f>IFERROR(VLOOKUP(B17,RMS!C:E,3,FALSE),0)</f>
        <v>459901.59123403701</v>
      </c>
      <c r="J17" s="21">
        <f>IFERROR(VLOOKUP(B17,RMS!C:F,4,FALSE),0)</f>
        <v>406624.91182552697</v>
      </c>
      <c r="K17" s="22">
        <f t="shared" si="1"/>
        <v>0.21896596299484372</v>
      </c>
      <c r="L17" s="22">
        <f t="shared" si="2"/>
        <v>-2.5526969693601131E-5</v>
      </c>
      <c r="M17" s="32"/>
    </row>
    <row r="18" spans="1:13" x14ac:dyDescent="0.2">
      <c r="A18" s="73"/>
      <c r="B18" s="12">
        <v>27</v>
      </c>
      <c r="C18" s="68" t="s">
        <v>20</v>
      </c>
      <c r="D18" s="68"/>
      <c r="E18" s="15">
        <f>IFERROR(VLOOKUP(C18,RA!B:D,3,0),0)</f>
        <v>1538359.8489999999</v>
      </c>
      <c r="F18" s="25">
        <f>IFERROR(VLOOKUP(C18,RA!B:I,8,0),0)</f>
        <v>73401.799499999994</v>
      </c>
      <c r="G18" s="16">
        <f t="shared" si="0"/>
        <v>1464958.0495</v>
      </c>
      <c r="H18" s="27">
        <f>RA!J22</f>
        <v>4.7714323503512102</v>
      </c>
      <c r="I18" s="20">
        <f>IFERROR(VLOOKUP(B18,RMS!C:E,3,FALSE),0)</f>
        <v>1538361.8233425501</v>
      </c>
      <c r="J18" s="21">
        <f>IFERROR(VLOOKUP(B18,RMS!C:F,4,FALSE),0)</f>
        <v>1464958.0472572299</v>
      </c>
      <c r="K18" s="22">
        <f t="shared" si="1"/>
        <v>-1.9743425501510501</v>
      </c>
      <c r="L18" s="22">
        <f t="shared" si="2"/>
        <v>2.2427700459957123E-3</v>
      </c>
      <c r="M18" s="32"/>
    </row>
    <row r="19" spans="1:13" x14ac:dyDescent="0.2">
      <c r="A19" s="73"/>
      <c r="B19" s="12">
        <v>29</v>
      </c>
      <c r="C19" s="68" t="s">
        <v>21</v>
      </c>
      <c r="D19" s="68"/>
      <c r="E19" s="15">
        <f>IFERROR(VLOOKUP(C19,RA!B:D,3,0),0)</f>
        <v>4048139.3709</v>
      </c>
      <c r="F19" s="25">
        <f>IFERROR(VLOOKUP(C19,RA!B:I,8,0),0)</f>
        <v>344762.20669999998</v>
      </c>
      <c r="G19" s="16">
        <f t="shared" si="0"/>
        <v>3703377.1642</v>
      </c>
      <c r="H19" s="27">
        <f>RA!J23</f>
        <v>8.5165597108221807</v>
      </c>
      <c r="I19" s="20">
        <f>IFERROR(VLOOKUP(B19,RMS!C:E,3,FALSE),0)</f>
        <v>4048142.27687778</v>
      </c>
      <c r="J19" s="21">
        <f>IFERROR(VLOOKUP(B19,RMS!C:F,4,FALSE),0)</f>
        <v>3703377.2146042702</v>
      </c>
      <c r="K19" s="22">
        <f t="shared" si="1"/>
        <v>-2.9059777799993753</v>
      </c>
      <c r="L19" s="22">
        <f t="shared" si="2"/>
        <v>-5.0404270179569721E-2</v>
      </c>
      <c r="M19" s="32"/>
    </row>
    <row r="20" spans="1:13" x14ac:dyDescent="0.2">
      <c r="A20" s="73"/>
      <c r="B20" s="12">
        <v>31</v>
      </c>
      <c r="C20" s="68" t="s">
        <v>22</v>
      </c>
      <c r="D20" s="68"/>
      <c r="E20" s="15">
        <f>IFERROR(VLOOKUP(C20,RA!B:D,3,0),0)</f>
        <v>282158.9927</v>
      </c>
      <c r="F20" s="25">
        <f>IFERROR(VLOOKUP(C20,RA!B:I,8,0),0)</f>
        <v>36818.199500000002</v>
      </c>
      <c r="G20" s="16">
        <f t="shared" si="0"/>
        <v>245340.79320000001</v>
      </c>
      <c r="H20" s="27">
        <f>RA!J24</f>
        <v>13.0487421817338</v>
      </c>
      <c r="I20" s="20">
        <f>IFERROR(VLOOKUP(B20,RMS!C:E,3,FALSE),0)</f>
        <v>282159.04968331399</v>
      </c>
      <c r="J20" s="21">
        <f>IFERROR(VLOOKUP(B20,RMS!C:F,4,FALSE),0)</f>
        <v>245340.78950063</v>
      </c>
      <c r="K20" s="22">
        <f t="shared" si="1"/>
        <v>-5.6983313988894224E-2</v>
      </c>
      <c r="L20" s="22">
        <f t="shared" si="2"/>
        <v>3.6993700196035206E-3</v>
      </c>
      <c r="M20" s="32"/>
    </row>
    <row r="21" spans="1:13" x14ac:dyDescent="0.2">
      <c r="A21" s="73"/>
      <c r="B21" s="12">
        <v>32</v>
      </c>
      <c r="C21" s="68" t="s">
        <v>23</v>
      </c>
      <c r="D21" s="68"/>
      <c r="E21" s="15">
        <f>IFERROR(VLOOKUP(C21,RA!B:D,3,0),0)</f>
        <v>365975.48220000003</v>
      </c>
      <c r="F21" s="25">
        <f>IFERROR(VLOOKUP(C21,RA!B:I,8,0),0)</f>
        <v>29419.071100000001</v>
      </c>
      <c r="G21" s="16">
        <f t="shared" si="0"/>
        <v>336556.41110000003</v>
      </c>
      <c r="H21" s="27">
        <f>RA!J25</f>
        <v>8.0385360579763994</v>
      </c>
      <c r="I21" s="20">
        <f>IFERROR(VLOOKUP(B21,RMS!C:E,3,FALSE),0)</f>
        <v>365975.47172661702</v>
      </c>
      <c r="J21" s="21">
        <f>IFERROR(VLOOKUP(B21,RMS!C:F,4,FALSE),0)</f>
        <v>336556.421636788</v>
      </c>
      <c r="K21" s="22">
        <f t="shared" si="1"/>
        <v>1.0473383008502424E-2</v>
      </c>
      <c r="L21" s="22">
        <f t="shared" si="2"/>
        <v>-1.0536787973251194E-2</v>
      </c>
      <c r="M21" s="32"/>
    </row>
    <row r="22" spans="1:13" x14ac:dyDescent="0.2">
      <c r="A22" s="73"/>
      <c r="B22" s="12">
        <v>33</v>
      </c>
      <c r="C22" s="68" t="s">
        <v>24</v>
      </c>
      <c r="D22" s="68"/>
      <c r="E22" s="15">
        <f>IFERROR(VLOOKUP(C22,RA!B:D,3,0),0)</f>
        <v>736339.76659999997</v>
      </c>
      <c r="F22" s="25">
        <f>IFERROR(VLOOKUP(C22,RA!B:I,8,0),0)</f>
        <v>145130.53140000001</v>
      </c>
      <c r="G22" s="16">
        <f t="shared" si="0"/>
        <v>591209.2352</v>
      </c>
      <c r="H22" s="27">
        <f>RA!J26</f>
        <v>19.709723416152102</v>
      </c>
      <c r="I22" s="20">
        <f>IFERROR(VLOOKUP(B22,RMS!C:E,3,FALSE),0)</f>
        <v>736339.75604868797</v>
      </c>
      <c r="J22" s="21">
        <f>IFERROR(VLOOKUP(B22,RMS!C:F,4,FALSE),0)</f>
        <v>591209.19604712503</v>
      </c>
      <c r="K22" s="22">
        <f t="shared" si="1"/>
        <v>1.0551312007009983E-2</v>
      </c>
      <c r="L22" s="22">
        <f t="shared" si="2"/>
        <v>3.9152874960564077E-2</v>
      </c>
      <c r="M22" s="32"/>
    </row>
    <row r="23" spans="1:13" x14ac:dyDescent="0.2">
      <c r="A23" s="73"/>
      <c r="B23" s="12">
        <v>34</v>
      </c>
      <c r="C23" s="68" t="s">
        <v>25</v>
      </c>
      <c r="D23" s="68"/>
      <c r="E23" s="15">
        <f>IFERROR(VLOOKUP(C23,RA!B:D,3,0),0)</f>
        <v>278888.68310000002</v>
      </c>
      <c r="F23" s="25">
        <f>IFERROR(VLOOKUP(C23,RA!B:I,8,0),0)</f>
        <v>70420.643599999996</v>
      </c>
      <c r="G23" s="16">
        <f t="shared" si="0"/>
        <v>208468.03950000001</v>
      </c>
      <c r="H23" s="27">
        <f>RA!J27</f>
        <v>25.250448608109899</v>
      </c>
      <c r="I23" s="20">
        <f>IFERROR(VLOOKUP(B23,RMS!C:E,3,FALSE),0)</f>
        <v>278888.63360412198</v>
      </c>
      <c r="J23" s="21">
        <f>IFERROR(VLOOKUP(B23,RMS!C:F,4,FALSE),0)</f>
        <v>208468.033356592</v>
      </c>
      <c r="K23" s="22">
        <f t="shared" si="1"/>
        <v>4.9495878047309816E-2</v>
      </c>
      <c r="L23" s="22">
        <f t="shared" si="2"/>
        <v>6.1434080125764012E-3</v>
      </c>
      <c r="M23" s="32"/>
    </row>
    <row r="24" spans="1:13" x14ac:dyDescent="0.2">
      <c r="A24" s="73"/>
      <c r="B24" s="12">
        <v>35</v>
      </c>
      <c r="C24" s="68" t="s">
        <v>26</v>
      </c>
      <c r="D24" s="68"/>
      <c r="E24" s="15">
        <f>IFERROR(VLOOKUP(C24,RA!B:D,3,0),0)</f>
        <v>937563.22490000003</v>
      </c>
      <c r="F24" s="25">
        <f>IFERROR(VLOOKUP(C24,RA!B:I,8,0),0)</f>
        <v>15936.3087</v>
      </c>
      <c r="G24" s="16">
        <f t="shared" si="0"/>
        <v>921626.91619999998</v>
      </c>
      <c r="H24" s="27">
        <f>RA!J28</f>
        <v>1.6997582964817901</v>
      </c>
      <c r="I24" s="20">
        <f>IFERROR(VLOOKUP(B24,RMS!C:E,3,FALSE),0)</f>
        <v>937563.27232389397</v>
      </c>
      <c r="J24" s="21">
        <f>IFERROR(VLOOKUP(B24,RMS!C:F,4,FALSE),0)</f>
        <v>921626.90791769896</v>
      </c>
      <c r="K24" s="22">
        <f t="shared" si="1"/>
        <v>-4.742389393504709E-2</v>
      </c>
      <c r="L24" s="22">
        <f t="shared" si="2"/>
        <v>8.2823010161519051E-3</v>
      </c>
      <c r="M24" s="32"/>
    </row>
    <row r="25" spans="1:13" x14ac:dyDescent="0.2">
      <c r="A25" s="73"/>
      <c r="B25" s="12">
        <v>36</v>
      </c>
      <c r="C25" s="68" t="s">
        <v>27</v>
      </c>
      <c r="D25" s="68"/>
      <c r="E25" s="15">
        <f>IFERROR(VLOOKUP(C25,RA!B:D,3,0),0)</f>
        <v>721246.40090000001</v>
      </c>
      <c r="F25" s="25">
        <f>IFERROR(VLOOKUP(C25,RA!B:I,8,0),0)</f>
        <v>101989.7807</v>
      </c>
      <c r="G25" s="16">
        <f t="shared" si="0"/>
        <v>619256.6202</v>
      </c>
      <c r="H25" s="27">
        <f>RA!J29</f>
        <v>14.140768061058299</v>
      </c>
      <c r="I25" s="20">
        <f>IFERROR(VLOOKUP(B25,RMS!C:E,3,FALSE),0)</f>
        <v>721246.53060177003</v>
      </c>
      <c r="J25" s="21">
        <f>IFERROR(VLOOKUP(B25,RMS!C:F,4,FALSE),0)</f>
        <v>619256.61243605299</v>
      </c>
      <c r="K25" s="22">
        <f t="shared" si="1"/>
        <v>-0.1297017700271681</v>
      </c>
      <c r="L25" s="22">
        <f t="shared" si="2"/>
        <v>7.7639470109716058E-3</v>
      </c>
      <c r="M25" s="32"/>
    </row>
    <row r="26" spans="1:13" x14ac:dyDescent="0.2">
      <c r="A26" s="73"/>
      <c r="B26" s="12">
        <v>37</v>
      </c>
      <c r="C26" s="68" t="s">
        <v>63</v>
      </c>
      <c r="D26" s="68"/>
      <c r="E26" s="15">
        <f>IFERROR(VLOOKUP(C26,RA!B:D,3,0),0)</f>
        <v>1274601.3977000001</v>
      </c>
      <c r="F26" s="25">
        <f>IFERROR(VLOOKUP(C26,RA!B:I,8,0),0)</f>
        <v>124607.8478</v>
      </c>
      <c r="G26" s="16">
        <f t="shared" si="0"/>
        <v>1149993.5499</v>
      </c>
      <c r="H26" s="27">
        <f>RA!J30</f>
        <v>9.77622086597842</v>
      </c>
      <c r="I26" s="20">
        <f>IFERROR(VLOOKUP(B26,RMS!C:E,3,FALSE),0)</f>
        <v>1274601.32628938</v>
      </c>
      <c r="J26" s="21">
        <f>IFERROR(VLOOKUP(B26,RMS!C:F,4,FALSE),0)</f>
        <v>1149993.5707984101</v>
      </c>
      <c r="K26" s="22">
        <f t="shared" si="1"/>
        <v>7.1410620119422674E-2</v>
      </c>
      <c r="L26" s="22">
        <f t="shared" si="2"/>
        <v>-2.0898410119116306E-2</v>
      </c>
      <c r="M26" s="32"/>
    </row>
    <row r="27" spans="1:13" x14ac:dyDescent="0.2">
      <c r="A27" s="73"/>
      <c r="B27" s="12">
        <v>38</v>
      </c>
      <c r="C27" s="68" t="s">
        <v>29</v>
      </c>
      <c r="D27" s="68"/>
      <c r="E27" s="15">
        <f>IFERROR(VLOOKUP(C27,RA!B:D,3,0),0)</f>
        <v>765056.13249999995</v>
      </c>
      <c r="F27" s="25">
        <f>IFERROR(VLOOKUP(C27,RA!B:I,8,0),0)</f>
        <v>35074.425999999999</v>
      </c>
      <c r="G27" s="16">
        <f t="shared" si="0"/>
        <v>729981.70649999997</v>
      </c>
      <c r="H27" s="27">
        <f>RA!J31</f>
        <v>4.58455589204757</v>
      </c>
      <c r="I27" s="20">
        <f>IFERROR(VLOOKUP(B27,RMS!C:E,3,FALSE),0)</f>
        <v>765056.03014955798</v>
      </c>
      <c r="J27" s="21">
        <f>IFERROR(VLOOKUP(B27,RMS!C:F,4,FALSE),0)</f>
        <v>729981.64359646</v>
      </c>
      <c r="K27" s="22">
        <f t="shared" si="1"/>
        <v>0.10235044197179377</v>
      </c>
      <c r="L27" s="22">
        <f t="shared" si="2"/>
        <v>6.2903539976105094E-2</v>
      </c>
      <c r="M27" s="32"/>
    </row>
    <row r="28" spans="1:13" x14ac:dyDescent="0.2">
      <c r="A28" s="73"/>
      <c r="B28" s="12">
        <v>39</v>
      </c>
      <c r="C28" s="68" t="s">
        <v>30</v>
      </c>
      <c r="D28" s="68"/>
      <c r="E28" s="15">
        <f>IFERROR(VLOOKUP(C28,RA!B:D,3,0),0)</f>
        <v>182280.0759</v>
      </c>
      <c r="F28" s="25">
        <f>IFERROR(VLOOKUP(C28,RA!B:I,8,0),0)</f>
        <v>41914.157700000003</v>
      </c>
      <c r="G28" s="16">
        <f t="shared" si="0"/>
        <v>140365.91819999999</v>
      </c>
      <c r="H28" s="27">
        <f>RA!J32</f>
        <v>22.9943714325609</v>
      </c>
      <c r="I28" s="20">
        <f>IFERROR(VLOOKUP(B28,RMS!C:E,3,FALSE),0)</f>
        <v>182279.94516037399</v>
      </c>
      <c r="J28" s="21">
        <f>IFERROR(VLOOKUP(B28,RMS!C:F,4,FALSE),0)</f>
        <v>140365.92925859799</v>
      </c>
      <c r="K28" s="22">
        <f t="shared" si="1"/>
        <v>0.13073962600901723</v>
      </c>
      <c r="L28" s="22">
        <f t="shared" si="2"/>
        <v>-1.1058598000090569E-2</v>
      </c>
      <c r="M28" s="32"/>
    </row>
    <row r="29" spans="1:13" x14ac:dyDescent="0.2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3"/>
      <c r="B30" s="12">
        <v>42</v>
      </c>
      <c r="C30" s="68" t="s">
        <v>31</v>
      </c>
      <c r="D30" s="68"/>
      <c r="E30" s="15">
        <f>IFERROR(VLOOKUP(C30,RA!B:D,3,0),0)</f>
        <v>178477.00880000001</v>
      </c>
      <c r="F30" s="25">
        <f>IFERROR(VLOOKUP(C30,RA!B:I,8,0),0)</f>
        <v>12574.670599999999</v>
      </c>
      <c r="G30" s="16">
        <f t="shared" si="0"/>
        <v>165902.3382</v>
      </c>
      <c r="H30" s="27">
        <f>RA!J34</f>
        <v>7.0455408708082299</v>
      </c>
      <c r="I30" s="20">
        <f>IFERROR(VLOOKUP(B30,RMS!C:E,3,FALSE),0)</f>
        <v>178477.00949999999</v>
      </c>
      <c r="J30" s="21">
        <f>IFERROR(VLOOKUP(B30,RMS!C:F,4,FALSE),0)</f>
        <v>165902.356</v>
      </c>
      <c r="K30" s="22">
        <f t="shared" si="1"/>
        <v>-6.99999975040555E-4</v>
      </c>
      <c r="L30" s="22">
        <f t="shared" si="2"/>
        <v>-1.780000000144355E-2</v>
      </c>
      <c r="M30" s="32"/>
    </row>
    <row r="31" spans="1:13" s="36" customFormat="1" ht="12" thickBot="1" x14ac:dyDescent="0.25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3"/>
      <c r="B32" s="12">
        <v>70</v>
      </c>
      <c r="C32" s="74" t="s">
        <v>61</v>
      </c>
      <c r="D32" s="75"/>
      <c r="E32" s="15">
        <f>IFERROR(VLOOKUP(C32,RA!B:D,3,0),0)</f>
        <v>353580.91</v>
      </c>
      <c r="F32" s="25">
        <f>IFERROR(VLOOKUP(C32,RA!B:I,8,0),0)</f>
        <v>28861.58</v>
      </c>
      <c r="G32" s="16">
        <f t="shared" si="0"/>
        <v>324719.32999999996</v>
      </c>
      <c r="H32" s="27">
        <f>RA!J34</f>
        <v>7.0455408708082299</v>
      </c>
      <c r="I32" s="20">
        <f>IFERROR(VLOOKUP(B32,RMS!C:E,3,FALSE),0)</f>
        <v>353580.91</v>
      </c>
      <c r="J32" s="21">
        <f>IFERROR(VLOOKUP(B32,RMS!C:F,4,FALSE),0)</f>
        <v>324719.33</v>
      </c>
      <c r="K32" s="22">
        <f t="shared" si="1"/>
        <v>0</v>
      </c>
      <c r="L32" s="22">
        <f t="shared" si="2"/>
        <v>0</v>
      </c>
    </row>
    <row r="33" spans="1:13" x14ac:dyDescent="0.2">
      <c r="A33" s="73"/>
      <c r="B33" s="12">
        <v>71</v>
      </c>
      <c r="C33" s="68" t="s">
        <v>35</v>
      </c>
      <c r="D33" s="68"/>
      <c r="E33" s="15">
        <f>IFERROR(VLOOKUP(C33,RA!B:D,3,0),0)</f>
        <v>200246.23</v>
      </c>
      <c r="F33" s="25">
        <f>IFERROR(VLOOKUP(C33,RA!B:I,8,0),0)</f>
        <v>-19730.419999999998</v>
      </c>
      <c r="G33" s="16">
        <f t="shared" si="0"/>
        <v>219976.65000000002</v>
      </c>
      <c r="H33" s="27">
        <f>RA!J34</f>
        <v>7.0455408708082299</v>
      </c>
      <c r="I33" s="20">
        <f>IFERROR(VLOOKUP(B33,RMS!C:E,3,FALSE),0)</f>
        <v>200246.23</v>
      </c>
      <c r="J33" s="21">
        <f>IFERROR(VLOOKUP(B33,RMS!C:F,4,FALSE),0)</f>
        <v>219976.65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3"/>
      <c r="B34" s="12">
        <v>72</v>
      </c>
      <c r="C34" s="68" t="s">
        <v>36</v>
      </c>
      <c r="D34" s="68"/>
      <c r="E34" s="15">
        <f>IFERROR(VLOOKUP(C34,RA!B:D,3,0),0)</f>
        <v>47863.26</v>
      </c>
      <c r="F34" s="25">
        <f>IFERROR(VLOOKUP(C34,RA!B:I,8,0),0)</f>
        <v>568.37</v>
      </c>
      <c r="G34" s="16">
        <f t="shared" si="0"/>
        <v>47294.89</v>
      </c>
      <c r="H34" s="27">
        <f>RA!J35</f>
        <v>0</v>
      </c>
      <c r="I34" s="20">
        <f>IFERROR(VLOOKUP(B34,RMS!C:E,3,FALSE),0)</f>
        <v>47863.26</v>
      </c>
      <c r="J34" s="21">
        <f>IFERROR(VLOOKUP(B34,RMS!C:F,4,FALSE),0)</f>
        <v>47294.89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3"/>
      <c r="B35" s="12">
        <v>73</v>
      </c>
      <c r="C35" s="68" t="s">
        <v>37</v>
      </c>
      <c r="D35" s="68"/>
      <c r="E35" s="15">
        <f>IFERROR(VLOOKUP(C35,RA!B:D,3,0),0)</f>
        <v>158034.32</v>
      </c>
      <c r="F35" s="25">
        <f>IFERROR(VLOOKUP(C35,RA!B:I,8,0),0)</f>
        <v>-14546.8</v>
      </c>
      <c r="G35" s="16">
        <f t="shared" si="0"/>
        <v>172581.12</v>
      </c>
      <c r="H35" s="27">
        <f>RA!J34</f>
        <v>7.0455408708082299</v>
      </c>
      <c r="I35" s="20">
        <f>IFERROR(VLOOKUP(B35,RMS!C:E,3,FALSE),0)</f>
        <v>158034.32</v>
      </c>
      <c r="J35" s="21">
        <f>IFERROR(VLOOKUP(B35,RMS!C:F,4,FALSE),0)</f>
        <v>172581.12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3"/>
      <c r="B37" s="12">
        <v>75</v>
      </c>
      <c r="C37" s="68" t="s">
        <v>32</v>
      </c>
      <c r="D37" s="68"/>
      <c r="E37" s="15">
        <f>IFERROR(VLOOKUP(C37,RA!B:D,3,0),0)</f>
        <v>49326.4951</v>
      </c>
      <c r="F37" s="25">
        <f>IFERROR(VLOOKUP(C37,RA!B:I,8,0),0)</f>
        <v>4937.8317999999999</v>
      </c>
      <c r="G37" s="16">
        <f t="shared" si="0"/>
        <v>44388.6633</v>
      </c>
      <c r="H37" s="27">
        <f>RA!J35</f>
        <v>0</v>
      </c>
      <c r="I37" s="20">
        <f>IFERROR(VLOOKUP(B37,RMS!C:E,3,FALSE),0)</f>
        <v>49326.495726495697</v>
      </c>
      <c r="J37" s="21">
        <f>IFERROR(VLOOKUP(B37,RMS!C:F,4,FALSE),0)</f>
        <v>44388.662393162398</v>
      </c>
      <c r="K37" s="22">
        <f t="shared" si="1"/>
        <v>-6.2649569736095145E-4</v>
      </c>
      <c r="L37" s="22">
        <f t="shared" si="2"/>
        <v>9.0683760208776221E-4</v>
      </c>
      <c r="M37" s="32"/>
    </row>
    <row r="38" spans="1:13" x14ac:dyDescent="0.2">
      <c r="A38" s="73"/>
      <c r="B38" s="12">
        <v>76</v>
      </c>
      <c r="C38" s="68" t="s">
        <v>33</v>
      </c>
      <c r="D38" s="68"/>
      <c r="E38" s="15">
        <f>IFERROR(VLOOKUP(C38,RA!B:D,3,0),0)</f>
        <v>443867.56969999999</v>
      </c>
      <c r="F38" s="25">
        <f>IFERROR(VLOOKUP(C38,RA!B:I,8,0),0)</f>
        <v>28609.396700000001</v>
      </c>
      <c r="G38" s="16">
        <f t="shared" si="0"/>
        <v>415258.17300000001</v>
      </c>
      <c r="H38" s="27">
        <f>RA!J36</f>
        <v>8.1626522201099601</v>
      </c>
      <c r="I38" s="20">
        <f>IFERROR(VLOOKUP(B38,RMS!C:E,3,FALSE),0)</f>
        <v>443867.56361709401</v>
      </c>
      <c r="J38" s="21">
        <f>IFERROR(VLOOKUP(B38,RMS!C:F,4,FALSE),0)</f>
        <v>415258.175550427</v>
      </c>
      <c r="K38" s="22">
        <f t="shared" si="1"/>
        <v>6.0829059802927077E-3</v>
      </c>
      <c r="L38" s="22">
        <f t="shared" si="2"/>
        <v>-2.5504269869998097E-3</v>
      </c>
      <c r="M38" s="32"/>
    </row>
    <row r="39" spans="1:13" x14ac:dyDescent="0.2">
      <c r="A39" s="73"/>
      <c r="B39" s="12">
        <v>77</v>
      </c>
      <c r="C39" s="68" t="s">
        <v>38</v>
      </c>
      <c r="D39" s="68"/>
      <c r="E39" s="15">
        <f>IFERROR(VLOOKUP(C39,RA!B:D,3,0),0)</f>
        <v>140460.21</v>
      </c>
      <c r="F39" s="25">
        <f>IFERROR(VLOOKUP(C39,RA!B:I,8,0),0)</f>
        <v>-10963.45</v>
      </c>
      <c r="G39" s="16">
        <f t="shared" si="0"/>
        <v>151423.66</v>
      </c>
      <c r="H39" s="27">
        <f>RA!J37</f>
        <v>-9.8530793813196897</v>
      </c>
      <c r="I39" s="20">
        <f>IFERROR(VLOOKUP(B39,RMS!C:E,3,FALSE),0)</f>
        <v>140460.21</v>
      </c>
      <c r="J39" s="21">
        <f>IFERROR(VLOOKUP(B39,RMS!C:F,4,FALSE),0)</f>
        <v>151423.66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3"/>
      <c r="B40" s="12">
        <v>78</v>
      </c>
      <c r="C40" s="68" t="s">
        <v>39</v>
      </c>
      <c r="D40" s="68"/>
      <c r="E40" s="15">
        <f>IFERROR(VLOOKUP(C40,RA!B:D,3,0),0)</f>
        <v>95505.87</v>
      </c>
      <c r="F40" s="25">
        <f>IFERROR(VLOOKUP(C40,RA!B:I,8,0),0)</f>
        <v>12895.3</v>
      </c>
      <c r="G40" s="16">
        <f t="shared" si="0"/>
        <v>82610.569999999992</v>
      </c>
      <c r="H40" s="27">
        <f>RA!J38</f>
        <v>1.1874870203157899</v>
      </c>
      <c r="I40" s="20">
        <f>IFERROR(VLOOKUP(B40,RMS!C:E,3,FALSE),0)</f>
        <v>95505.87</v>
      </c>
      <c r="J40" s="21">
        <f>IFERROR(VLOOKUP(B40,RMS!C:F,4,FALSE),0)</f>
        <v>82610.570000000007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-9.2048360128356901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3"/>
      <c r="B42" s="12">
        <v>99</v>
      </c>
      <c r="C42" s="68" t="s">
        <v>34</v>
      </c>
      <c r="D42" s="68"/>
      <c r="E42" s="15">
        <f>IFERROR(VLOOKUP(C42,RA!B:D,3,0),0)</f>
        <v>5694.5995999999996</v>
      </c>
      <c r="F42" s="25">
        <f>IFERROR(VLOOKUP(C42,RA!B:I,8,0),0)</f>
        <v>508.90839999999997</v>
      </c>
      <c r="G42" s="16">
        <f t="shared" si="0"/>
        <v>5185.6911999999993</v>
      </c>
      <c r="H42" s="27">
        <f>RA!J39</f>
        <v>-9.2048360128356901</v>
      </c>
      <c r="I42" s="20">
        <f>VLOOKUP(B42,RMS!C:E,3,FALSE)</f>
        <v>5694.5995007941901</v>
      </c>
      <c r="J42" s="21">
        <f>IFERROR(VLOOKUP(B42,RMS!C:F,4,FALSE),0)</f>
        <v>5185.6912487708896</v>
      </c>
      <c r="K42" s="22">
        <f t="shared" si="1"/>
        <v>9.9205809419800062E-5</v>
      </c>
      <c r="L42" s="22">
        <f t="shared" si="2"/>
        <v>-4.8770890316518489E-5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6" t="s">
        <v>45</v>
      </c>
      <c r="W1" s="79"/>
    </row>
    <row r="2" spans="1:23" ht="12.7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6"/>
      <c r="W2" s="79"/>
    </row>
    <row r="3" spans="1:23" ht="23.25" thickBo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7" t="s">
        <v>46</v>
      </c>
      <c r="W3" s="79"/>
    </row>
    <row r="4" spans="1:23" ht="12.75" thickTop="1" thickBo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0" t="s">
        <v>4</v>
      </c>
      <c r="C6" s="8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2" t="s">
        <v>5</v>
      </c>
      <c r="B7" s="83"/>
      <c r="C7" s="84"/>
      <c r="D7" s="55">
        <v>23416302.2009</v>
      </c>
      <c r="E7" s="56"/>
      <c r="F7" s="56"/>
      <c r="G7" s="55">
        <v>18909386.1578</v>
      </c>
      <c r="H7" s="57">
        <v>23.8342799998345</v>
      </c>
      <c r="I7" s="55">
        <v>1824859.8352999999</v>
      </c>
      <c r="J7" s="57">
        <v>7.7931170329270101</v>
      </c>
      <c r="K7" s="55">
        <v>2039986.1953</v>
      </c>
      <c r="L7" s="57">
        <v>10.7882200843337</v>
      </c>
      <c r="M7" s="57">
        <v>-0.10545481165296</v>
      </c>
      <c r="N7" s="55">
        <v>433047158.54350001</v>
      </c>
      <c r="O7" s="55">
        <v>1747400086.3229001</v>
      </c>
      <c r="P7" s="55">
        <v>1085872</v>
      </c>
      <c r="Q7" s="55">
        <v>1134821</v>
      </c>
      <c r="R7" s="57">
        <v>-4.3133674826250097</v>
      </c>
      <c r="S7" s="55">
        <v>21.5645142345507</v>
      </c>
      <c r="T7" s="55">
        <v>20.254902154084199</v>
      </c>
      <c r="U7" s="58">
        <v>6.0729959702416902</v>
      </c>
    </row>
    <row r="8" spans="1:23" ht="12" customHeight="1" thickBot="1" x14ac:dyDescent="0.25">
      <c r="A8" s="85">
        <v>42785</v>
      </c>
      <c r="B8" s="76" t="s">
        <v>6</v>
      </c>
      <c r="C8" s="77"/>
      <c r="D8" s="59">
        <v>1066445.1851999999</v>
      </c>
      <c r="E8" s="60"/>
      <c r="F8" s="60"/>
      <c r="G8" s="59">
        <v>803724.10149999999</v>
      </c>
      <c r="H8" s="61">
        <v>32.687968820355202</v>
      </c>
      <c r="I8" s="59">
        <v>199528.79629999999</v>
      </c>
      <c r="J8" s="61">
        <v>18.709709516160501</v>
      </c>
      <c r="K8" s="59">
        <v>199864.69940000001</v>
      </c>
      <c r="L8" s="61">
        <v>24.867326863408699</v>
      </c>
      <c r="M8" s="61">
        <v>-1.680652466436E-3</v>
      </c>
      <c r="N8" s="59">
        <v>19085278.5218</v>
      </c>
      <c r="O8" s="59">
        <v>72240494.767199993</v>
      </c>
      <c r="P8" s="59">
        <v>38216</v>
      </c>
      <c r="Q8" s="59">
        <v>38096</v>
      </c>
      <c r="R8" s="61">
        <v>0.31499370012599798</v>
      </c>
      <c r="S8" s="59">
        <v>27.905724963366101</v>
      </c>
      <c r="T8" s="59">
        <v>28.271470957580899</v>
      </c>
      <c r="U8" s="62">
        <v>-1.3106486023741</v>
      </c>
    </row>
    <row r="9" spans="1:23" ht="12" customHeight="1" thickBot="1" x14ac:dyDescent="0.25">
      <c r="A9" s="86"/>
      <c r="B9" s="76" t="s">
        <v>7</v>
      </c>
      <c r="C9" s="77"/>
      <c r="D9" s="59">
        <v>156319.01379999999</v>
      </c>
      <c r="E9" s="60"/>
      <c r="F9" s="60"/>
      <c r="G9" s="59">
        <v>210084.59109999999</v>
      </c>
      <c r="H9" s="61">
        <v>-25.592346882027002</v>
      </c>
      <c r="I9" s="59">
        <v>37090.270700000001</v>
      </c>
      <c r="J9" s="61">
        <v>23.727293179737298</v>
      </c>
      <c r="K9" s="59">
        <v>43019.514999999999</v>
      </c>
      <c r="L9" s="61">
        <v>20.477234800872601</v>
      </c>
      <c r="M9" s="61">
        <v>-0.137826851371988</v>
      </c>
      <c r="N9" s="59">
        <v>3950378.6118999999</v>
      </c>
      <c r="O9" s="59">
        <v>10441024.880799999</v>
      </c>
      <c r="P9" s="59">
        <v>9201</v>
      </c>
      <c r="Q9" s="59">
        <v>10382</v>
      </c>
      <c r="R9" s="61">
        <v>-11.375457522635299</v>
      </c>
      <c r="S9" s="59">
        <v>16.989350483643101</v>
      </c>
      <c r="T9" s="59">
        <v>16.941388730495099</v>
      </c>
      <c r="U9" s="62">
        <v>0.28230480732133301</v>
      </c>
    </row>
    <row r="10" spans="1:23" ht="12" customHeight="1" thickBot="1" x14ac:dyDescent="0.25">
      <c r="A10" s="86"/>
      <c r="B10" s="76" t="s">
        <v>8</v>
      </c>
      <c r="C10" s="77"/>
      <c r="D10" s="59">
        <v>200562.05249999999</v>
      </c>
      <c r="E10" s="60"/>
      <c r="F10" s="60"/>
      <c r="G10" s="59">
        <v>244045.22630000001</v>
      </c>
      <c r="H10" s="61">
        <v>-17.817670297941799</v>
      </c>
      <c r="I10" s="59">
        <v>40054.641499999998</v>
      </c>
      <c r="J10" s="61">
        <v>19.971196445548902</v>
      </c>
      <c r="K10" s="59">
        <v>56318.906199999998</v>
      </c>
      <c r="L10" s="61">
        <v>23.077241482596499</v>
      </c>
      <c r="M10" s="61">
        <v>-0.288788717633156</v>
      </c>
      <c r="N10" s="59">
        <v>5009987.7061000001</v>
      </c>
      <c r="O10" s="59">
        <v>16265489.879699999</v>
      </c>
      <c r="P10" s="59">
        <v>129361</v>
      </c>
      <c r="Q10" s="59">
        <v>132762</v>
      </c>
      <c r="R10" s="61">
        <v>-2.5617270001958299</v>
      </c>
      <c r="S10" s="59">
        <v>1.55040586034431</v>
      </c>
      <c r="T10" s="59">
        <v>1.77255354468899</v>
      </c>
      <c r="U10" s="62">
        <v>-14.3283568533049</v>
      </c>
    </row>
    <row r="11" spans="1:23" ht="12" thickBot="1" x14ac:dyDescent="0.25">
      <c r="A11" s="86"/>
      <c r="B11" s="76" t="s">
        <v>9</v>
      </c>
      <c r="C11" s="77"/>
      <c r="D11" s="59">
        <v>68076.2114</v>
      </c>
      <c r="E11" s="60"/>
      <c r="F11" s="60"/>
      <c r="G11" s="59">
        <v>62025.230799999998</v>
      </c>
      <c r="H11" s="61">
        <v>9.7556760723895604</v>
      </c>
      <c r="I11" s="59">
        <v>13665.1594</v>
      </c>
      <c r="J11" s="61">
        <v>20.073325349594899</v>
      </c>
      <c r="K11" s="59">
        <v>13377.7757</v>
      </c>
      <c r="L11" s="61">
        <v>21.568280403722401</v>
      </c>
      <c r="M11" s="61">
        <v>2.1482173602298E-2</v>
      </c>
      <c r="N11" s="59">
        <v>1530700.7437</v>
      </c>
      <c r="O11" s="59">
        <v>4980043.5449999999</v>
      </c>
      <c r="P11" s="59">
        <v>3111</v>
      </c>
      <c r="Q11" s="59">
        <v>3242</v>
      </c>
      <c r="R11" s="61">
        <v>-4.0407156076495996</v>
      </c>
      <c r="S11" s="59">
        <v>21.8824208936033</v>
      </c>
      <c r="T11" s="59">
        <v>21.497649290561402</v>
      </c>
      <c r="U11" s="62">
        <v>1.75835939228477</v>
      </c>
    </row>
    <row r="12" spans="1:23" ht="12" customHeight="1" thickBot="1" x14ac:dyDescent="0.25">
      <c r="A12" s="86"/>
      <c r="B12" s="76" t="s">
        <v>10</v>
      </c>
      <c r="C12" s="77"/>
      <c r="D12" s="59">
        <v>249985.69779999999</v>
      </c>
      <c r="E12" s="60"/>
      <c r="F12" s="60"/>
      <c r="G12" s="59">
        <v>162477.9706</v>
      </c>
      <c r="H12" s="61">
        <v>53.858210363442304</v>
      </c>
      <c r="I12" s="59">
        <v>20242.981599999999</v>
      </c>
      <c r="J12" s="61">
        <v>8.0976558971766899</v>
      </c>
      <c r="K12" s="59">
        <v>26652.195199999998</v>
      </c>
      <c r="L12" s="61">
        <v>16.403574651738101</v>
      </c>
      <c r="M12" s="61">
        <v>-0.24047601152193299</v>
      </c>
      <c r="N12" s="59">
        <v>4345162.1315000001</v>
      </c>
      <c r="O12" s="59">
        <v>18422685.5647</v>
      </c>
      <c r="P12" s="59">
        <v>2112</v>
      </c>
      <c r="Q12" s="59">
        <v>2461</v>
      </c>
      <c r="R12" s="61">
        <v>-14.181227143437599</v>
      </c>
      <c r="S12" s="59">
        <v>118.364440246212</v>
      </c>
      <c r="T12" s="59">
        <v>113.674122876879</v>
      </c>
      <c r="U12" s="62">
        <v>3.9626068095927902</v>
      </c>
    </row>
    <row r="13" spans="1:23" ht="12" thickBot="1" x14ac:dyDescent="0.25">
      <c r="A13" s="86"/>
      <c r="B13" s="76" t="s">
        <v>11</v>
      </c>
      <c r="C13" s="77"/>
      <c r="D13" s="59">
        <v>420040.30249999999</v>
      </c>
      <c r="E13" s="60"/>
      <c r="F13" s="60"/>
      <c r="G13" s="59">
        <v>274673.91149999999</v>
      </c>
      <c r="H13" s="61">
        <v>52.923260970126798</v>
      </c>
      <c r="I13" s="59">
        <v>61791.711799999997</v>
      </c>
      <c r="J13" s="61">
        <v>14.7109006998203</v>
      </c>
      <c r="K13" s="59">
        <v>88679.512400000007</v>
      </c>
      <c r="L13" s="61">
        <v>32.285378657084401</v>
      </c>
      <c r="M13" s="61">
        <v>-0.30320194453392202</v>
      </c>
      <c r="N13" s="59">
        <v>7201279.9530999996</v>
      </c>
      <c r="O13" s="59">
        <v>23958816.747099999</v>
      </c>
      <c r="P13" s="59">
        <v>15427</v>
      </c>
      <c r="Q13" s="59">
        <v>15994</v>
      </c>
      <c r="R13" s="61">
        <v>-3.5450794047767999</v>
      </c>
      <c r="S13" s="59">
        <v>27.227607603552201</v>
      </c>
      <c r="T13" s="59">
        <v>27.233383893960202</v>
      </c>
      <c r="U13" s="62">
        <v>-2.1214829051936002E-2</v>
      </c>
    </row>
    <row r="14" spans="1:23" ht="12" thickBot="1" x14ac:dyDescent="0.25">
      <c r="A14" s="86"/>
      <c r="B14" s="76" t="s">
        <v>12</v>
      </c>
      <c r="C14" s="77"/>
      <c r="D14" s="59">
        <v>97141.456399999995</v>
      </c>
      <c r="E14" s="60"/>
      <c r="F14" s="60"/>
      <c r="G14" s="59">
        <v>90122.499800000005</v>
      </c>
      <c r="H14" s="61">
        <v>7.7882400239412997</v>
      </c>
      <c r="I14" s="59">
        <v>21561.472300000001</v>
      </c>
      <c r="J14" s="61">
        <v>22.195953302590201</v>
      </c>
      <c r="K14" s="59">
        <v>18107.4231</v>
      </c>
      <c r="L14" s="61">
        <v>20.092011584436801</v>
      </c>
      <c r="M14" s="61">
        <v>0.190753216563432</v>
      </c>
      <c r="N14" s="59">
        <v>1872967.777</v>
      </c>
      <c r="O14" s="59">
        <v>7733575.9824999999</v>
      </c>
      <c r="P14" s="59">
        <v>1578</v>
      </c>
      <c r="Q14" s="59">
        <v>1574</v>
      </c>
      <c r="R14" s="61">
        <v>0.254129606099118</v>
      </c>
      <c r="S14" s="59">
        <v>61.559858301647701</v>
      </c>
      <c r="T14" s="59">
        <v>59.713341804320201</v>
      </c>
      <c r="U14" s="62">
        <v>2.9995463736764698</v>
      </c>
    </row>
    <row r="15" spans="1:23" ht="12" thickBot="1" x14ac:dyDescent="0.25">
      <c r="A15" s="86"/>
      <c r="B15" s="76" t="s">
        <v>13</v>
      </c>
      <c r="C15" s="77"/>
      <c r="D15" s="59">
        <v>148725.64069999999</v>
      </c>
      <c r="E15" s="60"/>
      <c r="F15" s="60"/>
      <c r="G15" s="59">
        <v>119892.2859</v>
      </c>
      <c r="H15" s="61">
        <v>24.049382813544302</v>
      </c>
      <c r="I15" s="59">
        <v>-28016.030599999998</v>
      </c>
      <c r="J15" s="61">
        <v>-18.8373910968803</v>
      </c>
      <c r="K15" s="59">
        <v>-13126.585999999999</v>
      </c>
      <c r="L15" s="61">
        <v>-10.9486493659389</v>
      </c>
      <c r="M15" s="61">
        <v>1.13429680802</v>
      </c>
      <c r="N15" s="59">
        <v>2777561.3245999999</v>
      </c>
      <c r="O15" s="59">
        <v>8774636.2020999994</v>
      </c>
      <c r="P15" s="59">
        <v>5978</v>
      </c>
      <c r="Q15" s="59">
        <v>6593</v>
      </c>
      <c r="R15" s="61">
        <v>-9.3280752313059292</v>
      </c>
      <c r="S15" s="59">
        <v>24.878829156908701</v>
      </c>
      <c r="T15" s="59">
        <v>23.001943637191001</v>
      </c>
      <c r="U15" s="62">
        <v>7.5441071116343501</v>
      </c>
    </row>
    <row r="16" spans="1:23" ht="12" thickBot="1" x14ac:dyDescent="0.25">
      <c r="A16" s="86"/>
      <c r="B16" s="76" t="s">
        <v>14</v>
      </c>
      <c r="C16" s="77"/>
      <c r="D16" s="59">
        <v>1334853.5208000001</v>
      </c>
      <c r="E16" s="60"/>
      <c r="F16" s="60"/>
      <c r="G16" s="59">
        <v>945126.81499999994</v>
      </c>
      <c r="H16" s="61">
        <v>41.235387634198098</v>
      </c>
      <c r="I16" s="59">
        <v>-108812.4966</v>
      </c>
      <c r="J16" s="61">
        <v>-8.1516432256017808</v>
      </c>
      <c r="K16" s="59">
        <v>59056.381999999998</v>
      </c>
      <c r="L16" s="61">
        <v>6.24851406845334</v>
      </c>
      <c r="M16" s="61">
        <v>-2.8425188424173999</v>
      </c>
      <c r="N16" s="59">
        <v>28587257.455699999</v>
      </c>
      <c r="O16" s="59">
        <v>108565081.3999</v>
      </c>
      <c r="P16" s="59">
        <v>61884</v>
      </c>
      <c r="Q16" s="59">
        <v>59949</v>
      </c>
      <c r="R16" s="61">
        <v>3.2277435820447402</v>
      </c>
      <c r="S16" s="59">
        <v>21.570252743843302</v>
      </c>
      <c r="T16" s="59">
        <v>24.3912241555322</v>
      </c>
      <c r="U16" s="62">
        <v>-13.078063781584801</v>
      </c>
    </row>
    <row r="17" spans="1:21" ht="12" thickBot="1" x14ac:dyDescent="0.25">
      <c r="A17" s="86"/>
      <c r="B17" s="76" t="s">
        <v>15</v>
      </c>
      <c r="C17" s="77"/>
      <c r="D17" s="59">
        <v>2294907.6801</v>
      </c>
      <c r="E17" s="60"/>
      <c r="F17" s="60"/>
      <c r="G17" s="59">
        <v>1554666.6162</v>
      </c>
      <c r="H17" s="61">
        <v>47.614135158400501</v>
      </c>
      <c r="I17" s="59">
        <v>65142.366099999999</v>
      </c>
      <c r="J17" s="61">
        <v>2.8385615101153601</v>
      </c>
      <c r="K17" s="59">
        <v>74483.285499999998</v>
      </c>
      <c r="L17" s="61">
        <v>4.79094905131854</v>
      </c>
      <c r="M17" s="61">
        <v>-0.12540960481664001</v>
      </c>
      <c r="N17" s="59">
        <v>26861991.832699999</v>
      </c>
      <c r="O17" s="59">
        <v>145947464.4285</v>
      </c>
      <c r="P17" s="59">
        <v>10799</v>
      </c>
      <c r="Q17" s="59">
        <v>11522</v>
      </c>
      <c r="R17" s="61">
        <v>-6.2749522652317298</v>
      </c>
      <c r="S17" s="59">
        <v>212.51112881748301</v>
      </c>
      <c r="T17" s="59">
        <v>68.707599427182799</v>
      </c>
      <c r="U17" s="62">
        <v>67.668705253458597</v>
      </c>
    </row>
    <row r="18" spans="1:21" ht="12" customHeight="1" thickBot="1" x14ac:dyDescent="0.25">
      <c r="A18" s="86"/>
      <c r="B18" s="76" t="s">
        <v>16</v>
      </c>
      <c r="C18" s="77"/>
      <c r="D18" s="59">
        <v>2069546.8744999999</v>
      </c>
      <c r="E18" s="60"/>
      <c r="F18" s="60"/>
      <c r="G18" s="59">
        <v>1851401.4234</v>
      </c>
      <c r="H18" s="61">
        <v>11.782720286526899</v>
      </c>
      <c r="I18" s="59">
        <v>255345.9859</v>
      </c>
      <c r="J18" s="61">
        <v>12.338255733477499</v>
      </c>
      <c r="K18" s="59">
        <v>284599.3567</v>
      </c>
      <c r="L18" s="61">
        <v>15.3721042396818</v>
      </c>
      <c r="M18" s="61">
        <v>-0.102787902050096</v>
      </c>
      <c r="N18" s="59">
        <v>50030215.946800001</v>
      </c>
      <c r="O18" s="59">
        <v>250566418.7353</v>
      </c>
      <c r="P18" s="59">
        <v>90593</v>
      </c>
      <c r="Q18" s="59">
        <v>98528</v>
      </c>
      <c r="R18" s="61">
        <v>-8.0535482299447807</v>
      </c>
      <c r="S18" s="59">
        <v>22.8444457573985</v>
      </c>
      <c r="T18" s="59">
        <v>22.767012236115601</v>
      </c>
      <c r="U18" s="62">
        <v>0.33895994722380601</v>
      </c>
    </row>
    <row r="19" spans="1:21" ht="12" customHeight="1" thickBot="1" x14ac:dyDescent="0.25">
      <c r="A19" s="86"/>
      <c r="B19" s="76" t="s">
        <v>17</v>
      </c>
      <c r="C19" s="77"/>
      <c r="D19" s="59">
        <v>922616.48199999996</v>
      </c>
      <c r="E19" s="60"/>
      <c r="F19" s="60"/>
      <c r="G19" s="59">
        <v>660815.88</v>
      </c>
      <c r="H19" s="61">
        <v>39.617783095648399</v>
      </c>
      <c r="I19" s="59">
        <v>27141.3318</v>
      </c>
      <c r="J19" s="61">
        <v>2.9417783368842998</v>
      </c>
      <c r="K19" s="59">
        <v>74712.761499999993</v>
      </c>
      <c r="L19" s="61">
        <v>11.3061389354021</v>
      </c>
      <c r="M19" s="61">
        <v>-0.63672428571657103</v>
      </c>
      <c r="N19" s="59">
        <v>15859444.9936</v>
      </c>
      <c r="O19" s="59">
        <v>55583853.798299998</v>
      </c>
      <c r="P19" s="59">
        <v>16519</v>
      </c>
      <c r="Q19" s="59">
        <v>17132</v>
      </c>
      <c r="R19" s="61">
        <v>-3.5780994629932299</v>
      </c>
      <c r="S19" s="59">
        <v>55.851836188631303</v>
      </c>
      <c r="T19" s="59">
        <v>56.537665293018897</v>
      </c>
      <c r="U19" s="62">
        <v>-1.22794370102954</v>
      </c>
    </row>
    <row r="20" spans="1:21" ht="12" thickBot="1" x14ac:dyDescent="0.25">
      <c r="A20" s="86"/>
      <c r="B20" s="76" t="s">
        <v>18</v>
      </c>
      <c r="C20" s="77"/>
      <c r="D20" s="59">
        <v>1123514.4234</v>
      </c>
      <c r="E20" s="60"/>
      <c r="F20" s="60"/>
      <c r="G20" s="59">
        <v>1071057.3073</v>
      </c>
      <c r="H20" s="61">
        <v>4.8976946184362102</v>
      </c>
      <c r="I20" s="59">
        <v>103656.38649999999</v>
      </c>
      <c r="J20" s="61">
        <v>9.2260841820181607</v>
      </c>
      <c r="K20" s="59">
        <v>77710.929799999998</v>
      </c>
      <c r="L20" s="61">
        <v>7.2555342529616302</v>
      </c>
      <c r="M20" s="61">
        <v>0.33387139707084001</v>
      </c>
      <c r="N20" s="59">
        <v>20244866.847199999</v>
      </c>
      <c r="O20" s="59">
        <v>98622551.941499993</v>
      </c>
      <c r="P20" s="59">
        <v>46782</v>
      </c>
      <c r="Q20" s="59">
        <v>49192</v>
      </c>
      <c r="R20" s="61">
        <v>-4.8991705968450203</v>
      </c>
      <c r="S20" s="59">
        <v>24.0159553546236</v>
      </c>
      <c r="T20" s="59">
        <v>23.924969751179098</v>
      </c>
      <c r="U20" s="62">
        <v>0.37885481589639303</v>
      </c>
    </row>
    <row r="21" spans="1:21" ht="12" customHeight="1" thickBot="1" x14ac:dyDescent="0.25">
      <c r="A21" s="86"/>
      <c r="B21" s="76" t="s">
        <v>19</v>
      </c>
      <c r="C21" s="77"/>
      <c r="D21" s="59">
        <v>459901.81020000001</v>
      </c>
      <c r="E21" s="60"/>
      <c r="F21" s="60"/>
      <c r="G21" s="59">
        <v>421898.53129999997</v>
      </c>
      <c r="H21" s="61">
        <v>9.0076821985846092</v>
      </c>
      <c r="I21" s="59">
        <v>53276.898399999998</v>
      </c>
      <c r="J21" s="61">
        <v>11.584407197012601</v>
      </c>
      <c r="K21" s="59">
        <v>66056.482799999998</v>
      </c>
      <c r="L21" s="61">
        <v>15.656959647728501</v>
      </c>
      <c r="M21" s="61">
        <v>-0.19346449974778299</v>
      </c>
      <c r="N21" s="59">
        <v>10153652.548800001</v>
      </c>
      <c r="O21" s="59">
        <v>36957676.346799999</v>
      </c>
      <c r="P21" s="59">
        <v>34968</v>
      </c>
      <c r="Q21" s="59">
        <v>37280</v>
      </c>
      <c r="R21" s="61">
        <v>-6.2017167381974296</v>
      </c>
      <c r="S21" s="59">
        <v>13.1520764756349</v>
      </c>
      <c r="T21" s="59">
        <v>12.672687306866999</v>
      </c>
      <c r="U21" s="62">
        <v>3.6449694438441802</v>
      </c>
    </row>
    <row r="22" spans="1:21" ht="12" customHeight="1" thickBot="1" x14ac:dyDescent="0.25">
      <c r="A22" s="86"/>
      <c r="B22" s="76" t="s">
        <v>20</v>
      </c>
      <c r="C22" s="77"/>
      <c r="D22" s="59">
        <v>1538359.8489999999</v>
      </c>
      <c r="E22" s="60"/>
      <c r="F22" s="60"/>
      <c r="G22" s="59">
        <v>1919312.077</v>
      </c>
      <c r="H22" s="61">
        <v>-19.848373412803799</v>
      </c>
      <c r="I22" s="59">
        <v>73401.799499999994</v>
      </c>
      <c r="J22" s="61">
        <v>4.7714323503512102</v>
      </c>
      <c r="K22" s="59">
        <v>100318.4635</v>
      </c>
      <c r="L22" s="61">
        <v>5.2267926983924298</v>
      </c>
      <c r="M22" s="61">
        <v>-0.26831216369257899</v>
      </c>
      <c r="N22" s="59">
        <v>38392820.899499997</v>
      </c>
      <c r="O22" s="59">
        <v>105191355.62800001</v>
      </c>
      <c r="P22" s="59">
        <v>88200</v>
      </c>
      <c r="Q22" s="59">
        <v>91939</v>
      </c>
      <c r="R22" s="61">
        <v>-4.0668269178476999</v>
      </c>
      <c r="S22" s="59">
        <v>17.441721643990899</v>
      </c>
      <c r="T22" s="59">
        <v>17.1251312696462</v>
      </c>
      <c r="U22" s="62">
        <v>1.8151325930248501</v>
      </c>
    </row>
    <row r="23" spans="1:21" ht="12" thickBot="1" x14ac:dyDescent="0.25">
      <c r="A23" s="86"/>
      <c r="B23" s="76" t="s">
        <v>21</v>
      </c>
      <c r="C23" s="77"/>
      <c r="D23" s="59">
        <v>4048139.3709</v>
      </c>
      <c r="E23" s="60"/>
      <c r="F23" s="60"/>
      <c r="G23" s="59">
        <v>2917877.3739</v>
      </c>
      <c r="H23" s="61">
        <v>38.735760697486299</v>
      </c>
      <c r="I23" s="59">
        <v>344762.20669999998</v>
      </c>
      <c r="J23" s="61">
        <v>8.5165597108221807</v>
      </c>
      <c r="K23" s="59">
        <v>382688.14399999997</v>
      </c>
      <c r="L23" s="61">
        <v>13.1152922128631</v>
      </c>
      <c r="M23" s="61">
        <v>-9.9104029990539994E-2</v>
      </c>
      <c r="N23" s="59">
        <v>63109965.349699996</v>
      </c>
      <c r="O23" s="59">
        <v>195893799.91769999</v>
      </c>
      <c r="P23" s="59">
        <v>107910</v>
      </c>
      <c r="Q23" s="59">
        <v>107719</v>
      </c>
      <c r="R23" s="61">
        <v>0.17731319451534899</v>
      </c>
      <c r="S23" s="59">
        <v>37.514033647483998</v>
      </c>
      <c r="T23" s="59">
        <v>37.661269178139399</v>
      </c>
      <c r="U23" s="62">
        <v>-0.39248120327173303</v>
      </c>
    </row>
    <row r="24" spans="1:21" ht="12" thickBot="1" x14ac:dyDescent="0.25">
      <c r="A24" s="86"/>
      <c r="B24" s="76" t="s">
        <v>22</v>
      </c>
      <c r="C24" s="77"/>
      <c r="D24" s="59">
        <v>282158.9927</v>
      </c>
      <c r="E24" s="60"/>
      <c r="F24" s="60"/>
      <c r="G24" s="59">
        <v>255260.96599999999</v>
      </c>
      <c r="H24" s="61">
        <v>10.5374617676562</v>
      </c>
      <c r="I24" s="59">
        <v>36818.199500000002</v>
      </c>
      <c r="J24" s="61">
        <v>13.0487421817338</v>
      </c>
      <c r="K24" s="59">
        <v>38899.399799999999</v>
      </c>
      <c r="L24" s="61">
        <v>15.239070982752599</v>
      </c>
      <c r="M24" s="61">
        <v>-5.3502118559679998E-2</v>
      </c>
      <c r="N24" s="59">
        <v>6572602.6542999996</v>
      </c>
      <c r="O24" s="59">
        <v>25703841.962000001</v>
      </c>
      <c r="P24" s="59">
        <v>26469</v>
      </c>
      <c r="Q24" s="59">
        <v>28697</v>
      </c>
      <c r="R24" s="61">
        <v>-7.76387775725685</v>
      </c>
      <c r="S24" s="59">
        <v>10.6599793229816</v>
      </c>
      <c r="T24" s="59">
        <v>10.8499529672091</v>
      </c>
      <c r="U24" s="62">
        <v>-1.7821201943418099</v>
      </c>
    </row>
    <row r="25" spans="1:21" ht="12" thickBot="1" x14ac:dyDescent="0.25">
      <c r="A25" s="86"/>
      <c r="B25" s="76" t="s">
        <v>23</v>
      </c>
      <c r="C25" s="77"/>
      <c r="D25" s="59">
        <v>365975.48220000003</v>
      </c>
      <c r="E25" s="60"/>
      <c r="F25" s="60"/>
      <c r="G25" s="59">
        <v>273285.11550000001</v>
      </c>
      <c r="H25" s="61">
        <v>33.9170929709855</v>
      </c>
      <c r="I25" s="59">
        <v>29419.071100000001</v>
      </c>
      <c r="J25" s="61">
        <v>8.0385360579763994</v>
      </c>
      <c r="K25" s="59">
        <v>25208.543399999999</v>
      </c>
      <c r="L25" s="61">
        <v>9.2242650514934503</v>
      </c>
      <c r="M25" s="61">
        <v>0.16702780613654999</v>
      </c>
      <c r="N25" s="59">
        <v>8383608.9056000002</v>
      </c>
      <c r="O25" s="59">
        <v>36442360.368699998</v>
      </c>
      <c r="P25" s="59">
        <v>17817</v>
      </c>
      <c r="Q25" s="59">
        <v>20259</v>
      </c>
      <c r="R25" s="61">
        <v>-12.053901969495</v>
      </c>
      <c r="S25" s="59">
        <v>20.540802727731901</v>
      </c>
      <c r="T25" s="59">
        <v>20.9240627671652</v>
      </c>
      <c r="U25" s="62">
        <v>-1.8658474282304001</v>
      </c>
    </row>
    <row r="26" spans="1:21" ht="12" thickBot="1" x14ac:dyDescent="0.25">
      <c r="A26" s="86"/>
      <c r="B26" s="76" t="s">
        <v>24</v>
      </c>
      <c r="C26" s="77"/>
      <c r="D26" s="59">
        <v>736339.76659999997</v>
      </c>
      <c r="E26" s="60"/>
      <c r="F26" s="60"/>
      <c r="G26" s="59">
        <v>514994.55599999998</v>
      </c>
      <c r="H26" s="61">
        <v>42.980106880974503</v>
      </c>
      <c r="I26" s="59">
        <v>145130.53140000001</v>
      </c>
      <c r="J26" s="61">
        <v>19.709723416152102</v>
      </c>
      <c r="K26" s="59">
        <v>104956.27800000001</v>
      </c>
      <c r="L26" s="61">
        <v>20.380075241028401</v>
      </c>
      <c r="M26" s="61">
        <v>0.38277132312180501</v>
      </c>
      <c r="N26" s="59">
        <v>12104787.346899999</v>
      </c>
      <c r="O26" s="59">
        <v>60818762.001599997</v>
      </c>
      <c r="P26" s="59">
        <v>45746</v>
      </c>
      <c r="Q26" s="59">
        <v>48634</v>
      </c>
      <c r="R26" s="61">
        <v>-5.9382325122342401</v>
      </c>
      <c r="S26" s="59">
        <v>16.096265610107999</v>
      </c>
      <c r="T26" s="59">
        <v>17.659495858864201</v>
      </c>
      <c r="U26" s="62">
        <v>-9.7117572896816409</v>
      </c>
    </row>
    <row r="27" spans="1:21" ht="12" thickBot="1" x14ac:dyDescent="0.25">
      <c r="A27" s="86"/>
      <c r="B27" s="76" t="s">
        <v>25</v>
      </c>
      <c r="C27" s="77"/>
      <c r="D27" s="59">
        <v>278888.68310000002</v>
      </c>
      <c r="E27" s="60"/>
      <c r="F27" s="60"/>
      <c r="G27" s="59">
        <v>213797.48120000001</v>
      </c>
      <c r="H27" s="61">
        <v>30.4452613448283</v>
      </c>
      <c r="I27" s="59">
        <v>70420.643599999996</v>
      </c>
      <c r="J27" s="61">
        <v>25.250448608109899</v>
      </c>
      <c r="K27" s="59">
        <v>58982.914900000003</v>
      </c>
      <c r="L27" s="61">
        <v>27.588217863438501</v>
      </c>
      <c r="M27" s="61">
        <v>0.19391596226452301</v>
      </c>
      <c r="N27" s="59">
        <v>5226154.5752999997</v>
      </c>
      <c r="O27" s="59">
        <v>16795943.9047</v>
      </c>
      <c r="P27" s="59">
        <v>34063</v>
      </c>
      <c r="Q27" s="59">
        <v>36691</v>
      </c>
      <c r="R27" s="61">
        <v>-7.1625194189310699</v>
      </c>
      <c r="S27" s="59">
        <v>8.1874374864222208</v>
      </c>
      <c r="T27" s="59">
        <v>8.3121141478836797</v>
      </c>
      <c r="U27" s="62">
        <v>-1.5227800110623</v>
      </c>
    </row>
    <row r="28" spans="1:21" ht="12" thickBot="1" x14ac:dyDescent="0.25">
      <c r="A28" s="86"/>
      <c r="B28" s="76" t="s">
        <v>26</v>
      </c>
      <c r="C28" s="77"/>
      <c r="D28" s="59">
        <v>937563.22490000003</v>
      </c>
      <c r="E28" s="60"/>
      <c r="F28" s="60"/>
      <c r="G28" s="59">
        <v>653974.28319999995</v>
      </c>
      <c r="H28" s="61">
        <v>43.3639286719891</v>
      </c>
      <c r="I28" s="59">
        <v>15936.3087</v>
      </c>
      <c r="J28" s="61">
        <v>1.6997582964817901</v>
      </c>
      <c r="K28" s="59">
        <v>24679.395100000002</v>
      </c>
      <c r="L28" s="61">
        <v>3.7737562063204999</v>
      </c>
      <c r="M28" s="61">
        <v>-0.354266640838373</v>
      </c>
      <c r="N28" s="59">
        <v>15571085.344699999</v>
      </c>
      <c r="O28" s="59">
        <v>71230656.855599999</v>
      </c>
      <c r="P28" s="59">
        <v>35308</v>
      </c>
      <c r="Q28" s="59">
        <v>38428</v>
      </c>
      <c r="R28" s="61">
        <v>-8.1190798376184006</v>
      </c>
      <c r="S28" s="59">
        <v>26.553846859068798</v>
      </c>
      <c r="T28" s="59">
        <v>25.210346741959</v>
      </c>
      <c r="U28" s="62">
        <v>5.0595310134920801</v>
      </c>
    </row>
    <row r="29" spans="1:21" ht="12" thickBot="1" x14ac:dyDescent="0.25">
      <c r="A29" s="86"/>
      <c r="B29" s="76" t="s">
        <v>27</v>
      </c>
      <c r="C29" s="77"/>
      <c r="D29" s="59">
        <v>721246.40090000001</v>
      </c>
      <c r="E29" s="60"/>
      <c r="F29" s="60"/>
      <c r="G29" s="59">
        <v>680690.44420000003</v>
      </c>
      <c r="H29" s="61">
        <v>5.9580617071339104</v>
      </c>
      <c r="I29" s="59">
        <v>101989.7807</v>
      </c>
      <c r="J29" s="61">
        <v>14.140768061058299</v>
      </c>
      <c r="K29" s="59">
        <v>90969.985199999996</v>
      </c>
      <c r="L29" s="61">
        <v>13.3643693657129</v>
      </c>
      <c r="M29" s="61">
        <v>0.12113660869321601</v>
      </c>
      <c r="N29" s="59">
        <v>15036958.197799999</v>
      </c>
      <c r="O29" s="59">
        <v>45576827.617899999</v>
      </c>
      <c r="P29" s="59">
        <v>104354</v>
      </c>
      <c r="Q29" s="59">
        <v>111287</v>
      </c>
      <c r="R29" s="61">
        <v>-6.2298381661829296</v>
      </c>
      <c r="S29" s="59">
        <v>6.9115357427602202</v>
      </c>
      <c r="T29" s="59">
        <v>7.0843891308059304</v>
      </c>
      <c r="U29" s="62">
        <v>-2.5009403767719198</v>
      </c>
    </row>
    <row r="30" spans="1:21" ht="12" thickBot="1" x14ac:dyDescent="0.25">
      <c r="A30" s="86"/>
      <c r="B30" s="76" t="s">
        <v>28</v>
      </c>
      <c r="C30" s="77"/>
      <c r="D30" s="59">
        <v>1274601.3977000001</v>
      </c>
      <c r="E30" s="60"/>
      <c r="F30" s="60"/>
      <c r="G30" s="59">
        <v>786267.8014</v>
      </c>
      <c r="H30" s="61">
        <v>62.107795261422503</v>
      </c>
      <c r="I30" s="59">
        <v>124607.8478</v>
      </c>
      <c r="J30" s="61">
        <v>9.77622086597842</v>
      </c>
      <c r="K30" s="59">
        <v>79692.707800000004</v>
      </c>
      <c r="L30" s="61">
        <v>10.135568016152</v>
      </c>
      <c r="M30" s="61">
        <v>0.56360413944925603</v>
      </c>
      <c r="N30" s="59">
        <v>22285536.9734</v>
      </c>
      <c r="O30" s="59">
        <v>83481867.991400003</v>
      </c>
      <c r="P30" s="59">
        <v>86435</v>
      </c>
      <c r="Q30" s="59">
        <v>88102</v>
      </c>
      <c r="R30" s="61">
        <v>-1.8921250368890601</v>
      </c>
      <c r="S30" s="59">
        <v>14.7463573517672</v>
      </c>
      <c r="T30" s="59">
        <v>14.8058317325373</v>
      </c>
      <c r="U30" s="62">
        <v>-0.40331574334820303</v>
      </c>
    </row>
    <row r="31" spans="1:21" ht="12" thickBot="1" x14ac:dyDescent="0.25">
      <c r="A31" s="86"/>
      <c r="B31" s="76" t="s">
        <v>29</v>
      </c>
      <c r="C31" s="77"/>
      <c r="D31" s="59">
        <v>765056.13249999995</v>
      </c>
      <c r="E31" s="60"/>
      <c r="F31" s="60"/>
      <c r="G31" s="59">
        <v>535894.92039999994</v>
      </c>
      <c r="H31" s="61">
        <v>42.762340782956201</v>
      </c>
      <c r="I31" s="59">
        <v>35074.425999999999</v>
      </c>
      <c r="J31" s="61">
        <v>4.58455589204757</v>
      </c>
      <c r="K31" s="59">
        <v>24010.109700000001</v>
      </c>
      <c r="L31" s="61">
        <v>4.4803764294086799</v>
      </c>
      <c r="M31" s="61">
        <v>0.46081906489581798</v>
      </c>
      <c r="N31" s="59">
        <v>12416147.8697</v>
      </c>
      <c r="O31" s="59">
        <v>80925954.240500003</v>
      </c>
      <c r="P31" s="59">
        <v>29375</v>
      </c>
      <c r="Q31" s="59">
        <v>31303</v>
      </c>
      <c r="R31" s="61">
        <v>-6.1591540746893196</v>
      </c>
      <c r="S31" s="59">
        <v>26.044464085106402</v>
      </c>
      <c r="T31" s="59">
        <v>26.965376804140199</v>
      </c>
      <c r="U31" s="62">
        <v>-3.5359250089558198</v>
      </c>
    </row>
    <row r="32" spans="1:21" ht="12" thickBot="1" x14ac:dyDescent="0.25">
      <c r="A32" s="86"/>
      <c r="B32" s="76" t="s">
        <v>30</v>
      </c>
      <c r="C32" s="77"/>
      <c r="D32" s="59">
        <v>182280.0759</v>
      </c>
      <c r="E32" s="60"/>
      <c r="F32" s="60"/>
      <c r="G32" s="59">
        <v>165533.38140000001</v>
      </c>
      <c r="H32" s="61">
        <v>10.116808077237801</v>
      </c>
      <c r="I32" s="59">
        <v>41914.157700000003</v>
      </c>
      <c r="J32" s="61">
        <v>22.9943714325609</v>
      </c>
      <c r="K32" s="59">
        <v>43004.897299999997</v>
      </c>
      <c r="L32" s="61">
        <v>25.979592113859901</v>
      </c>
      <c r="M32" s="61">
        <v>-2.5363148582615E-2</v>
      </c>
      <c r="N32" s="59">
        <v>4305204.2868999997</v>
      </c>
      <c r="O32" s="59">
        <v>10304203.1625</v>
      </c>
      <c r="P32" s="59">
        <v>30855</v>
      </c>
      <c r="Q32" s="59">
        <v>32715</v>
      </c>
      <c r="R32" s="61">
        <v>-5.6854653828519099</v>
      </c>
      <c r="S32" s="59">
        <v>5.9076349343704404</v>
      </c>
      <c r="T32" s="59">
        <v>5.8802334036374804</v>
      </c>
      <c r="U32" s="62">
        <v>0.46383249874744098</v>
      </c>
    </row>
    <row r="33" spans="1:21" ht="12" thickBot="1" x14ac:dyDescent="0.25">
      <c r="A33" s="86"/>
      <c r="B33" s="76" t="s">
        <v>75</v>
      </c>
      <c r="C33" s="77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86"/>
      <c r="B34" s="76" t="s">
        <v>31</v>
      </c>
      <c r="C34" s="77"/>
      <c r="D34" s="59">
        <v>178477.00880000001</v>
      </c>
      <c r="E34" s="60"/>
      <c r="F34" s="60"/>
      <c r="G34" s="59">
        <v>114067.5157</v>
      </c>
      <c r="H34" s="61">
        <v>56.466113691296897</v>
      </c>
      <c r="I34" s="59">
        <v>12574.670599999999</v>
      </c>
      <c r="J34" s="61">
        <v>7.0455408708082299</v>
      </c>
      <c r="K34" s="59">
        <v>17899.7883</v>
      </c>
      <c r="L34" s="61">
        <v>15.6922750444367</v>
      </c>
      <c r="M34" s="61">
        <v>-0.29749612737039999</v>
      </c>
      <c r="N34" s="59">
        <v>3783587.1475</v>
      </c>
      <c r="O34" s="59">
        <v>18834697.7663</v>
      </c>
      <c r="P34" s="59">
        <v>9942</v>
      </c>
      <c r="Q34" s="59">
        <v>11399</v>
      </c>
      <c r="R34" s="61">
        <v>-12.781822966926899</v>
      </c>
      <c r="S34" s="59">
        <v>17.951821444377401</v>
      </c>
      <c r="T34" s="59">
        <v>18.0984075620668</v>
      </c>
      <c r="U34" s="62">
        <v>-0.816552894889509</v>
      </c>
    </row>
    <row r="35" spans="1:21" ht="12" customHeight="1" thickBot="1" x14ac:dyDescent="0.25">
      <c r="A35" s="86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86"/>
      <c r="B36" s="76" t="s">
        <v>61</v>
      </c>
      <c r="C36" s="77"/>
      <c r="D36" s="59">
        <v>353580.91</v>
      </c>
      <c r="E36" s="60"/>
      <c r="F36" s="60"/>
      <c r="G36" s="59">
        <v>120822.3</v>
      </c>
      <c r="H36" s="61">
        <v>192.64540569083701</v>
      </c>
      <c r="I36" s="59">
        <v>28861.58</v>
      </c>
      <c r="J36" s="61">
        <v>8.1626522201099601</v>
      </c>
      <c r="K36" s="59">
        <v>3575.71</v>
      </c>
      <c r="L36" s="61">
        <v>2.95947850686504</v>
      </c>
      <c r="M36" s="61">
        <v>7.0715662064317302</v>
      </c>
      <c r="N36" s="59">
        <v>6669066.3300000001</v>
      </c>
      <c r="O36" s="59">
        <v>29844293.350000001</v>
      </c>
      <c r="P36" s="59">
        <v>180</v>
      </c>
      <c r="Q36" s="59">
        <v>214</v>
      </c>
      <c r="R36" s="61">
        <v>-15.887850467289701</v>
      </c>
      <c r="S36" s="59">
        <v>1964.33838888889</v>
      </c>
      <c r="T36" s="59">
        <v>1755.5605140186899</v>
      </c>
      <c r="U36" s="62">
        <v>10.6284067984993</v>
      </c>
    </row>
    <row r="37" spans="1:21" ht="12" customHeight="1" thickBot="1" x14ac:dyDescent="0.25">
      <c r="A37" s="86"/>
      <c r="B37" s="76" t="s">
        <v>35</v>
      </c>
      <c r="C37" s="77"/>
      <c r="D37" s="59">
        <v>200246.23</v>
      </c>
      <c r="E37" s="60"/>
      <c r="F37" s="60"/>
      <c r="G37" s="59">
        <v>190730.87</v>
      </c>
      <c r="H37" s="61">
        <v>4.98889351262331</v>
      </c>
      <c r="I37" s="59">
        <v>-19730.419999999998</v>
      </c>
      <c r="J37" s="61">
        <v>-9.8530793813196897</v>
      </c>
      <c r="K37" s="59">
        <v>-15501.55</v>
      </c>
      <c r="L37" s="61">
        <v>-8.1274468050190301</v>
      </c>
      <c r="M37" s="61">
        <v>0.272803042276418</v>
      </c>
      <c r="N37" s="59">
        <v>3348101.77</v>
      </c>
      <c r="O37" s="59">
        <v>26232314.489999998</v>
      </c>
      <c r="P37" s="59">
        <v>96</v>
      </c>
      <c r="Q37" s="59">
        <v>76</v>
      </c>
      <c r="R37" s="61">
        <v>26.315789473684202</v>
      </c>
      <c r="S37" s="59">
        <v>2085.8982291666698</v>
      </c>
      <c r="T37" s="59">
        <v>2464.9963157894699</v>
      </c>
      <c r="U37" s="62">
        <v>-18.174332828033499</v>
      </c>
    </row>
    <row r="38" spans="1:21" ht="12" customHeight="1" thickBot="1" x14ac:dyDescent="0.25">
      <c r="A38" s="86"/>
      <c r="B38" s="76" t="s">
        <v>36</v>
      </c>
      <c r="C38" s="77"/>
      <c r="D38" s="59">
        <v>47863.26</v>
      </c>
      <c r="E38" s="60"/>
      <c r="F38" s="60"/>
      <c r="G38" s="59">
        <v>31494.02</v>
      </c>
      <c r="H38" s="61">
        <v>51.975708404325701</v>
      </c>
      <c r="I38" s="59">
        <v>568.37</v>
      </c>
      <c r="J38" s="61">
        <v>1.1874870203157899</v>
      </c>
      <c r="K38" s="59">
        <v>1342.73</v>
      </c>
      <c r="L38" s="61">
        <v>4.2634442983144103</v>
      </c>
      <c r="M38" s="61">
        <v>-0.57670566681313495</v>
      </c>
      <c r="N38" s="59">
        <v>779711.07</v>
      </c>
      <c r="O38" s="59">
        <v>6881137.8499999996</v>
      </c>
      <c r="P38" s="59">
        <v>17</v>
      </c>
      <c r="Q38" s="59">
        <v>9</v>
      </c>
      <c r="R38" s="61">
        <v>88.8888888888889</v>
      </c>
      <c r="S38" s="59">
        <v>2815.4858823529398</v>
      </c>
      <c r="T38" s="59">
        <v>1618.4255555555601</v>
      </c>
      <c r="U38" s="62">
        <v>42.517006897473301</v>
      </c>
    </row>
    <row r="39" spans="1:21" ht="12" customHeight="1" thickBot="1" x14ac:dyDescent="0.25">
      <c r="A39" s="86"/>
      <c r="B39" s="76" t="s">
        <v>37</v>
      </c>
      <c r="C39" s="77"/>
      <c r="D39" s="59">
        <v>158034.32</v>
      </c>
      <c r="E39" s="60"/>
      <c r="F39" s="60"/>
      <c r="G39" s="59">
        <v>184110.39</v>
      </c>
      <c r="H39" s="61">
        <v>-14.163279975671101</v>
      </c>
      <c r="I39" s="59">
        <v>-14546.8</v>
      </c>
      <c r="J39" s="61">
        <v>-9.2048360128356901</v>
      </c>
      <c r="K39" s="59">
        <v>-31408.67</v>
      </c>
      <c r="L39" s="61">
        <v>-17.0596944583084</v>
      </c>
      <c r="M39" s="61">
        <v>-0.53685399604631501</v>
      </c>
      <c r="N39" s="59">
        <v>3127257.03</v>
      </c>
      <c r="O39" s="59">
        <v>16763090.67</v>
      </c>
      <c r="P39" s="59">
        <v>119</v>
      </c>
      <c r="Q39" s="59">
        <v>154</v>
      </c>
      <c r="R39" s="61">
        <v>-22.727272727272702</v>
      </c>
      <c r="S39" s="59">
        <v>1328.0194957983199</v>
      </c>
      <c r="T39" s="59">
        <v>1421.01883116883</v>
      </c>
      <c r="U39" s="62">
        <v>-7.00285919481977</v>
      </c>
    </row>
    <row r="40" spans="1:21" ht="12" customHeight="1" thickBot="1" x14ac:dyDescent="0.25">
      <c r="A40" s="86"/>
      <c r="B40" s="76" t="s">
        <v>74</v>
      </c>
      <c r="C40" s="77"/>
      <c r="D40" s="60"/>
      <c r="E40" s="60"/>
      <c r="F40" s="60"/>
      <c r="G40" s="59">
        <v>10.3</v>
      </c>
      <c r="H40" s="60"/>
      <c r="I40" s="60"/>
      <c r="J40" s="60"/>
      <c r="K40" s="59">
        <v>-1391.43</v>
      </c>
      <c r="L40" s="61">
        <v>-13509.0291262136</v>
      </c>
      <c r="M40" s="60"/>
      <c r="N40" s="59">
        <v>3.45</v>
      </c>
      <c r="O40" s="59">
        <v>9.61</v>
      </c>
      <c r="P40" s="60"/>
      <c r="Q40" s="60"/>
      <c r="R40" s="60"/>
      <c r="S40" s="60"/>
      <c r="T40" s="60"/>
      <c r="U40" s="63"/>
    </row>
    <row r="41" spans="1:21" ht="12" customHeight="1" thickBot="1" x14ac:dyDescent="0.25">
      <c r="A41" s="86"/>
      <c r="B41" s="76" t="s">
        <v>32</v>
      </c>
      <c r="C41" s="77"/>
      <c r="D41" s="59">
        <v>49326.4951</v>
      </c>
      <c r="E41" s="60"/>
      <c r="F41" s="60"/>
      <c r="G41" s="59">
        <v>139651.28140000001</v>
      </c>
      <c r="H41" s="61">
        <v>-64.678809527916002</v>
      </c>
      <c r="I41" s="59">
        <v>4937.8317999999999</v>
      </c>
      <c r="J41" s="61">
        <v>10.010506098172</v>
      </c>
      <c r="K41" s="59">
        <v>11786.379499999999</v>
      </c>
      <c r="L41" s="61">
        <v>8.4398649134056605</v>
      </c>
      <c r="M41" s="61">
        <v>-0.58105609954269699</v>
      </c>
      <c r="N41" s="59">
        <v>616299.22420000006</v>
      </c>
      <c r="O41" s="59">
        <v>1672961.0946</v>
      </c>
      <c r="P41" s="59">
        <v>85</v>
      </c>
      <c r="Q41" s="59">
        <v>76</v>
      </c>
      <c r="R41" s="61">
        <v>11.842105263157899</v>
      </c>
      <c r="S41" s="59">
        <v>580.31170705882403</v>
      </c>
      <c r="T41" s="59">
        <v>465.11470000000003</v>
      </c>
      <c r="U41" s="62">
        <v>19.850884560415501</v>
      </c>
    </row>
    <row r="42" spans="1:21" ht="12" customHeight="1" thickBot="1" x14ac:dyDescent="0.25">
      <c r="A42" s="86"/>
      <c r="B42" s="76" t="s">
        <v>33</v>
      </c>
      <c r="C42" s="77"/>
      <c r="D42" s="59">
        <v>443867.56969999999</v>
      </c>
      <c r="E42" s="60"/>
      <c r="F42" s="60"/>
      <c r="G42" s="59">
        <v>446596.408</v>
      </c>
      <c r="H42" s="61">
        <v>-0.61103006005369698</v>
      </c>
      <c r="I42" s="59">
        <v>28609.396700000001</v>
      </c>
      <c r="J42" s="61">
        <v>6.4454802857835398</v>
      </c>
      <c r="K42" s="59">
        <v>27989.4558</v>
      </c>
      <c r="L42" s="61">
        <v>6.2672818900057097</v>
      </c>
      <c r="M42" s="61">
        <v>2.2149087300224999E-2</v>
      </c>
      <c r="N42" s="59">
        <v>9489786.1862000003</v>
      </c>
      <c r="O42" s="59">
        <v>36952868.482900001</v>
      </c>
      <c r="P42" s="59">
        <v>2163</v>
      </c>
      <c r="Q42" s="59">
        <v>2240</v>
      </c>
      <c r="R42" s="61">
        <v>-3.4375</v>
      </c>
      <c r="S42" s="59">
        <v>205.209232408692</v>
      </c>
      <c r="T42" s="59">
        <v>208.15993808035699</v>
      </c>
      <c r="U42" s="62">
        <v>-1.43790103253684</v>
      </c>
    </row>
    <row r="43" spans="1:21" ht="12" thickBot="1" x14ac:dyDescent="0.25">
      <c r="A43" s="86"/>
      <c r="B43" s="76" t="s">
        <v>38</v>
      </c>
      <c r="C43" s="77"/>
      <c r="D43" s="59">
        <v>140460.21</v>
      </c>
      <c r="E43" s="60"/>
      <c r="F43" s="60"/>
      <c r="G43" s="59">
        <v>190138.64</v>
      </c>
      <c r="H43" s="61">
        <v>-26.127477297618199</v>
      </c>
      <c r="I43" s="59">
        <v>-10963.45</v>
      </c>
      <c r="J43" s="61">
        <v>-7.8053777649912401</v>
      </c>
      <c r="K43" s="59">
        <v>-27268.36</v>
      </c>
      <c r="L43" s="61">
        <v>-14.341303798112801</v>
      </c>
      <c r="M43" s="61">
        <v>-0.59794245051774297</v>
      </c>
      <c r="N43" s="59">
        <v>2870163.41</v>
      </c>
      <c r="O43" s="59">
        <v>12218758.560000001</v>
      </c>
      <c r="P43" s="59">
        <v>113</v>
      </c>
      <c r="Q43" s="59">
        <v>112</v>
      </c>
      <c r="R43" s="61">
        <v>0.89285714285714002</v>
      </c>
      <c r="S43" s="59">
        <v>1243.0107079646</v>
      </c>
      <c r="T43" s="59">
        <v>1413.8825892857101</v>
      </c>
      <c r="U43" s="62">
        <v>-13.746613784277899</v>
      </c>
    </row>
    <row r="44" spans="1:21" ht="12" thickBot="1" x14ac:dyDescent="0.25">
      <c r="A44" s="86"/>
      <c r="B44" s="76" t="s">
        <v>39</v>
      </c>
      <c r="C44" s="77"/>
      <c r="D44" s="59">
        <v>95505.87</v>
      </c>
      <c r="E44" s="60"/>
      <c r="F44" s="60"/>
      <c r="G44" s="59">
        <v>64118.84</v>
      </c>
      <c r="H44" s="61">
        <v>48.951337859512101</v>
      </c>
      <c r="I44" s="59">
        <v>12895.3</v>
      </c>
      <c r="J44" s="61">
        <v>13.5021020173943</v>
      </c>
      <c r="K44" s="59">
        <v>6439.04</v>
      </c>
      <c r="L44" s="61">
        <v>10.042352606503799</v>
      </c>
      <c r="M44" s="61">
        <v>1.0026743116986401</v>
      </c>
      <c r="N44" s="59">
        <v>1247538.25</v>
      </c>
      <c r="O44" s="59">
        <v>5388477.3899999997</v>
      </c>
      <c r="P44" s="59">
        <v>86</v>
      </c>
      <c r="Q44" s="59">
        <v>57</v>
      </c>
      <c r="R44" s="61">
        <v>50.877192982456101</v>
      </c>
      <c r="S44" s="59">
        <v>1110.53337209302</v>
      </c>
      <c r="T44" s="59">
        <v>1036.9461403508799</v>
      </c>
      <c r="U44" s="62">
        <v>6.6262962997191304</v>
      </c>
    </row>
    <row r="45" spans="1:21" ht="12" thickBot="1" x14ac:dyDescent="0.25">
      <c r="A45" s="87"/>
      <c r="B45" s="76" t="s">
        <v>34</v>
      </c>
      <c r="C45" s="77"/>
      <c r="D45" s="64">
        <v>5694.5995999999996</v>
      </c>
      <c r="E45" s="65"/>
      <c r="F45" s="65"/>
      <c r="G45" s="64">
        <v>38744.801800000001</v>
      </c>
      <c r="H45" s="66">
        <v>-85.302287441305197</v>
      </c>
      <c r="I45" s="64">
        <v>508.90839999999997</v>
      </c>
      <c r="J45" s="66">
        <v>8.9366845036831108</v>
      </c>
      <c r="K45" s="64">
        <v>3599.6237000000001</v>
      </c>
      <c r="L45" s="66">
        <v>9.2905977905918693</v>
      </c>
      <c r="M45" s="66">
        <v>-0.85862177760414204</v>
      </c>
      <c r="N45" s="64">
        <v>200013.91149999999</v>
      </c>
      <c r="O45" s="64">
        <v>1186049.4454999999</v>
      </c>
      <c r="P45" s="64">
        <v>10</v>
      </c>
      <c r="Q45" s="64">
        <v>3</v>
      </c>
      <c r="R45" s="66">
        <v>233.333333333333</v>
      </c>
      <c r="S45" s="64">
        <v>569.45996000000002</v>
      </c>
      <c r="T45" s="64">
        <v>488.83846666666699</v>
      </c>
      <c r="U45" s="67">
        <v>14.1575350325479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42785</v>
      </c>
      <c r="C2" s="43">
        <v>12</v>
      </c>
      <c r="D2" s="43">
        <v>83540</v>
      </c>
      <c r="E2" s="43">
        <v>1066446.43023846</v>
      </c>
      <c r="F2" s="43">
        <v>866916.38229316205</v>
      </c>
      <c r="G2" s="37"/>
      <c r="H2" s="37"/>
    </row>
    <row r="3" spans="1:8" x14ac:dyDescent="0.2">
      <c r="A3" s="43">
        <v>2</v>
      </c>
      <c r="B3" s="44">
        <v>42785</v>
      </c>
      <c r="C3" s="43">
        <v>13</v>
      </c>
      <c r="D3" s="43">
        <v>17646</v>
      </c>
      <c r="E3" s="43">
        <v>156319.13987948699</v>
      </c>
      <c r="F3" s="43">
        <v>119228.689017094</v>
      </c>
      <c r="G3" s="37"/>
      <c r="H3" s="37"/>
    </row>
    <row r="4" spans="1:8" x14ac:dyDescent="0.2">
      <c r="A4" s="43">
        <v>3</v>
      </c>
      <c r="B4" s="44">
        <v>42785</v>
      </c>
      <c r="C4" s="43">
        <v>14</v>
      </c>
      <c r="D4" s="43">
        <v>147058</v>
      </c>
      <c r="E4" s="43">
        <v>200564.74101182999</v>
      </c>
      <c r="F4" s="43">
        <v>160507.41436389901</v>
      </c>
      <c r="G4" s="37"/>
      <c r="H4" s="37"/>
    </row>
    <row r="5" spans="1:8" x14ac:dyDescent="0.2">
      <c r="A5" s="43">
        <v>4</v>
      </c>
      <c r="B5" s="44">
        <v>42785</v>
      </c>
      <c r="C5" s="43">
        <v>15</v>
      </c>
      <c r="D5" s="43">
        <v>3896</v>
      </c>
      <c r="E5" s="43">
        <v>68076.248631737399</v>
      </c>
      <c r="F5" s="43">
        <v>54411.052974449703</v>
      </c>
      <c r="G5" s="37"/>
      <c r="H5" s="37"/>
    </row>
    <row r="6" spans="1:8" x14ac:dyDescent="0.2">
      <c r="A6" s="43">
        <v>5</v>
      </c>
      <c r="B6" s="44">
        <v>42785</v>
      </c>
      <c r="C6" s="43">
        <v>16</v>
      </c>
      <c r="D6" s="43">
        <v>6895</v>
      </c>
      <c r="E6" s="43">
        <v>249985.67717606801</v>
      </c>
      <c r="F6" s="43">
        <v>229742.71163589699</v>
      </c>
      <c r="G6" s="37"/>
      <c r="H6" s="37"/>
    </row>
    <row r="7" spans="1:8" x14ac:dyDescent="0.2">
      <c r="A7" s="43">
        <v>6</v>
      </c>
      <c r="B7" s="44">
        <v>42785</v>
      </c>
      <c r="C7" s="43">
        <v>17</v>
      </c>
      <c r="D7" s="43">
        <v>24633</v>
      </c>
      <c r="E7" s="43">
        <v>420040.66966068401</v>
      </c>
      <c r="F7" s="43">
        <v>358248.59214700898</v>
      </c>
      <c r="G7" s="37"/>
      <c r="H7" s="37"/>
    </row>
    <row r="8" spans="1:8" x14ac:dyDescent="0.2">
      <c r="A8" s="43">
        <v>7</v>
      </c>
      <c r="B8" s="44">
        <v>42785</v>
      </c>
      <c r="C8" s="43">
        <v>18</v>
      </c>
      <c r="D8" s="43">
        <v>53816</v>
      </c>
      <c r="E8" s="43">
        <v>97141.461167521396</v>
      </c>
      <c r="F8" s="43">
        <v>75579.982614529901</v>
      </c>
      <c r="G8" s="37"/>
      <c r="H8" s="37"/>
    </row>
    <row r="9" spans="1:8" x14ac:dyDescent="0.2">
      <c r="A9" s="43">
        <v>8</v>
      </c>
      <c r="B9" s="44">
        <v>42785</v>
      </c>
      <c r="C9" s="43">
        <v>19</v>
      </c>
      <c r="D9" s="43">
        <v>26692</v>
      </c>
      <c r="E9" s="43">
        <v>148725.72228974401</v>
      </c>
      <c r="F9" s="43">
        <v>176741.67002222201</v>
      </c>
      <c r="G9" s="37"/>
      <c r="H9" s="37"/>
    </row>
    <row r="10" spans="1:8" x14ac:dyDescent="0.2">
      <c r="A10" s="43">
        <v>9</v>
      </c>
      <c r="B10" s="44">
        <v>42785</v>
      </c>
      <c r="C10" s="43">
        <v>21</v>
      </c>
      <c r="D10" s="43">
        <v>324903</v>
      </c>
      <c r="E10" s="43">
        <v>1334852.9017914501</v>
      </c>
      <c r="F10" s="43">
        <v>1443666.01776325</v>
      </c>
      <c r="G10" s="37"/>
      <c r="H10" s="37"/>
    </row>
    <row r="11" spans="1:8" x14ac:dyDescent="0.2">
      <c r="A11" s="43">
        <v>10</v>
      </c>
      <c r="B11" s="44">
        <v>42785</v>
      </c>
      <c r="C11" s="43">
        <v>22</v>
      </c>
      <c r="D11" s="43">
        <v>158897</v>
      </c>
      <c r="E11" s="43">
        <v>2294907.6984760701</v>
      </c>
      <c r="F11" s="43">
        <v>2229765.3158119698</v>
      </c>
      <c r="G11" s="37"/>
      <c r="H11" s="37"/>
    </row>
    <row r="12" spans="1:8" x14ac:dyDescent="0.2">
      <c r="A12" s="43">
        <v>11</v>
      </c>
      <c r="B12" s="44">
        <v>42785</v>
      </c>
      <c r="C12" s="43">
        <v>23</v>
      </c>
      <c r="D12" s="43">
        <v>193784.25</v>
      </c>
      <c r="E12" s="43">
        <v>2069547.9163427399</v>
      </c>
      <c r="F12" s="43">
        <v>1814200.83088889</v>
      </c>
      <c r="G12" s="37"/>
      <c r="H12" s="37"/>
    </row>
    <row r="13" spans="1:8" x14ac:dyDescent="0.2">
      <c r="A13" s="43">
        <v>12</v>
      </c>
      <c r="B13" s="44">
        <v>42785</v>
      </c>
      <c r="C13" s="43">
        <v>24</v>
      </c>
      <c r="D13" s="43">
        <v>28490.6</v>
      </c>
      <c r="E13" s="43">
        <v>922616.30707692297</v>
      </c>
      <c r="F13" s="43">
        <v>895475.14839829097</v>
      </c>
      <c r="G13" s="37"/>
      <c r="H13" s="37"/>
    </row>
    <row r="14" spans="1:8" x14ac:dyDescent="0.2">
      <c r="A14" s="43">
        <v>13</v>
      </c>
      <c r="B14" s="44">
        <v>42785</v>
      </c>
      <c r="C14" s="43">
        <v>25</v>
      </c>
      <c r="D14" s="43">
        <v>97468</v>
      </c>
      <c r="E14" s="43">
        <v>1123514.7272000001</v>
      </c>
      <c r="F14" s="43">
        <v>1019858.0368999999</v>
      </c>
      <c r="G14" s="37"/>
      <c r="H14" s="37"/>
    </row>
    <row r="15" spans="1:8" x14ac:dyDescent="0.2">
      <c r="A15" s="43">
        <v>14</v>
      </c>
      <c r="B15" s="44">
        <v>42785</v>
      </c>
      <c r="C15" s="43">
        <v>26</v>
      </c>
      <c r="D15" s="43">
        <v>82826</v>
      </c>
      <c r="E15" s="43">
        <v>459901.59123403701</v>
      </c>
      <c r="F15" s="43">
        <v>406624.91182552697</v>
      </c>
      <c r="G15" s="37"/>
      <c r="H15" s="37"/>
    </row>
    <row r="16" spans="1:8" x14ac:dyDescent="0.2">
      <c r="A16" s="43">
        <v>15</v>
      </c>
      <c r="B16" s="44">
        <v>42785</v>
      </c>
      <c r="C16" s="43">
        <v>27</v>
      </c>
      <c r="D16" s="43">
        <v>189164.71799999999</v>
      </c>
      <c r="E16" s="43">
        <v>1538361.8233425501</v>
      </c>
      <c r="F16" s="43">
        <v>1464958.0472572299</v>
      </c>
      <c r="G16" s="37"/>
      <c r="H16" s="37"/>
    </row>
    <row r="17" spans="1:9" x14ac:dyDescent="0.2">
      <c r="A17" s="43">
        <v>16</v>
      </c>
      <c r="B17" s="44">
        <v>42785</v>
      </c>
      <c r="C17" s="43">
        <v>29</v>
      </c>
      <c r="D17" s="43">
        <v>280514</v>
      </c>
      <c r="E17" s="43">
        <v>4048142.27687778</v>
      </c>
      <c r="F17" s="43">
        <v>3703377.2146042702</v>
      </c>
      <c r="G17" s="37"/>
      <c r="H17" s="37"/>
    </row>
    <row r="18" spans="1:9" x14ac:dyDescent="0.2">
      <c r="A18" s="43">
        <v>17</v>
      </c>
      <c r="B18" s="44">
        <v>42785</v>
      </c>
      <c r="C18" s="43">
        <v>31</v>
      </c>
      <c r="D18" s="43">
        <v>30348.565999999999</v>
      </c>
      <c r="E18" s="43">
        <v>282159.04968331399</v>
      </c>
      <c r="F18" s="43">
        <v>245340.78950063</v>
      </c>
      <c r="G18" s="37"/>
      <c r="H18" s="37"/>
    </row>
    <row r="19" spans="1:9" x14ac:dyDescent="0.2">
      <c r="A19" s="43">
        <v>18</v>
      </c>
      <c r="B19" s="44">
        <v>42785</v>
      </c>
      <c r="C19" s="43">
        <v>32</v>
      </c>
      <c r="D19" s="43">
        <v>18227.902999999998</v>
      </c>
      <c r="E19" s="43">
        <v>365975.47172661702</v>
      </c>
      <c r="F19" s="43">
        <v>336556.421636788</v>
      </c>
      <c r="G19" s="37"/>
      <c r="H19" s="37"/>
    </row>
    <row r="20" spans="1:9" x14ac:dyDescent="0.2">
      <c r="A20" s="43">
        <v>19</v>
      </c>
      <c r="B20" s="44">
        <v>42785</v>
      </c>
      <c r="C20" s="43">
        <v>33</v>
      </c>
      <c r="D20" s="43">
        <v>50279.6</v>
      </c>
      <c r="E20" s="43">
        <v>736339.75604868797</v>
      </c>
      <c r="F20" s="43">
        <v>591209.19604712503</v>
      </c>
      <c r="G20" s="37"/>
      <c r="H20" s="37"/>
    </row>
    <row r="21" spans="1:9" x14ac:dyDescent="0.2">
      <c r="A21" s="43">
        <v>20</v>
      </c>
      <c r="B21" s="44">
        <v>42785</v>
      </c>
      <c r="C21" s="43">
        <v>34</v>
      </c>
      <c r="D21" s="43">
        <v>48454.360999999997</v>
      </c>
      <c r="E21" s="43">
        <v>278888.63360412198</v>
      </c>
      <c r="F21" s="43">
        <v>208468.033356592</v>
      </c>
      <c r="G21" s="37"/>
      <c r="H21" s="37"/>
    </row>
    <row r="22" spans="1:9" x14ac:dyDescent="0.2">
      <c r="A22" s="43">
        <v>21</v>
      </c>
      <c r="B22" s="44">
        <v>42785</v>
      </c>
      <c r="C22" s="43">
        <v>35</v>
      </c>
      <c r="D22" s="43">
        <v>32927.459000000003</v>
      </c>
      <c r="E22" s="43">
        <v>937563.27232389397</v>
      </c>
      <c r="F22" s="43">
        <v>921626.90791769896</v>
      </c>
      <c r="G22" s="37"/>
      <c r="H22" s="37"/>
    </row>
    <row r="23" spans="1:9" x14ac:dyDescent="0.2">
      <c r="A23" s="43">
        <v>22</v>
      </c>
      <c r="B23" s="44">
        <v>42785</v>
      </c>
      <c r="C23" s="43">
        <v>36</v>
      </c>
      <c r="D23" s="43">
        <v>159197.12599999999</v>
      </c>
      <c r="E23" s="43">
        <v>721246.53060177003</v>
      </c>
      <c r="F23" s="43">
        <v>619256.61243605299</v>
      </c>
      <c r="G23" s="37"/>
      <c r="H23" s="37"/>
    </row>
    <row r="24" spans="1:9" x14ac:dyDescent="0.2">
      <c r="A24" s="43">
        <v>23</v>
      </c>
      <c r="B24" s="44">
        <v>42785</v>
      </c>
      <c r="C24" s="43">
        <v>37</v>
      </c>
      <c r="D24" s="43">
        <v>146181.69399999999</v>
      </c>
      <c r="E24" s="43">
        <v>1274601.32628938</v>
      </c>
      <c r="F24" s="43">
        <v>1149993.5707984101</v>
      </c>
      <c r="G24" s="37"/>
      <c r="H24" s="37"/>
    </row>
    <row r="25" spans="1:9" x14ac:dyDescent="0.2">
      <c r="A25" s="43">
        <v>24</v>
      </c>
      <c r="B25" s="44">
        <v>42785</v>
      </c>
      <c r="C25" s="43">
        <v>38</v>
      </c>
      <c r="D25" s="43">
        <v>150173.06299999999</v>
      </c>
      <c r="E25" s="43">
        <v>765056.03014955798</v>
      </c>
      <c r="F25" s="43">
        <v>729981.64359646</v>
      </c>
      <c r="G25" s="37"/>
      <c r="H25" s="37"/>
    </row>
    <row r="26" spans="1:9" x14ac:dyDescent="0.2">
      <c r="A26" s="43">
        <v>25</v>
      </c>
      <c r="B26" s="44">
        <v>42785</v>
      </c>
      <c r="C26" s="43">
        <v>39</v>
      </c>
      <c r="D26" s="43">
        <v>107879.671</v>
      </c>
      <c r="E26" s="43">
        <v>182279.94516037399</v>
      </c>
      <c r="F26" s="43">
        <v>140365.92925859799</v>
      </c>
      <c r="G26" s="37"/>
      <c r="H26" s="37"/>
    </row>
    <row r="27" spans="1:9" x14ac:dyDescent="0.2">
      <c r="A27" s="43">
        <v>26</v>
      </c>
      <c r="B27" s="44">
        <v>42785</v>
      </c>
      <c r="C27" s="43">
        <v>42</v>
      </c>
      <c r="D27" s="43">
        <v>9282.7890000000007</v>
      </c>
      <c r="E27" s="43">
        <v>178477.00949999999</v>
      </c>
      <c r="F27" s="43">
        <v>165902.356</v>
      </c>
      <c r="G27" s="37"/>
      <c r="H27" s="37"/>
    </row>
    <row r="28" spans="1:9" x14ac:dyDescent="0.2">
      <c r="A28" s="43">
        <v>27</v>
      </c>
      <c r="B28" s="44">
        <v>42785</v>
      </c>
      <c r="C28" s="43">
        <v>70</v>
      </c>
      <c r="D28" s="43">
        <v>183</v>
      </c>
      <c r="E28" s="43">
        <v>353580.91</v>
      </c>
      <c r="F28" s="43">
        <v>324719.33</v>
      </c>
      <c r="G28" s="37"/>
      <c r="H28" s="37"/>
    </row>
    <row r="29" spans="1:9" x14ac:dyDescent="0.2">
      <c r="A29" s="43">
        <v>28</v>
      </c>
      <c r="B29" s="44">
        <v>42785</v>
      </c>
      <c r="C29" s="43">
        <v>71</v>
      </c>
      <c r="D29" s="43">
        <v>84</v>
      </c>
      <c r="E29" s="43">
        <v>200246.23</v>
      </c>
      <c r="F29" s="43">
        <v>219976.65</v>
      </c>
      <c r="G29" s="37"/>
      <c r="H29" s="37"/>
    </row>
    <row r="30" spans="1:9" x14ac:dyDescent="0.2">
      <c r="A30" s="43">
        <v>29</v>
      </c>
      <c r="B30" s="44">
        <v>42785</v>
      </c>
      <c r="C30" s="43">
        <v>72</v>
      </c>
      <c r="D30" s="43">
        <v>15</v>
      </c>
      <c r="E30" s="43">
        <v>47863.26</v>
      </c>
      <c r="F30" s="43">
        <v>47294.89</v>
      </c>
      <c r="G30" s="37"/>
      <c r="H30" s="37"/>
    </row>
    <row r="31" spans="1:9" x14ac:dyDescent="0.2">
      <c r="A31" s="39">
        <v>30</v>
      </c>
      <c r="B31" s="44">
        <v>42785</v>
      </c>
      <c r="C31" s="39">
        <v>73</v>
      </c>
      <c r="D31" s="39">
        <v>105</v>
      </c>
      <c r="E31" s="39">
        <v>158034.32</v>
      </c>
      <c r="F31" s="39">
        <v>172581.12</v>
      </c>
      <c r="G31" s="39"/>
      <c r="H31" s="39"/>
      <c r="I31" s="39"/>
    </row>
    <row r="32" spans="1:9" x14ac:dyDescent="0.2">
      <c r="A32" s="39">
        <v>31</v>
      </c>
      <c r="B32" s="44">
        <v>42785</v>
      </c>
      <c r="C32" s="39">
        <v>75</v>
      </c>
      <c r="D32" s="39">
        <v>89</v>
      </c>
      <c r="E32" s="39">
        <v>49326.495726495697</v>
      </c>
      <c r="F32" s="39">
        <v>44388.662393162398</v>
      </c>
      <c r="G32" s="39"/>
      <c r="H32" s="39"/>
    </row>
    <row r="33" spans="1:8" x14ac:dyDescent="0.2">
      <c r="A33" s="39">
        <v>32</v>
      </c>
      <c r="B33" s="44">
        <v>42785</v>
      </c>
      <c r="C33" s="39">
        <v>76</v>
      </c>
      <c r="D33" s="39">
        <v>2549</v>
      </c>
      <c r="E33" s="39">
        <v>443867.56361709401</v>
      </c>
      <c r="F33" s="39">
        <v>415258.175550427</v>
      </c>
      <c r="G33" s="39"/>
      <c r="H33" s="39"/>
    </row>
    <row r="34" spans="1:8" x14ac:dyDescent="0.2">
      <c r="A34" s="39">
        <v>33</v>
      </c>
      <c r="B34" s="44">
        <v>42785</v>
      </c>
      <c r="C34" s="39">
        <v>77</v>
      </c>
      <c r="D34" s="39">
        <v>107</v>
      </c>
      <c r="E34" s="39">
        <v>140460.21</v>
      </c>
      <c r="F34" s="39">
        <v>151423.66</v>
      </c>
      <c r="G34" s="30"/>
      <c r="H34" s="30"/>
    </row>
    <row r="35" spans="1:8" x14ac:dyDescent="0.2">
      <c r="A35" s="39">
        <v>34</v>
      </c>
      <c r="B35" s="44">
        <v>42785</v>
      </c>
      <c r="C35" s="39">
        <v>78</v>
      </c>
      <c r="D35" s="39">
        <v>79</v>
      </c>
      <c r="E35" s="39">
        <v>95505.87</v>
      </c>
      <c r="F35" s="39">
        <v>82610.570000000007</v>
      </c>
      <c r="G35" s="30"/>
      <c r="H35" s="30"/>
    </row>
    <row r="36" spans="1:8" x14ac:dyDescent="0.2">
      <c r="A36" s="39">
        <v>35</v>
      </c>
      <c r="B36" s="44">
        <v>42785</v>
      </c>
      <c r="C36" s="39">
        <v>99</v>
      </c>
      <c r="D36" s="39">
        <v>9</v>
      </c>
      <c r="E36" s="39">
        <v>5694.5995007941901</v>
      </c>
      <c r="F36" s="39">
        <v>5185.6912487708896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2017-02-20T00:44:38Z</dcterms:modified>
</cp:coreProperties>
</file>