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<sst xmlns="http://schemas.openxmlformats.org/spreadsheetml/2006/main" count="117" uniqueCount="77">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</sst>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horizontal="right" vertical="center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6" fillId="0" borderId="19" xfId="0" applyFont="1" applyBorder="1" applyAlignment="1">
      <alignment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14" fontId="47" fillId="33" borderId="12" xfId="0" applyNumberFormat="1" applyFont="1" applyFill="1" applyBorder="1" applyAlignment="1">
      <alignment vertical="center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14" fontId="47" fillId="33" borderId="16" xfId="0" applyNumberFormat="1" applyFont="1" applyFill="1" applyBorder="1" applyAlignment="1">
      <alignment vertical="center" wrapText="1"/>
    </xf>
    <xf numFmtId="0" fontId="47" fillId="35" borderId="12" xfId="0" applyFont="1" applyFill="1" applyBorder="1" applyAlignment="1">
      <alignment horizontal="right" vertical="top" wrapText="1"/>
    </xf>
    <xf numFmtId="14" fontId="47" fillId="33" borderId="17" xfId="0" applyNumberFormat="1" applyFont="1" applyFill="1" applyBorder="1" applyAlignment="1">
      <alignment vertical="center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>
      <c r="A3" s="47" t="s">
        <v>5</v>
      </c>
      <c r="B3" s="47"/>
      <c r="C3" s="47"/>
      <c r="D3" s="47"/>
      <c r="E3" s="15">
        <f>SUM(E4:E42)</f>
        <v>15139615.907200003</v>
      </c>
      <c r="F3" s="25">
        <f>RA!I7</f>
        <v>1387631.0833999999</v>
      </c>
      <c r="G3" s="16">
        <f>SUM(G4:G42)</f>
        <v>13751984.823800003</v>
      </c>
      <c r="H3" s="27">
        <f>RA!J7</f>
        <v>9.1655633267425305</v>
      </c>
      <c r="I3" s="20">
        <f>SUM(I4:I42)</f>
        <v>15139622.358540265</v>
      </c>
      <c r="J3" s="21">
        <f>SUM(J4:J42)</f>
        <v>13751984.816438064</v>
      </c>
      <c r="K3" s="22">
        <f>E3-I3</f>
        <v>-6.4513402618467808</v>
      </c>
      <c r="L3" s="22">
        <f>G3-J3</f>
        <v>7.3619391769170761E-3</v>
      </c>
    </row>
    <row r="4" spans="1:13">
      <c r="A4" s="48">
        <f>RA!A8</f>
        <v>42786</v>
      </c>
      <c r="B4" s="12">
        <v>12</v>
      </c>
      <c r="C4" s="46" t="s">
        <v>6</v>
      </c>
      <c r="D4" s="46"/>
      <c r="E4" s="15">
        <f>IFERROR(VLOOKUP(C4,RA!B:D,3,0),0)</f>
        <v>634584.66980000003</v>
      </c>
      <c r="F4" s="25">
        <f>IFERROR(VLOOKUP(C4,RA!B:I,8,0),0)</f>
        <v>179404.59570000001</v>
      </c>
      <c r="G4" s="16">
        <f t="shared" ref="G4:G42" si="0">E4-F4</f>
        <v>455180.07410000003</v>
      </c>
      <c r="H4" s="27">
        <f>RA!J8</f>
        <v>28.271183379917201</v>
      </c>
      <c r="I4" s="20">
        <f>IFERROR(VLOOKUP(B4,RMS!C:E,3,FALSE),0)</f>
        <v>634585.41315384605</v>
      </c>
      <c r="J4" s="21">
        <f>IFERROR(VLOOKUP(B4,RMS!C:F,4,FALSE),0)</f>
        <v>455180.07457435899</v>
      </c>
      <c r="K4" s="22">
        <f t="shared" ref="K4:K42" si="1">E4-I4</f>
        <v>-0.74335384601727128</v>
      </c>
      <c r="L4" s="22">
        <f t="shared" ref="L4:L42" si="2">G4-J4</f>
        <v>-4.7435896703973413E-4</v>
      </c>
    </row>
    <row r="5" spans="1:13">
      <c r="A5" s="48"/>
      <c r="B5" s="12">
        <v>13</v>
      </c>
      <c r="C5" s="46" t="s">
        <v>7</v>
      </c>
      <c r="D5" s="46"/>
      <c r="E5" s="15">
        <f>IFERROR(VLOOKUP(C5,RA!B:D,3,0),0)</f>
        <v>69857.743900000001</v>
      </c>
      <c r="F5" s="25">
        <f>IFERROR(VLOOKUP(C5,RA!B:I,8,0),0)</f>
        <v>16671.3995</v>
      </c>
      <c r="G5" s="16">
        <f t="shared" si="0"/>
        <v>53186.344400000002</v>
      </c>
      <c r="H5" s="27">
        <f>RA!J9</f>
        <v>23.8647837294385</v>
      </c>
      <c r="I5" s="20">
        <f>IFERROR(VLOOKUP(B5,RMS!C:E,3,FALSE),0)</f>
        <v>69857.800399145301</v>
      </c>
      <c r="J5" s="21">
        <f>IFERROR(VLOOKUP(B5,RMS!C:F,4,FALSE),0)</f>
        <v>53186.341355555604</v>
      </c>
      <c r="K5" s="22">
        <f t="shared" si="1"/>
        <v>-5.6499145299312659E-2</v>
      </c>
      <c r="L5" s="22">
        <f t="shared" si="2"/>
        <v>3.0444443982560188E-3</v>
      </c>
      <c r="M5" s="32"/>
    </row>
    <row r="6" spans="1:13">
      <c r="A6" s="48"/>
      <c r="B6" s="12">
        <v>14</v>
      </c>
      <c r="C6" s="46" t="s">
        <v>8</v>
      </c>
      <c r="D6" s="46"/>
      <c r="E6" s="15">
        <f>IFERROR(VLOOKUP(C6,RA!B:D,3,0),0)</f>
        <v>108467.8793</v>
      </c>
      <c r="F6" s="25">
        <f>IFERROR(VLOOKUP(C6,RA!B:I,8,0),0)</f>
        <v>23703.0874</v>
      </c>
      <c r="G6" s="16">
        <f t="shared" si="0"/>
        <v>84764.791899999997</v>
      </c>
      <c r="H6" s="27">
        <f>RA!J10</f>
        <v>21.852632828233101</v>
      </c>
      <c r="I6" s="20">
        <f>IFERROR(VLOOKUP(B6,RMS!C:E,3,FALSE),0)</f>
        <v>108469.751525074</v>
      </c>
      <c r="J6" s="21">
        <f>IFERROR(VLOOKUP(B6,RMS!C:F,4,FALSE),0)</f>
        <v>84764.791593055896</v>
      </c>
      <c r="K6" s="22">
        <f>E6-I6</f>
        <v>-1.8722250739956507</v>
      </c>
      <c r="L6" s="22">
        <f t="shared" si="2"/>
        <v>3.0694410088472068E-4</v>
      </c>
      <c r="M6" s="32"/>
    </row>
    <row r="7" spans="1:13">
      <c r="A7" s="48"/>
      <c r="B7" s="12">
        <v>15</v>
      </c>
      <c r="C7" s="46" t="s">
        <v>9</v>
      </c>
      <c r="D7" s="46"/>
      <c r="E7" s="15">
        <f>IFERROR(VLOOKUP(C7,RA!B:D,3,0),0)</f>
        <v>46710.996599999999</v>
      </c>
      <c r="F7" s="25">
        <f>IFERROR(VLOOKUP(C7,RA!B:I,8,0),0)</f>
        <v>10942.4576</v>
      </c>
      <c r="G7" s="16">
        <f t="shared" si="0"/>
        <v>35768.538999999997</v>
      </c>
      <c r="H7" s="27">
        <f>RA!J11</f>
        <v>23.425870558283101</v>
      </c>
      <c r="I7" s="20">
        <f>IFERROR(VLOOKUP(B7,RMS!C:E,3,FALSE),0)</f>
        <v>46711.017477626498</v>
      </c>
      <c r="J7" s="21">
        <f>IFERROR(VLOOKUP(B7,RMS!C:F,4,FALSE),0)</f>
        <v>35768.538761417403</v>
      </c>
      <c r="K7" s="22">
        <f t="shared" si="1"/>
        <v>-2.0877626498986501E-2</v>
      </c>
      <c r="L7" s="22">
        <f t="shared" si="2"/>
        <v>2.3858259373810142E-4</v>
      </c>
      <c r="M7" s="32"/>
    </row>
    <row r="8" spans="1:13">
      <c r="A8" s="48"/>
      <c r="B8" s="12">
        <v>16</v>
      </c>
      <c r="C8" s="46" t="s">
        <v>10</v>
      </c>
      <c r="D8" s="46"/>
      <c r="E8" s="15">
        <f>IFERROR(VLOOKUP(C8,RA!B:D,3,0),0)</f>
        <v>163488.12779999999</v>
      </c>
      <c r="F8" s="25">
        <f>IFERROR(VLOOKUP(C8,RA!B:I,8,0),0)</f>
        <v>18142.840800000002</v>
      </c>
      <c r="G8" s="16">
        <f t="shared" si="0"/>
        <v>145345.28699999998</v>
      </c>
      <c r="H8" s="27">
        <f>RA!J12</f>
        <v>11.097344525343599</v>
      </c>
      <c r="I8" s="20">
        <f>IFERROR(VLOOKUP(B8,RMS!C:E,3,FALSE),0)</f>
        <v>163488.12069145299</v>
      </c>
      <c r="J8" s="21">
        <f>IFERROR(VLOOKUP(B8,RMS!C:F,4,FALSE),0)</f>
        <v>145345.28247606801</v>
      </c>
      <c r="K8" s="22">
        <f t="shared" si="1"/>
        <v>7.1085469971876591E-3</v>
      </c>
      <c r="L8" s="22">
        <f t="shared" si="2"/>
        <v>4.523931973380968E-3</v>
      </c>
      <c r="M8" s="32"/>
    </row>
    <row r="9" spans="1:13">
      <c r="A9" s="48"/>
      <c r="B9" s="12">
        <v>17</v>
      </c>
      <c r="C9" s="46" t="s">
        <v>11</v>
      </c>
      <c r="D9" s="46"/>
      <c r="E9" s="15">
        <f>IFERROR(VLOOKUP(C9,RA!B:D,3,0),0)</f>
        <v>214395.7242</v>
      </c>
      <c r="F9" s="25">
        <f>IFERROR(VLOOKUP(C9,RA!B:I,8,0),0)</f>
        <v>52785.8246</v>
      </c>
      <c r="G9" s="16">
        <f t="shared" si="0"/>
        <v>161609.8996</v>
      </c>
      <c r="H9" s="27">
        <f>RA!J13</f>
        <v>24.6207450251006</v>
      </c>
      <c r="I9" s="20">
        <f>IFERROR(VLOOKUP(B9,RMS!C:E,3,FALSE),0)</f>
        <v>214395.90394359</v>
      </c>
      <c r="J9" s="21">
        <f>IFERROR(VLOOKUP(B9,RMS!C:F,4,FALSE),0)</f>
        <v>161609.901721367</v>
      </c>
      <c r="K9" s="22">
        <f t="shared" si="1"/>
        <v>-0.17974359000800177</v>
      </c>
      <c r="L9" s="22">
        <f t="shared" si="2"/>
        <v>-2.1213669970165938E-3</v>
      </c>
      <c r="M9" s="32"/>
    </row>
    <row r="10" spans="1:13">
      <c r="A10" s="48"/>
      <c r="B10" s="12">
        <v>18</v>
      </c>
      <c r="C10" s="46" t="s">
        <v>12</v>
      </c>
      <c r="D10" s="46"/>
      <c r="E10" s="15">
        <f>IFERROR(VLOOKUP(C10,RA!B:D,3,0),0)</f>
        <v>77417.799499999994</v>
      </c>
      <c r="F10" s="25">
        <f>IFERROR(VLOOKUP(C10,RA!B:I,8,0),0)</f>
        <v>17151.2575</v>
      </c>
      <c r="G10" s="16">
        <f t="shared" si="0"/>
        <v>60266.541999999994</v>
      </c>
      <c r="H10" s="27">
        <f>RA!J14</f>
        <v>22.1541526764785</v>
      </c>
      <c r="I10" s="20">
        <f>IFERROR(VLOOKUP(B10,RMS!C:E,3,FALSE),0)</f>
        <v>77417.801631623894</v>
      </c>
      <c r="J10" s="21">
        <f>IFERROR(VLOOKUP(B10,RMS!C:F,4,FALSE),0)</f>
        <v>60266.542882905997</v>
      </c>
      <c r="K10" s="22">
        <f t="shared" si="1"/>
        <v>-2.131623899913393E-3</v>
      </c>
      <c r="L10" s="22">
        <f t="shared" si="2"/>
        <v>-8.8290600251639262E-4</v>
      </c>
      <c r="M10" s="32"/>
    </row>
    <row r="11" spans="1:13">
      <c r="A11" s="48"/>
      <c r="B11" s="12">
        <v>19</v>
      </c>
      <c r="C11" s="46" t="s">
        <v>13</v>
      </c>
      <c r="D11" s="46"/>
      <c r="E11" s="15">
        <f>IFERROR(VLOOKUP(C11,RA!B:D,3,0),0)</f>
        <v>101808.9636</v>
      </c>
      <c r="F11" s="25">
        <f>IFERROR(VLOOKUP(C11,RA!B:I,8,0),0)</f>
        <v>-18889.304400000001</v>
      </c>
      <c r="G11" s="16">
        <f t="shared" si="0"/>
        <v>120698.26800000001</v>
      </c>
      <c r="H11" s="27">
        <f>RA!J15</f>
        <v>-18.5536751697176</v>
      </c>
      <c r="I11" s="20">
        <f>IFERROR(VLOOKUP(B11,RMS!C:E,3,FALSE),0)</f>
        <v>101809.014152137</v>
      </c>
      <c r="J11" s="21">
        <f>IFERROR(VLOOKUP(B11,RMS!C:F,4,FALSE),0)</f>
        <v>120698.26737094</v>
      </c>
      <c r="K11" s="22">
        <f t="shared" si="1"/>
        <v>-5.0552136992337182E-2</v>
      </c>
      <c r="L11" s="22">
        <f t="shared" si="2"/>
        <v>6.2906001403462142E-4</v>
      </c>
      <c r="M11" s="32"/>
    </row>
    <row r="12" spans="1:13">
      <c r="A12" s="48"/>
      <c r="B12" s="12">
        <v>21</v>
      </c>
      <c r="C12" s="46" t="s">
        <v>14</v>
      </c>
      <c r="D12" s="46"/>
      <c r="E12" s="15">
        <f>IFERROR(VLOOKUP(C12,RA!B:D,3,0),0)</f>
        <v>766906.64969999995</v>
      </c>
      <c r="F12" s="25">
        <f>IFERROR(VLOOKUP(C12,RA!B:I,8,0),0)</f>
        <v>-50269.9761</v>
      </c>
      <c r="G12" s="16">
        <f t="shared" si="0"/>
        <v>817176.62579999992</v>
      </c>
      <c r="H12" s="27">
        <f>RA!J16</f>
        <v>-6.5549015802203199</v>
      </c>
      <c r="I12" s="20">
        <f>IFERROR(VLOOKUP(B12,RMS!C:E,3,FALSE),0)</f>
        <v>766906.37156410201</v>
      </c>
      <c r="J12" s="21">
        <f>IFERROR(VLOOKUP(B12,RMS!C:F,4,FALSE),0)</f>
        <v>817176.62582564098</v>
      </c>
      <c r="K12" s="22">
        <f t="shared" si="1"/>
        <v>0.27813589794095606</v>
      </c>
      <c r="L12" s="22">
        <f t="shared" si="2"/>
        <v>-2.5641056708991528E-5</v>
      </c>
      <c r="M12" s="32"/>
    </row>
    <row r="13" spans="1:13">
      <c r="A13" s="48"/>
      <c r="B13" s="12">
        <v>22</v>
      </c>
      <c r="C13" s="46" t="s">
        <v>15</v>
      </c>
      <c r="D13" s="46"/>
      <c r="E13" s="15">
        <f>IFERROR(VLOOKUP(C13,RA!B:D,3,0),0)</f>
        <v>1389504.2126</v>
      </c>
      <c r="F13" s="25">
        <f>IFERROR(VLOOKUP(C13,RA!B:I,8,0),0)</f>
        <v>56941.602400000003</v>
      </c>
      <c r="G13" s="16">
        <f t="shared" si="0"/>
        <v>1332562.6102</v>
      </c>
      <c r="H13" s="27">
        <f>RA!J17</f>
        <v>4.0979798322059402</v>
      </c>
      <c r="I13" s="20">
        <f>IFERROR(VLOOKUP(B13,RMS!C:E,3,FALSE),0)</f>
        <v>1389504.2218991499</v>
      </c>
      <c r="J13" s="21">
        <f>IFERROR(VLOOKUP(B13,RMS!C:F,4,FALSE),0)</f>
        <v>1332562.61392821</v>
      </c>
      <c r="K13" s="22">
        <f t="shared" si="1"/>
        <v>-9.2991499695926905E-3</v>
      </c>
      <c r="L13" s="22">
        <f t="shared" si="2"/>
        <v>-3.7282099947333336E-3</v>
      </c>
      <c r="M13" s="32"/>
    </row>
    <row r="14" spans="1:13">
      <c r="A14" s="48"/>
      <c r="B14" s="12">
        <v>23</v>
      </c>
      <c r="C14" s="46" t="s">
        <v>16</v>
      </c>
      <c r="D14" s="46"/>
      <c r="E14" s="15">
        <f>IFERROR(VLOOKUP(C14,RA!B:D,3,0),0)</f>
        <v>1300504.3169</v>
      </c>
      <c r="F14" s="25">
        <f>IFERROR(VLOOKUP(C14,RA!B:I,8,0),0)</f>
        <v>144064.45110000001</v>
      </c>
      <c r="G14" s="16">
        <f t="shared" si="0"/>
        <v>1156439.8658</v>
      </c>
      <c r="H14" s="27">
        <f>RA!J18</f>
        <v>11.077583459577101</v>
      </c>
      <c r="I14" s="20">
        <f>IFERROR(VLOOKUP(B14,RMS!C:E,3,FALSE),0)</f>
        <v>1300504.7674581199</v>
      </c>
      <c r="J14" s="21">
        <f>IFERROR(VLOOKUP(B14,RMS!C:F,4,FALSE),0)</f>
        <v>1156439.90613675</v>
      </c>
      <c r="K14" s="22">
        <f t="shared" si="1"/>
        <v>-0.45055811991915107</v>
      </c>
      <c r="L14" s="22">
        <f t="shared" si="2"/>
        <v>-4.0336749982088804E-2</v>
      </c>
      <c r="M14" s="32"/>
    </row>
    <row r="15" spans="1:13">
      <c r="A15" s="48"/>
      <c r="B15" s="12">
        <v>24</v>
      </c>
      <c r="C15" s="46" t="s">
        <v>17</v>
      </c>
      <c r="D15" s="46"/>
      <c r="E15" s="15">
        <f>IFERROR(VLOOKUP(C15,RA!B:D,3,0),0)</f>
        <v>449313.28830000001</v>
      </c>
      <c r="F15" s="25">
        <f>IFERROR(VLOOKUP(C15,RA!B:I,8,0),0)</f>
        <v>43934.621200000001</v>
      </c>
      <c r="G15" s="16">
        <f t="shared" si="0"/>
        <v>405378.66710000002</v>
      </c>
      <c r="H15" s="27">
        <f>RA!J19</f>
        <v>9.7781708985792299</v>
      </c>
      <c r="I15" s="20">
        <f>IFERROR(VLOOKUP(B15,RMS!C:E,3,FALSE),0)</f>
        <v>449313.17348974303</v>
      </c>
      <c r="J15" s="21">
        <f>IFERROR(VLOOKUP(B15,RMS!C:F,4,FALSE),0)</f>
        <v>405378.66742478602</v>
      </c>
      <c r="K15" s="22">
        <f t="shared" si="1"/>
        <v>0.11481025698594749</v>
      </c>
      <c r="L15" s="22">
        <f t="shared" si="2"/>
        <v>-3.2478600041940808E-4</v>
      </c>
      <c r="M15" s="32"/>
    </row>
    <row r="16" spans="1:13">
      <c r="A16" s="48"/>
      <c r="B16" s="12">
        <v>25</v>
      </c>
      <c r="C16" s="46" t="s">
        <v>18</v>
      </c>
      <c r="D16" s="46"/>
      <c r="E16" s="15">
        <f>IFERROR(VLOOKUP(C16,RA!B:D,3,0),0)</f>
        <v>880347.44010000001</v>
      </c>
      <c r="F16" s="25">
        <f>IFERROR(VLOOKUP(C16,RA!B:I,8,0),0)</f>
        <v>92090.998900000006</v>
      </c>
      <c r="G16" s="16">
        <f t="shared" si="0"/>
        <v>788256.4412</v>
      </c>
      <c r="H16" s="27">
        <f>RA!J20</f>
        <v>10.4607561407277</v>
      </c>
      <c r="I16" s="20">
        <f>IFERROR(VLOOKUP(B16,RMS!C:E,3,FALSE),0)</f>
        <v>880347.6801</v>
      </c>
      <c r="J16" s="21">
        <f>IFERROR(VLOOKUP(B16,RMS!C:F,4,FALSE),0)</f>
        <v>788256.4412</v>
      </c>
      <c r="K16" s="22">
        <f t="shared" si="1"/>
        <v>-0.23999999999068677</v>
      </c>
      <c r="L16" s="22">
        <f t="shared" si="2"/>
        <v>0</v>
      </c>
      <c r="M16" s="32"/>
    </row>
    <row r="17" spans="1:13">
      <c r="A17" s="48"/>
      <c r="B17" s="12">
        <v>26</v>
      </c>
      <c r="C17" s="46" t="s">
        <v>19</v>
      </c>
      <c r="D17" s="46"/>
      <c r="E17" s="15">
        <f>IFERROR(VLOOKUP(C17,RA!B:D,3,0),0)</f>
        <v>316665.37709999998</v>
      </c>
      <c r="F17" s="25">
        <f>IFERROR(VLOOKUP(C17,RA!B:I,8,0),0)</f>
        <v>40207.8433</v>
      </c>
      <c r="G17" s="16">
        <f t="shared" si="0"/>
        <v>276457.53379999998</v>
      </c>
      <c r="H17" s="27">
        <f>RA!J21</f>
        <v>12.6972653809585</v>
      </c>
      <c r="I17" s="20">
        <f>IFERROR(VLOOKUP(B17,RMS!C:E,3,FALSE),0)</f>
        <v>316665.26326604601</v>
      </c>
      <c r="J17" s="21">
        <f>IFERROR(VLOOKUP(B17,RMS!C:F,4,FALSE),0)</f>
        <v>276457.53374953498</v>
      </c>
      <c r="K17" s="22">
        <f t="shared" si="1"/>
        <v>0.11383395397569984</v>
      </c>
      <c r="L17" s="22">
        <f t="shared" si="2"/>
        <v>5.04649942740798E-5</v>
      </c>
      <c r="M17" s="32"/>
    </row>
    <row r="18" spans="1:13">
      <c r="A18" s="48"/>
      <c r="B18" s="12">
        <v>27</v>
      </c>
      <c r="C18" s="46" t="s">
        <v>20</v>
      </c>
      <c r="D18" s="46"/>
      <c r="E18" s="15">
        <f>IFERROR(VLOOKUP(C18,RA!B:D,3,0),0)</f>
        <v>1055429.8768</v>
      </c>
      <c r="F18" s="25">
        <f>IFERROR(VLOOKUP(C18,RA!B:I,8,0),0)</f>
        <v>33490.876300000004</v>
      </c>
      <c r="G18" s="16">
        <f t="shared" si="0"/>
        <v>1021939.0005</v>
      </c>
      <c r="H18" s="27">
        <f>RA!J22</f>
        <v>3.1731976738750598</v>
      </c>
      <c r="I18" s="20">
        <f>IFERROR(VLOOKUP(B18,RMS!C:E,3,FALSE),0)</f>
        <v>1055431.1979064001</v>
      </c>
      <c r="J18" s="21">
        <f>IFERROR(VLOOKUP(B18,RMS!C:F,4,FALSE),0)</f>
        <v>1021939.00062927</v>
      </c>
      <c r="K18" s="22">
        <f t="shared" si="1"/>
        <v>-1.3211064001079649</v>
      </c>
      <c r="L18" s="22">
        <f t="shared" si="2"/>
        <v>-1.2927001807838678E-4</v>
      </c>
      <c r="M18" s="32"/>
    </row>
    <row r="19" spans="1:13">
      <c r="A19" s="48"/>
      <c r="B19" s="12">
        <v>29</v>
      </c>
      <c r="C19" s="46" t="s">
        <v>21</v>
      </c>
      <c r="D19" s="46"/>
      <c r="E19" s="15">
        <f>IFERROR(VLOOKUP(C19,RA!B:D,3,0),0)</f>
        <v>2368808.9497000002</v>
      </c>
      <c r="F19" s="25">
        <f>IFERROR(VLOOKUP(C19,RA!B:I,8,0),0)</f>
        <v>218448.03479999999</v>
      </c>
      <c r="G19" s="16">
        <f t="shared" si="0"/>
        <v>2150360.9149000002</v>
      </c>
      <c r="H19" s="27">
        <f>RA!J23</f>
        <v>9.2218511259705291</v>
      </c>
      <c r="I19" s="20">
        <f>IFERROR(VLOOKUP(B19,RMS!C:E,3,FALSE),0)</f>
        <v>2368810.55629658</v>
      </c>
      <c r="J19" s="21">
        <f>IFERROR(VLOOKUP(B19,RMS!C:F,4,FALSE),0)</f>
        <v>2150360.9469136801</v>
      </c>
      <c r="K19" s="22">
        <f t="shared" si="1"/>
        <v>-1.6065965797752142</v>
      </c>
      <c r="L19" s="22">
        <f t="shared" si="2"/>
        <v>-3.2013679854571819E-2</v>
      </c>
      <c r="M19" s="32"/>
    </row>
    <row r="20" spans="1:13">
      <c r="A20" s="48"/>
      <c r="B20" s="12">
        <v>31</v>
      </c>
      <c r="C20" s="46" t="s">
        <v>22</v>
      </c>
      <c r="D20" s="46"/>
      <c r="E20" s="15">
        <f>IFERROR(VLOOKUP(C20,RA!B:D,3,0),0)</f>
        <v>194448.1684</v>
      </c>
      <c r="F20" s="25">
        <f>IFERROR(VLOOKUP(C20,RA!B:I,8,0),0)</f>
        <v>27063.1957</v>
      </c>
      <c r="G20" s="16">
        <f t="shared" si="0"/>
        <v>167384.97269999998</v>
      </c>
      <c r="H20" s="27">
        <f>RA!J24</f>
        <v>13.9179483780625</v>
      </c>
      <c r="I20" s="20">
        <f>IFERROR(VLOOKUP(B20,RMS!C:E,3,FALSE),0)</f>
        <v>194448.19201759301</v>
      </c>
      <c r="J20" s="21">
        <f>IFERROR(VLOOKUP(B20,RMS!C:F,4,FALSE),0)</f>
        <v>167384.959818376</v>
      </c>
      <c r="K20" s="22">
        <f t="shared" si="1"/>
        <v>-2.3617593018570915E-2</v>
      </c>
      <c r="L20" s="22">
        <f t="shared" si="2"/>
        <v>1.2881623988505453E-2</v>
      </c>
      <c r="M20" s="32"/>
    </row>
    <row r="21" spans="1:13">
      <c r="A21" s="48"/>
      <c r="B21" s="12">
        <v>32</v>
      </c>
      <c r="C21" s="46" t="s">
        <v>23</v>
      </c>
      <c r="D21" s="46"/>
      <c r="E21" s="15">
        <f>IFERROR(VLOOKUP(C21,RA!B:D,3,0),0)</f>
        <v>249181.11689999999</v>
      </c>
      <c r="F21" s="25">
        <f>IFERROR(VLOOKUP(C21,RA!B:I,8,0),0)</f>
        <v>19162.3815</v>
      </c>
      <c r="G21" s="16">
        <f t="shared" si="0"/>
        <v>230018.73540000001</v>
      </c>
      <c r="H21" s="27">
        <f>RA!J25</f>
        <v>7.6901419089834802</v>
      </c>
      <c r="I21" s="20">
        <f>IFERROR(VLOOKUP(B21,RMS!C:E,3,FALSE),0)</f>
        <v>249181.10436395099</v>
      </c>
      <c r="J21" s="21">
        <f>IFERROR(VLOOKUP(B21,RMS!C:F,4,FALSE),0)</f>
        <v>230018.74266031501</v>
      </c>
      <c r="K21" s="22">
        <f t="shared" si="1"/>
        <v>1.2536049005575478E-2</v>
      </c>
      <c r="L21" s="22">
        <f t="shared" si="2"/>
        <v>-7.2603150038048625E-3</v>
      </c>
      <c r="M21" s="32"/>
    </row>
    <row r="22" spans="1:13">
      <c r="A22" s="48"/>
      <c r="B22" s="12">
        <v>33</v>
      </c>
      <c r="C22" s="46" t="s">
        <v>24</v>
      </c>
      <c r="D22" s="46"/>
      <c r="E22" s="15">
        <f>IFERROR(VLOOKUP(C22,RA!B:D,3,0),0)</f>
        <v>544111.35290000006</v>
      </c>
      <c r="F22" s="25">
        <f>IFERROR(VLOOKUP(C22,RA!B:I,8,0),0)</f>
        <v>112799.2013</v>
      </c>
      <c r="G22" s="16">
        <f t="shared" si="0"/>
        <v>431312.15160000004</v>
      </c>
      <c r="H22" s="27">
        <f>RA!J26</f>
        <v>20.730903830402301</v>
      </c>
      <c r="I22" s="20">
        <f>IFERROR(VLOOKUP(B22,RMS!C:E,3,FALSE),0)</f>
        <v>544111.33912393195</v>
      </c>
      <c r="J22" s="21">
        <f>IFERROR(VLOOKUP(B22,RMS!C:F,4,FALSE),0)</f>
        <v>431312.13614851498</v>
      </c>
      <c r="K22" s="22">
        <f t="shared" si="1"/>
        <v>1.3776068110018969E-2</v>
      </c>
      <c r="L22" s="22">
        <f t="shared" si="2"/>
        <v>1.5451485058292747E-2</v>
      </c>
      <c r="M22" s="32"/>
    </row>
    <row r="23" spans="1:13">
      <c r="A23" s="48"/>
      <c r="B23" s="12">
        <v>34</v>
      </c>
      <c r="C23" s="46" t="s">
        <v>25</v>
      </c>
      <c r="D23" s="46"/>
      <c r="E23" s="15">
        <f>IFERROR(VLOOKUP(C23,RA!B:D,3,0),0)</f>
        <v>194506.26269999999</v>
      </c>
      <c r="F23" s="25">
        <f>IFERROR(VLOOKUP(C23,RA!B:I,8,0),0)</f>
        <v>48691.868999999999</v>
      </c>
      <c r="G23" s="16">
        <f t="shared" si="0"/>
        <v>145814.39369999999</v>
      </c>
      <c r="H23" s="27">
        <f>RA!J27</f>
        <v>25.033573893248199</v>
      </c>
      <c r="I23" s="20">
        <f>IFERROR(VLOOKUP(B23,RMS!C:E,3,FALSE),0)</f>
        <v>194506.22649711801</v>
      </c>
      <c r="J23" s="21">
        <f>IFERROR(VLOOKUP(B23,RMS!C:F,4,FALSE),0)</f>
        <v>145814.39964523099</v>
      </c>
      <c r="K23" s="22">
        <f t="shared" si="1"/>
        <v>3.6202881979988888E-2</v>
      </c>
      <c r="L23" s="22">
        <f t="shared" si="2"/>
        <v>-5.9452310088090599E-3</v>
      </c>
      <c r="M23" s="32"/>
    </row>
    <row r="24" spans="1:13">
      <c r="A24" s="48"/>
      <c r="B24" s="12">
        <v>35</v>
      </c>
      <c r="C24" s="46" t="s">
        <v>26</v>
      </c>
      <c r="D24" s="46"/>
      <c r="E24" s="15">
        <f>IFERROR(VLOOKUP(C24,RA!B:D,3,0),0)</f>
        <v>723591.85739999998</v>
      </c>
      <c r="F24" s="25">
        <f>IFERROR(VLOOKUP(C24,RA!B:I,8,0),0)</f>
        <v>22392.205399999999</v>
      </c>
      <c r="G24" s="16">
        <f t="shared" si="0"/>
        <v>701199.652</v>
      </c>
      <c r="H24" s="27">
        <f>RA!J28</f>
        <v>3.0945905721575402</v>
      </c>
      <c r="I24" s="20">
        <f>IFERROR(VLOOKUP(B24,RMS!C:E,3,FALSE),0)</f>
        <v>723591.99181504396</v>
      </c>
      <c r="J24" s="21">
        <f>IFERROR(VLOOKUP(B24,RMS!C:F,4,FALSE),0)</f>
        <v>701199.651759292</v>
      </c>
      <c r="K24" s="22">
        <f t="shared" si="1"/>
        <v>-0.13441504398360848</v>
      </c>
      <c r="L24" s="22">
        <f t="shared" si="2"/>
        <v>2.40708002820611E-4</v>
      </c>
      <c r="M24" s="32"/>
    </row>
    <row r="25" spans="1:13">
      <c r="A25" s="48"/>
      <c r="B25" s="12">
        <v>36</v>
      </c>
      <c r="C25" s="46" t="s">
        <v>27</v>
      </c>
      <c r="D25" s="46"/>
      <c r="E25" s="15">
        <f>IFERROR(VLOOKUP(C25,RA!B:D,3,0),0)</f>
        <v>620476.75800000003</v>
      </c>
      <c r="F25" s="25">
        <f>IFERROR(VLOOKUP(C25,RA!B:I,8,0),0)</f>
        <v>97498.416500000007</v>
      </c>
      <c r="G25" s="16">
        <f t="shared" si="0"/>
        <v>522978.34150000004</v>
      </c>
      <c r="H25" s="27">
        <f>RA!J29</f>
        <v>15.7134679491089</v>
      </c>
      <c r="I25" s="20">
        <f>IFERROR(VLOOKUP(B25,RMS!C:E,3,FALSE),0)</f>
        <v>620477.32149999996</v>
      </c>
      <c r="J25" s="21">
        <f>IFERROR(VLOOKUP(B25,RMS!C:F,4,FALSE),0)</f>
        <v>522978.28227353399</v>
      </c>
      <c r="K25" s="22">
        <f t="shared" si="1"/>
        <v>-0.56349999993108213</v>
      </c>
      <c r="L25" s="22">
        <f t="shared" si="2"/>
        <v>5.9226466051768512E-2</v>
      </c>
      <c r="M25" s="32"/>
    </row>
    <row r="26" spans="1:13">
      <c r="A26" s="48"/>
      <c r="B26" s="12">
        <v>37</v>
      </c>
      <c r="C26" s="46" t="s">
        <v>63</v>
      </c>
      <c r="D26" s="46"/>
      <c r="E26" s="15">
        <f>IFERROR(VLOOKUP(C26,RA!B:D,3,0),0)</f>
        <v>903153.27170000004</v>
      </c>
      <c r="F26" s="25">
        <f>IFERROR(VLOOKUP(C26,RA!B:I,8,0),0)</f>
        <v>97885.116500000004</v>
      </c>
      <c r="G26" s="16">
        <f t="shared" si="0"/>
        <v>805268.15520000004</v>
      </c>
      <c r="H26" s="27">
        <f>RA!J30</f>
        <v>10.8381511275214</v>
      </c>
      <c r="I26" s="20">
        <f>IFERROR(VLOOKUP(B26,RMS!C:E,3,FALSE),0)</f>
        <v>903153.22896637197</v>
      </c>
      <c r="J26" s="21">
        <f>IFERROR(VLOOKUP(B26,RMS!C:F,4,FALSE),0)</f>
        <v>805268.15910940501</v>
      </c>
      <c r="K26" s="22">
        <f t="shared" si="1"/>
        <v>4.2733628069981933E-2</v>
      </c>
      <c r="L26" s="22">
        <f t="shared" si="2"/>
        <v>-3.9094049716368318E-3</v>
      </c>
      <c r="M26" s="32"/>
    </row>
    <row r="27" spans="1:13">
      <c r="A27" s="48"/>
      <c r="B27" s="12">
        <v>38</v>
      </c>
      <c r="C27" s="46" t="s">
        <v>29</v>
      </c>
      <c r="D27" s="46"/>
      <c r="E27" s="15">
        <f>IFERROR(VLOOKUP(C27,RA!B:D,3,0),0)</f>
        <v>626235.67460000003</v>
      </c>
      <c r="F27" s="25">
        <f>IFERROR(VLOOKUP(C27,RA!B:I,8,0),0)</f>
        <v>31487.339499999998</v>
      </c>
      <c r="G27" s="16">
        <f t="shared" si="0"/>
        <v>594748.33510000003</v>
      </c>
      <c r="H27" s="27">
        <f>RA!J31</f>
        <v>5.0280334987482398</v>
      </c>
      <c r="I27" s="20">
        <f>IFERROR(VLOOKUP(B27,RMS!C:E,3,FALSE),0)</f>
        <v>626235.57083362795</v>
      </c>
      <c r="J27" s="21">
        <f>IFERROR(VLOOKUP(B27,RMS!C:F,4,FALSE),0)</f>
        <v>594748.30340176995</v>
      </c>
      <c r="K27" s="22">
        <f t="shared" si="1"/>
        <v>0.10376637207809836</v>
      </c>
      <c r="L27" s="22">
        <f t="shared" si="2"/>
        <v>3.1698230071924627E-2</v>
      </c>
      <c r="M27" s="32"/>
    </row>
    <row r="28" spans="1:13">
      <c r="A28" s="48"/>
      <c r="B28" s="12">
        <v>39</v>
      </c>
      <c r="C28" s="46" t="s">
        <v>30</v>
      </c>
      <c r="D28" s="46"/>
      <c r="E28" s="15">
        <f>IFERROR(VLOOKUP(C28,RA!B:D,3,0),0)</f>
        <v>130692.1654</v>
      </c>
      <c r="F28" s="25">
        <f>IFERROR(VLOOKUP(C28,RA!B:I,8,0),0)</f>
        <v>33989.325599999996</v>
      </c>
      <c r="G28" s="16">
        <f t="shared" si="0"/>
        <v>96702.839800000002</v>
      </c>
      <c r="H28" s="27">
        <f>RA!J32</f>
        <v>26.007163854062199</v>
      </c>
      <c r="I28" s="20">
        <f>IFERROR(VLOOKUP(B28,RMS!C:E,3,FALSE),0)</f>
        <v>130692.07099382801</v>
      </c>
      <c r="J28" s="21">
        <f>IFERROR(VLOOKUP(B28,RMS!C:F,4,FALSE),0)</f>
        <v>96702.848477696694</v>
      </c>
      <c r="K28" s="22">
        <f t="shared" si="1"/>
        <v>9.4406171992886811E-2</v>
      </c>
      <c r="L28" s="22">
        <f t="shared" si="2"/>
        <v>-8.6776966927573085E-3</v>
      </c>
      <c r="M28" s="32"/>
    </row>
    <row r="29" spans="1:13">
      <c r="A29" s="48"/>
      <c r="B29" s="12">
        <v>40</v>
      </c>
      <c r="C29" s="46" t="s">
        <v>64</v>
      </c>
      <c r="D29" s="46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48"/>
      <c r="B30" s="12">
        <v>42</v>
      </c>
      <c r="C30" s="46" t="s">
        <v>31</v>
      </c>
      <c r="D30" s="46"/>
      <c r="E30" s="15">
        <f>IFERROR(VLOOKUP(C30,RA!B:D,3,0),0)</f>
        <v>115030.7681</v>
      </c>
      <c r="F30" s="25">
        <f>IFERROR(VLOOKUP(C30,RA!B:I,8,0),0)</f>
        <v>6981.6381000000001</v>
      </c>
      <c r="G30" s="16">
        <f t="shared" si="0"/>
        <v>108049.13</v>
      </c>
      <c r="H30" s="27">
        <f>RA!J34</f>
        <v>6.06936580127035</v>
      </c>
      <c r="I30" s="20">
        <f>IFERROR(VLOOKUP(B30,RMS!C:E,3,FALSE),0)</f>
        <v>115030.76730000001</v>
      </c>
      <c r="J30" s="21">
        <f>IFERROR(VLOOKUP(B30,RMS!C:F,4,FALSE),0)</f>
        <v>108049.1455</v>
      </c>
      <c r="K30" s="22">
        <f t="shared" si="1"/>
        <v>7.9999999434221536E-4</v>
      </c>
      <c r="L30" s="22">
        <f t="shared" si="2"/>
        <v>-1.5499999994062819E-2</v>
      </c>
      <c r="M30" s="32"/>
    </row>
    <row r="31" spans="1:13" s="36" customFormat="1" ht="12" thickBot="1">
      <c r="A31" s="48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48"/>
      <c r="B32" s="12">
        <v>70</v>
      </c>
      <c r="C32" s="49" t="s">
        <v>61</v>
      </c>
      <c r="D32" s="50"/>
      <c r="E32" s="15">
        <f>IFERROR(VLOOKUP(C32,RA!B:D,3,0),0)</f>
        <v>171838.31</v>
      </c>
      <c r="F32" s="25">
        <f>IFERROR(VLOOKUP(C32,RA!B:I,8,0),0)</f>
        <v>13687.36</v>
      </c>
      <c r="G32" s="16">
        <f t="shared" si="0"/>
        <v>158150.95000000001</v>
      </c>
      <c r="H32" s="27">
        <f>RA!J34</f>
        <v>6.06936580127035</v>
      </c>
      <c r="I32" s="20">
        <f>IFERROR(VLOOKUP(B32,RMS!C:E,3,FALSE),0)</f>
        <v>171838.31</v>
      </c>
      <c r="J32" s="21">
        <f>IFERROR(VLOOKUP(B32,RMS!C:F,4,FALSE),0)</f>
        <v>158150.95000000001</v>
      </c>
      <c r="K32" s="22">
        <f t="shared" si="1"/>
        <v>0</v>
      </c>
      <c r="L32" s="22">
        <f t="shared" si="2"/>
        <v>0</v>
      </c>
    </row>
    <row r="33" spans="1:13">
      <c r="A33" s="48"/>
      <c r="B33" s="12">
        <v>71</v>
      </c>
      <c r="C33" s="46" t="s">
        <v>35</v>
      </c>
      <c r="D33" s="46"/>
      <c r="E33" s="15">
        <f>IFERROR(VLOOKUP(C33,RA!B:D,3,0),0)</f>
        <v>120326.85</v>
      </c>
      <c r="F33" s="25">
        <f>IFERROR(VLOOKUP(C33,RA!B:I,8,0),0)</f>
        <v>-11438.75</v>
      </c>
      <c r="G33" s="16">
        <f t="shared" si="0"/>
        <v>131765.6</v>
      </c>
      <c r="H33" s="27">
        <f>RA!J34</f>
        <v>6.06936580127035</v>
      </c>
      <c r="I33" s="20">
        <f>IFERROR(VLOOKUP(B33,RMS!C:E,3,FALSE),0)</f>
        <v>120326.85</v>
      </c>
      <c r="J33" s="21">
        <f>IFERROR(VLOOKUP(B33,RMS!C:F,4,FALSE),0)</f>
        <v>131765.6</v>
      </c>
      <c r="K33" s="22">
        <f t="shared" si="1"/>
        <v>0</v>
      </c>
      <c r="L33" s="22">
        <f t="shared" si="2"/>
        <v>0</v>
      </c>
      <c r="M33" s="32"/>
    </row>
    <row r="34" spans="1:13">
      <c r="A34" s="48"/>
      <c r="B34" s="12">
        <v>72</v>
      </c>
      <c r="C34" s="46" t="s">
        <v>36</v>
      </c>
      <c r="D34" s="46"/>
      <c r="E34" s="15">
        <f>IFERROR(VLOOKUP(C34,RA!B:D,3,0),0)</f>
        <v>3975.26</v>
      </c>
      <c r="F34" s="25">
        <f>IFERROR(VLOOKUP(C34,RA!B:I,8,0),0)</f>
        <v>100.91</v>
      </c>
      <c r="G34" s="16">
        <f t="shared" si="0"/>
        <v>3874.3500000000004</v>
      </c>
      <c r="H34" s="27">
        <f>RA!J35</f>
        <v>0</v>
      </c>
      <c r="I34" s="20">
        <f>IFERROR(VLOOKUP(B34,RMS!C:E,3,FALSE),0)</f>
        <v>3975.26</v>
      </c>
      <c r="J34" s="21">
        <f>IFERROR(VLOOKUP(B34,RMS!C:F,4,FALSE),0)</f>
        <v>3874.35</v>
      </c>
      <c r="K34" s="22">
        <f t="shared" si="1"/>
        <v>0</v>
      </c>
      <c r="L34" s="22">
        <f t="shared" si="2"/>
        <v>0</v>
      </c>
      <c r="M34" s="32"/>
    </row>
    <row r="35" spans="1:13">
      <c r="A35" s="48"/>
      <c r="B35" s="12">
        <v>73</v>
      </c>
      <c r="C35" s="46" t="s">
        <v>37</v>
      </c>
      <c r="D35" s="46"/>
      <c r="E35" s="15">
        <f>IFERROR(VLOOKUP(C35,RA!B:D,3,0),0)</f>
        <v>135297.26999999999</v>
      </c>
      <c r="F35" s="25">
        <f>IFERROR(VLOOKUP(C35,RA!B:I,8,0),0)</f>
        <v>-15239.54</v>
      </c>
      <c r="G35" s="16">
        <f t="shared" si="0"/>
        <v>150536.81</v>
      </c>
      <c r="H35" s="27">
        <f>RA!J34</f>
        <v>6.06936580127035</v>
      </c>
      <c r="I35" s="20">
        <f>IFERROR(VLOOKUP(B35,RMS!C:E,3,FALSE),0)</f>
        <v>135297.26999999999</v>
      </c>
      <c r="J35" s="21">
        <f>IFERROR(VLOOKUP(B35,RMS!C:F,4,FALSE),0)</f>
        <v>150536.81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48"/>
      <c r="B36" s="12">
        <v>74</v>
      </c>
      <c r="C36" s="46" t="s">
        <v>62</v>
      </c>
      <c r="D36" s="46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0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48"/>
      <c r="B37" s="12">
        <v>75</v>
      </c>
      <c r="C37" s="46" t="s">
        <v>32</v>
      </c>
      <c r="D37" s="46"/>
      <c r="E37" s="15">
        <f>IFERROR(VLOOKUP(C37,RA!B:D,3,0),0)</f>
        <v>24801.7094</v>
      </c>
      <c r="F37" s="25">
        <f>IFERROR(VLOOKUP(C37,RA!B:I,8,0),0)</f>
        <v>2544.1626999999999</v>
      </c>
      <c r="G37" s="16">
        <f t="shared" si="0"/>
        <v>22257.546699999999</v>
      </c>
      <c r="H37" s="27">
        <f>RA!J35</f>
        <v>0</v>
      </c>
      <c r="I37" s="20">
        <f>IFERROR(VLOOKUP(B37,RMS!C:E,3,FALSE),0)</f>
        <v>24801.709401709399</v>
      </c>
      <c r="J37" s="21">
        <f>IFERROR(VLOOKUP(B37,RMS!C:F,4,FALSE),0)</f>
        <v>22257.547008547001</v>
      </c>
      <c r="K37" s="22">
        <f t="shared" si="1"/>
        <v>-1.7093989299610257E-6</v>
      </c>
      <c r="L37" s="22">
        <f t="shared" si="2"/>
        <v>-3.0854700162308291E-4</v>
      </c>
      <c r="M37" s="32"/>
    </row>
    <row r="38" spans="1:13">
      <c r="A38" s="48"/>
      <c r="B38" s="12">
        <v>76</v>
      </c>
      <c r="C38" s="46" t="s">
        <v>33</v>
      </c>
      <c r="D38" s="46"/>
      <c r="E38" s="15">
        <f>IFERROR(VLOOKUP(C38,RA!B:D,3,0),0)</f>
        <v>311011.15769999998</v>
      </c>
      <c r="F38" s="25">
        <f>IFERROR(VLOOKUP(C38,RA!B:I,8,0),0)</f>
        <v>17892.356899999999</v>
      </c>
      <c r="G38" s="16">
        <f t="shared" si="0"/>
        <v>293118.80079999997</v>
      </c>
      <c r="H38" s="27">
        <f>RA!J36</f>
        <v>7.9652552448868903</v>
      </c>
      <c r="I38" s="20">
        <f>IFERROR(VLOOKUP(B38,RMS!C:E,3,FALSE),0)</f>
        <v>311011.15256581199</v>
      </c>
      <c r="J38" s="21">
        <f>IFERROR(VLOOKUP(B38,RMS!C:F,4,FALSE),0)</f>
        <v>293118.80001196603</v>
      </c>
      <c r="K38" s="22">
        <f t="shared" si="1"/>
        <v>5.1341879880055785E-3</v>
      </c>
      <c r="L38" s="22">
        <f t="shared" si="2"/>
        <v>7.8803393989801407E-4</v>
      </c>
      <c r="M38" s="32"/>
    </row>
    <row r="39" spans="1:13">
      <c r="A39" s="48"/>
      <c r="B39" s="12">
        <v>77</v>
      </c>
      <c r="C39" s="46" t="s">
        <v>38</v>
      </c>
      <c r="D39" s="46"/>
      <c r="E39" s="15">
        <f>IFERROR(VLOOKUP(C39,RA!B:D,3,0),0)</f>
        <v>84519.85</v>
      </c>
      <c r="F39" s="25">
        <f>IFERROR(VLOOKUP(C39,RA!B:I,8,0),0)</f>
        <v>-2656.96</v>
      </c>
      <c r="G39" s="16">
        <f t="shared" si="0"/>
        <v>87176.810000000012</v>
      </c>
      <c r="H39" s="27">
        <f>RA!J37</f>
        <v>-9.5063986134433005</v>
      </c>
      <c r="I39" s="20">
        <f>IFERROR(VLOOKUP(B39,RMS!C:E,3,FALSE),0)</f>
        <v>84519.85</v>
      </c>
      <c r="J39" s="21">
        <f>IFERROR(VLOOKUP(B39,RMS!C:F,4,FALSE),0)</f>
        <v>87176.81</v>
      </c>
      <c r="K39" s="22">
        <f t="shared" si="1"/>
        <v>0</v>
      </c>
      <c r="L39" s="22">
        <f t="shared" si="2"/>
        <v>0</v>
      </c>
      <c r="M39" s="32"/>
    </row>
    <row r="40" spans="1:13">
      <c r="A40" s="48"/>
      <c r="B40" s="12">
        <v>78</v>
      </c>
      <c r="C40" s="46" t="s">
        <v>39</v>
      </c>
      <c r="D40" s="46"/>
      <c r="E40" s="15">
        <f>IFERROR(VLOOKUP(C40,RA!B:D,3,0),0)</f>
        <v>37544.58</v>
      </c>
      <c r="F40" s="25">
        <f>IFERROR(VLOOKUP(C40,RA!B:I,8,0),0)</f>
        <v>5138.6000000000004</v>
      </c>
      <c r="G40" s="16">
        <f t="shared" si="0"/>
        <v>32405.980000000003</v>
      </c>
      <c r="H40" s="27">
        <f>RA!J38</f>
        <v>2.5384503151995101</v>
      </c>
      <c r="I40" s="20">
        <f>IFERROR(VLOOKUP(B40,RMS!C:E,3,FALSE),0)</f>
        <v>37544.58</v>
      </c>
      <c r="J40" s="21">
        <f>IFERROR(VLOOKUP(B40,RMS!C:F,4,FALSE),0)</f>
        <v>32405.98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48"/>
      <c r="B41" s="12">
        <v>9101</v>
      </c>
      <c r="C41" s="51" t="s">
        <v>65</v>
      </c>
      <c r="D41" s="52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-11.2637453808196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48"/>
      <c r="B42" s="12">
        <v>99</v>
      </c>
      <c r="C42" s="46" t="s">
        <v>34</v>
      </c>
      <c r="D42" s="46"/>
      <c r="E42" s="15">
        <f>IFERROR(VLOOKUP(C42,RA!B:D,3,0),0)</f>
        <v>4661.5081</v>
      </c>
      <c r="F42" s="25">
        <f>IFERROR(VLOOKUP(C42,RA!B:I,8,0),0)</f>
        <v>831.64409999999998</v>
      </c>
      <c r="G42" s="16">
        <f t="shared" si="0"/>
        <v>3829.864</v>
      </c>
      <c r="H42" s="27">
        <f>RA!J39</f>
        <v>-11.2637453808196</v>
      </c>
      <c r="I42" s="20">
        <f>VLOOKUP(B42,RMS!C:E,3,FALSE)</f>
        <v>4661.5082066409504</v>
      </c>
      <c r="J42" s="21">
        <f>IFERROR(VLOOKUP(B42,RMS!C:F,4,FALSE),0)</f>
        <v>3829.8640798729298</v>
      </c>
      <c r="K42" s="22">
        <f t="shared" si="1"/>
        <v>-1.0664095043466659E-4</v>
      </c>
      <c r="L42" s="22">
        <f t="shared" si="2"/>
        <v>-7.9872929745761212E-5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56" customWidth="1"/>
    <col min="2" max="3" width="9.140625" style="56"/>
    <col min="4" max="4" width="13.140625" style="56" bestFit="1" customWidth="1"/>
    <col min="5" max="5" width="12" style="56" bestFit="1" customWidth="1"/>
    <col min="6" max="7" width="14" style="56" bestFit="1" customWidth="1"/>
    <col min="8" max="8" width="9.140625" style="56"/>
    <col min="9" max="9" width="14" style="56" bestFit="1" customWidth="1"/>
    <col min="10" max="10" width="9.140625" style="56"/>
    <col min="11" max="11" width="14" style="56" bestFit="1" customWidth="1"/>
    <col min="12" max="12" width="12" style="56" bestFit="1" customWidth="1"/>
    <col min="13" max="13" width="14" style="56" bestFit="1" customWidth="1"/>
    <col min="14" max="15" width="15.85546875" style="56" bestFit="1" customWidth="1"/>
    <col min="16" max="16" width="10.5703125" style="56" bestFit="1" customWidth="1"/>
    <col min="17" max="18" width="12" style="56" bestFit="1" customWidth="1"/>
    <col min="19" max="20" width="9.140625" style="56"/>
    <col min="21" max="21" width="12" style="56" bestFit="1" customWidth="1"/>
    <col min="22" max="22" width="41.140625" style="56" bestFit="1" customWidth="1"/>
    <col min="23" max="16384" width="9.140625" style="56"/>
  </cols>
  <sheetData>
    <row r="1" spans="1:23" ht="12.7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 t="s">
        <v>45</v>
      </c>
      <c r="W1" s="55"/>
    </row>
    <row r="2" spans="1:23" ht="12.7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4"/>
      <c r="W2" s="55"/>
    </row>
    <row r="3" spans="1:23" ht="23.25" thickBo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7" t="s">
        <v>46</v>
      </c>
      <c r="W3" s="55"/>
    </row>
    <row r="4" spans="1:23" ht="12.75" thickTop="1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W4" s="55"/>
    </row>
    <row r="5" spans="1:23" ht="22.5" thickTop="1" thickBot="1">
      <c r="A5" s="59"/>
      <c r="B5" s="60"/>
      <c r="C5" s="61"/>
      <c r="D5" s="62" t="s">
        <v>0</v>
      </c>
      <c r="E5" s="62" t="s">
        <v>66</v>
      </c>
      <c r="F5" s="62" t="s">
        <v>67</v>
      </c>
      <c r="G5" s="62" t="s">
        <v>47</v>
      </c>
      <c r="H5" s="62" t="s">
        <v>48</v>
      </c>
      <c r="I5" s="62" t="s">
        <v>1</v>
      </c>
      <c r="J5" s="62" t="s">
        <v>2</v>
      </c>
      <c r="K5" s="62" t="s">
        <v>49</v>
      </c>
      <c r="L5" s="62" t="s">
        <v>50</v>
      </c>
      <c r="M5" s="62" t="s">
        <v>51</v>
      </c>
      <c r="N5" s="62" t="s">
        <v>52</v>
      </c>
      <c r="O5" s="62" t="s">
        <v>53</v>
      </c>
      <c r="P5" s="62" t="s">
        <v>68</v>
      </c>
      <c r="Q5" s="62" t="s">
        <v>69</v>
      </c>
      <c r="R5" s="62" t="s">
        <v>54</v>
      </c>
      <c r="S5" s="62" t="s">
        <v>55</v>
      </c>
      <c r="T5" s="62" t="s">
        <v>56</v>
      </c>
      <c r="U5" s="63" t="s">
        <v>57</v>
      </c>
    </row>
    <row r="6" spans="1:23" ht="12" thickBot="1">
      <c r="A6" s="64" t="s">
        <v>3</v>
      </c>
      <c r="B6" s="65" t="s">
        <v>4</v>
      </c>
      <c r="C6" s="66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7"/>
    </row>
    <row r="7" spans="1:23" ht="12" thickBot="1">
      <c r="A7" s="68" t="s">
        <v>5</v>
      </c>
      <c r="B7" s="69"/>
      <c r="C7" s="70"/>
      <c r="D7" s="71">
        <v>15139615.907199999</v>
      </c>
      <c r="E7" s="72"/>
      <c r="F7" s="72"/>
      <c r="G7" s="71">
        <v>21576439.140299998</v>
      </c>
      <c r="H7" s="73">
        <v>-29.832648433065302</v>
      </c>
      <c r="I7" s="71">
        <v>1387631.0833999999</v>
      </c>
      <c r="J7" s="73">
        <v>9.1655633267425305</v>
      </c>
      <c r="K7" s="71">
        <v>2121554.0342000001</v>
      </c>
      <c r="L7" s="73">
        <v>9.8327347733547406</v>
      </c>
      <c r="M7" s="73">
        <v>-0.345936487578903</v>
      </c>
      <c r="N7" s="71">
        <v>448186774.45069999</v>
      </c>
      <c r="O7" s="71">
        <v>1762539702.2300999</v>
      </c>
      <c r="P7" s="71">
        <v>760767</v>
      </c>
      <c r="Q7" s="71">
        <v>1085872</v>
      </c>
      <c r="R7" s="73">
        <v>-29.9395324679152</v>
      </c>
      <c r="S7" s="71">
        <v>19.900463489084</v>
      </c>
      <c r="T7" s="71">
        <v>21.5645142345507</v>
      </c>
      <c r="U7" s="74">
        <v>-8.3618692920363795</v>
      </c>
    </row>
    <row r="8" spans="1:23" ht="12" thickBot="1">
      <c r="A8" s="75">
        <v>42786</v>
      </c>
      <c r="B8" s="49" t="s">
        <v>6</v>
      </c>
      <c r="C8" s="50"/>
      <c r="D8" s="76">
        <v>634584.66980000003</v>
      </c>
      <c r="E8" s="77"/>
      <c r="F8" s="77"/>
      <c r="G8" s="76">
        <v>1178140.2625</v>
      </c>
      <c r="H8" s="78">
        <v>-46.136747041186901</v>
      </c>
      <c r="I8" s="76">
        <v>179404.59570000001</v>
      </c>
      <c r="J8" s="78">
        <v>28.271183379917201</v>
      </c>
      <c r="K8" s="76">
        <v>96579.956300000005</v>
      </c>
      <c r="L8" s="78">
        <v>8.1976619740554906</v>
      </c>
      <c r="M8" s="78">
        <v>0.85757586328499902</v>
      </c>
      <c r="N8" s="76">
        <v>19719863.191599999</v>
      </c>
      <c r="O8" s="76">
        <v>72875079.437000006</v>
      </c>
      <c r="P8" s="76">
        <v>23737</v>
      </c>
      <c r="Q8" s="76">
        <v>38216</v>
      </c>
      <c r="R8" s="78">
        <v>-37.887272346661099</v>
      </c>
      <c r="S8" s="76">
        <v>26.7339878586174</v>
      </c>
      <c r="T8" s="76">
        <v>27.905724963366101</v>
      </c>
      <c r="U8" s="79">
        <v>-4.3829491916638403</v>
      </c>
    </row>
    <row r="9" spans="1:23" ht="12" thickBot="1">
      <c r="A9" s="80"/>
      <c r="B9" s="49" t="s">
        <v>7</v>
      </c>
      <c r="C9" s="50"/>
      <c r="D9" s="76">
        <v>69857.743900000001</v>
      </c>
      <c r="E9" s="77"/>
      <c r="F9" s="77"/>
      <c r="G9" s="76">
        <v>227718.7414</v>
      </c>
      <c r="H9" s="78">
        <v>-69.322795536933299</v>
      </c>
      <c r="I9" s="76">
        <v>16671.3995</v>
      </c>
      <c r="J9" s="78">
        <v>23.8647837294385</v>
      </c>
      <c r="K9" s="76">
        <v>46121.734299999996</v>
      </c>
      <c r="L9" s="78">
        <v>20.2538157450048</v>
      </c>
      <c r="M9" s="78">
        <v>-0.63853485232015705</v>
      </c>
      <c r="N9" s="76">
        <v>4020236.3558</v>
      </c>
      <c r="O9" s="76">
        <v>10510882.624700001</v>
      </c>
      <c r="P9" s="76">
        <v>4544</v>
      </c>
      <c r="Q9" s="76">
        <v>9201</v>
      </c>
      <c r="R9" s="78">
        <v>-50.614063688729502</v>
      </c>
      <c r="S9" s="76">
        <v>15.3736232174296</v>
      </c>
      <c r="T9" s="76">
        <v>16.989350483643101</v>
      </c>
      <c r="U9" s="79">
        <v>-10.509736341018799</v>
      </c>
    </row>
    <row r="10" spans="1:23" ht="12" thickBot="1">
      <c r="A10" s="80"/>
      <c r="B10" s="49" t="s">
        <v>8</v>
      </c>
      <c r="C10" s="50"/>
      <c r="D10" s="76">
        <v>108467.8793</v>
      </c>
      <c r="E10" s="77"/>
      <c r="F10" s="77"/>
      <c r="G10" s="76">
        <v>259559.99600000001</v>
      </c>
      <c r="H10" s="78">
        <v>-58.210864165678302</v>
      </c>
      <c r="I10" s="76">
        <v>23703.0874</v>
      </c>
      <c r="J10" s="78">
        <v>21.852632828233101</v>
      </c>
      <c r="K10" s="76">
        <v>60018.982499999998</v>
      </c>
      <c r="L10" s="78">
        <v>23.123356227821802</v>
      </c>
      <c r="M10" s="78">
        <v>-0.60507348820850104</v>
      </c>
      <c r="N10" s="76">
        <v>5118455.5854000002</v>
      </c>
      <c r="O10" s="76">
        <v>16373957.759</v>
      </c>
      <c r="P10" s="76">
        <v>85879</v>
      </c>
      <c r="Q10" s="76">
        <v>129361</v>
      </c>
      <c r="R10" s="78">
        <v>-33.6129127016643</v>
      </c>
      <c r="S10" s="76">
        <v>1.26303146636547</v>
      </c>
      <c r="T10" s="76">
        <v>1.55040586034431</v>
      </c>
      <c r="U10" s="79">
        <v>-22.752750159566201</v>
      </c>
    </row>
    <row r="11" spans="1:23" ht="12" thickBot="1">
      <c r="A11" s="80"/>
      <c r="B11" s="49" t="s">
        <v>9</v>
      </c>
      <c r="C11" s="50"/>
      <c r="D11" s="76">
        <v>46710.996599999999</v>
      </c>
      <c r="E11" s="77"/>
      <c r="F11" s="77"/>
      <c r="G11" s="76">
        <v>66847.986799999999</v>
      </c>
      <c r="H11" s="78">
        <v>-30.123555194335299</v>
      </c>
      <c r="I11" s="76">
        <v>10942.4576</v>
      </c>
      <c r="J11" s="78">
        <v>23.425870558283101</v>
      </c>
      <c r="K11" s="76">
        <v>14182.6291</v>
      </c>
      <c r="L11" s="78">
        <v>21.2162396788889</v>
      </c>
      <c r="M11" s="78">
        <v>-0.22846056800568801</v>
      </c>
      <c r="N11" s="76">
        <v>1577411.7402999999</v>
      </c>
      <c r="O11" s="76">
        <v>5026754.5416000001</v>
      </c>
      <c r="P11" s="76">
        <v>1993</v>
      </c>
      <c r="Q11" s="76">
        <v>3111</v>
      </c>
      <c r="R11" s="78">
        <v>-35.936997749919598</v>
      </c>
      <c r="S11" s="76">
        <v>23.4375296537883</v>
      </c>
      <c r="T11" s="76">
        <v>21.8824208936033</v>
      </c>
      <c r="U11" s="79">
        <v>6.6351223151777798</v>
      </c>
    </row>
    <row r="12" spans="1:23" ht="12" thickBot="1">
      <c r="A12" s="80"/>
      <c r="B12" s="49" t="s">
        <v>10</v>
      </c>
      <c r="C12" s="50"/>
      <c r="D12" s="76">
        <v>163488.12779999999</v>
      </c>
      <c r="E12" s="77"/>
      <c r="F12" s="77"/>
      <c r="G12" s="76">
        <v>172071.30480000001</v>
      </c>
      <c r="H12" s="78">
        <v>-4.9881512841297297</v>
      </c>
      <c r="I12" s="76">
        <v>18142.840800000002</v>
      </c>
      <c r="J12" s="78">
        <v>11.097344525343599</v>
      </c>
      <c r="K12" s="76">
        <v>27006.720600000001</v>
      </c>
      <c r="L12" s="78">
        <v>15.695075150031601</v>
      </c>
      <c r="M12" s="78">
        <v>-0.32821014929150599</v>
      </c>
      <c r="N12" s="76">
        <v>4508650.2593</v>
      </c>
      <c r="O12" s="76">
        <v>18586173.692499999</v>
      </c>
      <c r="P12" s="76">
        <v>1321</v>
      </c>
      <c r="Q12" s="76">
        <v>2112</v>
      </c>
      <c r="R12" s="78">
        <v>-37.452651515151501</v>
      </c>
      <c r="S12" s="76">
        <v>123.760884027252</v>
      </c>
      <c r="T12" s="76">
        <v>118.364440246212</v>
      </c>
      <c r="U12" s="79">
        <v>4.3603791484324601</v>
      </c>
    </row>
    <row r="13" spans="1:23" ht="12" thickBot="1">
      <c r="A13" s="80"/>
      <c r="B13" s="49" t="s">
        <v>11</v>
      </c>
      <c r="C13" s="50"/>
      <c r="D13" s="76">
        <v>214395.7242</v>
      </c>
      <c r="E13" s="77"/>
      <c r="F13" s="77"/>
      <c r="G13" s="76">
        <v>308432.54790000001</v>
      </c>
      <c r="H13" s="78">
        <v>-30.4886187726493</v>
      </c>
      <c r="I13" s="76">
        <v>52785.8246</v>
      </c>
      <c r="J13" s="78">
        <v>24.6207450251006</v>
      </c>
      <c r="K13" s="76">
        <v>101637.9372</v>
      </c>
      <c r="L13" s="78">
        <v>32.953051774857798</v>
      </c>
      <c r="M13" s="78">
        <v>-0.48064840694149802</v>
      </c>
      <c r="N13" s="76">
        <v>7415675.6772999996</v>
      </c>
      <c r="O13" s="76">
        <v>24173212.471299998</v>
      </c>
      <c r="P13" s="76">
        <v>8229</v>
      </c>
      <c r="Q13" s="76">
        <v>15427</v>
      </c>
      <c r="R13" s="78">
        <v>-46.658455953847202</v>
      </c>
      <c r="S13" s="76">
        <v>26.053678964637299</v>
      </c>
      <c r="T13" s="76">
        <v>27.227607603552201</v>
      </c>
      <c r="U13" s="79">
        <v>-4.5058075694735003</v>
      </c>
    </row>
    <row r="14" spans="1:23" ht="12" thickBot="1">
      <c r="A14" s="80"/>
      <c r="B14" s="49" t="s">
        <v>12</v>
      </c>
      <c r="C14" s="50"/>
      <c r="D14" s="76">
        <v>77417.799499999994</v>
      </c>
      <c r="E14" s="77"/>
      <c r="F14" s="77"/>
      <c r="G14" s="76">
        <v>111840.4651</v>
      </c>
      <c r="H14" s="78">
        <v>-30.7783641361127</v>
      </c>
      <c r="I14" s="76">
        <v>17151.2575</v>
      </c>
      <c r="J14" s="78">
        <v>22.1541526764785</v>
      </c>
      <c r="K14" s="76">
        <v>22336.713199999998</v>
      </c>
      <c r="L14" s="78">
        <v>19.971942337711202</v>
      </c>
      <c r="M14" s="78">
        <v>-0.23214945070790499</v>
      </c>
      <c r="N14" s="76">
        <v>1950385.5765</v>
      </c>
      <c r="O14" s="76">
        <v>7810993.7819999997</v>
      </c>
      <c r="P14" s="76">
        <v>1326</v>
      </c>
      <c r="Q14" s="76">
        <v>1578</v>
      </c>
      <c r="R14" s="78">
        <v>-15.9695817490494</v>
      </c>
      <c r="S14" s="76">
        <v>58.384464177978899</v>
      </c>
      <c r="T14" s="76">
        <v>61.559858301647701</v>
      </c>
      <c r="U14" s="79">
        <v>-5.4387655489805002</v>
      </c>
    </row>
    <row r="15" spans="1:23" ht="12" thickBot="1">
      <c r="A15" s="80"/>
      <c r="B15" s="49" t="s">
        <v>13</v>
      </c>
      <c r="C15" s="50"/>
      <c r="D15" s="76">
        <v>101808.9636</v>
      </c>
      <c r="E15" s="77"/>
      <c r="F15" s="77"/>
      <c r="G15" s="76">
        <v>131473.5189</v>
      </c>
      <c r="H15" s="78">
        <v>-22.5631408881382</v>
      </c>
      <c r="I15" s="76">
        <v>-18889.304400000001</v>
      </c>
      <c r="J15" s="78">
        <v>-18.5536751697176</v>
      </c>
      <c r="K15" s="76">
        <v>-10095.3205</v>
      </c>
      <c r="L15" s="78">
        <v>-7.6785961039641704</v>
      </c>
      <c r="M15" s="78">
        <v>0.871095068254643</v>
      </c>
      <c r="N15" s="76">
        <v>2879370.2881999998</v>
      </c>
      <c r="O15" s="76">
        <v>8876445.1656999998</v>
      </c>
      <c r="P15" s="76">
        <v>4375</v>
      </c>
      <c r="Q15" s="76">
        <v>5978</v>
      </c>
      <c r="R15" s="78">
        <v>-26.814988290398102</v>
      </c>
      <c r="S15" s="76">
        <v>23.2706202514286</v>
      </c>
      <c r="T15" s="76">
        <v>24.878829156908701</v>
      </c>
      <c r="U15" s="79">
        <v>-6.9108983263193204</v>
      </c>
    </row>
    <row r="16" spans="1:23" ht="12" thickBot="1">
      <c r="A16" s="80"/>
      <c r="B16" s="49" t="s">
        <v>14</v>
      </c>
      <c r="C16" s="50"/>
      <c r="D16" s="76">
        <v>766906.64969999995</v>
      </c>
      <c r="E16" s="77"/>
      <c r="F16" s="77"/>
      <c r="G16" s="76">
        <v>1080395.6055000001</v>
      </c>
      <c r="H16" s="78">
        <v>-29.0161265192225</v>
      </c>
      <c r="I16" s="76">
        <v>-50269.9761</v>
      </c>
      <c r="J16" s="78">
        <v>-6.5549015802203199</v>
      </c>
      <c r="K16" s="76">
        <v>56348.686500000003</v>
      </c>
      <c r="L16" s="78">
        <v>5.2155605051653504</v>
      </c>
      <c r="M16" s="78">
        <v>-1.8921232990941099</v>
      </c>
      <c r="N16" s="76">
        <v>29354164.1054</v>
      </c>
      <c r="O16" s="76">
        <v>109331988.04960001</v>
      </c>
      <c r="P16" s="76">
        <v>34392</v>
      </c>
      <c r="Q16" s="76">
        <v>61884</v>
      </c>
      <c r="R16" s="78">
        <v>-44.425053325576897</v>
      </c>
      <c r="S16" s="76">
        <v>22.298983766573599</v>
      </c>
      <c r="T16" s="76">
        <v>21.570252743843302</v>
      </c>
      <c r="U16" s="79">
        <v>3.2680010459610398</v>
      </c>
    </row>
    <row r="17" spans="1:21" ht="12" thickBot="1">
      <c r="A17" s="80"/>
      <c r="B17" s="49" t="s">
        <v>15</v>
      </c>
      <c r="C17" s="50"/>
      <c r="D17" s="76">
        <v>1389504.2126</v>
      </c>
      <c r="E17" s="77"/>
      <c r="F17" s="77"/>
      <c r="G17" s="76">
        <v>1951662.7333</v>
      </c>
      <c r="H17" s="78">
        <v>-28.804081315292901</v>
      </c>
      <c r="I17" s="76">
        <v>56941.602400000003</v>
      </c>
      <c r="J17" s="78">
        <v>4.0979798322059402</v>
      </c>
      <c r="K17" s="76">
        <v>84931.751000000004</v>
      </c>
      <c r="L17" s="78">
        <v>4.3517637320661304</v>
      </c>
      <c r="M17" s="78">
        <v>-0.32956047968444702</v>
      </c>
      <c r="N17" s="76">
        <v>28251496.045299999</v>
      </c>
      <c r="O17" s="76">
        <v>147336968.64109999</v>
      </c>
      <c r="P17" s="76">
        <v>8569</v>
      </c>
      <c r="Q17" s="76">
        <v>10799</v>
      </c>
      <c r="R17" s="78">
        <v>-20.650060190758399</v>
      </c>
      <c r="S17" s="76">
        <v>162.154768654452</v>
      </c>
      <c r="T17" s="76">
        <v>212.51112881748301</v>
      </c>
      <c r="U17" s="79">
        <v>-31.0545046444728</v>
      </c>
    </row>
    <row r="18" spans="1:21" ht="12" customHeight="1" thickBot="1">
      <c r="A18" s="80"/>
      <c r="B18" s="49" t="s">
        <v>16</v>
      </c>
      <c r="C18" s="50"/>
      <c r="D18" s="76">
        <v>1300504.3169</v>
      </c>
      <c r="E18" s="77"/>
      <c r="F18" s="77"/>
      <c r="G18" s="76">
        <v>1891741.1672</v>
      </c>
      <c r="H18" s="78">
        <v>-31.253580592904299</v>
      </c>
      <c r="I18" s="76">
        <v>144064.45110000001</v>
      </c>
      <c r="J18" s="78">
        <v>11.077583459577101</v>
      </c>
      <c r="K18" s="76">
        <v>276658.79869999998</v>
      </c>
      <c r="L18" s="78">
        <v>14.624558766117399</v>
      </c>
      <c r="M18" s="78">
        <v>-0.47927030776917801</v>
      </c>
      <c r="N18" s="76">
        <v>51330720.263700001</v>
      </c>
      <c r="O18" s="76">
        <v>251866923.05219999</v>
      </c>
      <c r="P18" s="76">
        <v>52831</v>
      </c>
      <c r="Q18" s="76">
        <v>90593</v>
      </c>
      <c r="R18" s="78">
        <v>-41.683132250836202</v>
      </c>
      <c r="S18" s="76">
        <v>24.6163108194053</v>
      </c>
      <c r="T18" s="76">
        <v>22.8444457573985</v>
      </c>
      <c r="U18" s="79">
        <v>7.1979309775777702</v>
      </c>
    </row>
    <row r="19" spans="1:21" ht="12" customHeight="1" thickBot="1">
      <c r="A19" s="80"/>
      <c r="B19" s="49" t="s">
        <v>17</v>
      </c>
      <c r="C19" s="50"/>
      <c r="D19" s="76">
        <v>449313.28830000001</v>
      </c>
      <c r="E19" s="77"/>
      <c r="F19" s="77"/>
      <c r="G19" s="76">
        <v>735342.67440000002</v>
      </c>
      <c r="H19" s="78">
        <v>-38.897427833001103</v>
      </c>
      <c r="I19" s="76">
        <v>43934.621200000001</v>
      </c>
      <c r="J19" s="78">
        <v>9.7781708985792299</v>
      </c>
      <c r="K19" s="76">
        <v>81082.3796</v>
      </c>
      <c r="L19" s="78">
        <v>11.026475468210601</v>
      </c>
      <c r="M19" s="78">
        <v>-0.45814834965696999</v>
      </c>
      <c r="N19" s="76">
        <v>16308758.2819</v>
      </c>
      <c r="O19" s="76">
        <v>56033167.086599998</v>
      </c>
      <c r="P19" s="76">
        <v>9917</v>
      </c>
      <c r="Q19" s="76">
        <v>16519</v>
      </c>
      <c r="R19" s="78">
        <v>-39.966099642835502</v>
      </c>
      <c r="S19" s="76">
        <v>45.307380084702999</v>
      </c>
      <c r="T19" s="76">
        <v>55.851836188631303</v>
      </c>
      <c r="U19" s="79">
        <v>-23.273153477899601</v>
      </c>
    </row>
    <row r="20" spans="1:21" ht="12" thickBot="1">
      <c r="A20" s="80"/>
      <c r="B20" s="49" t="s">
        <v>18</v>
      </c>
      <c r="C20" s="50"/>
      <c r="D20" s="76">
        <v>880347.44010000001</v>
      </c>
      <c r="E20" s="77"/>
      <c r="F20" s="77"/>
      <c r="G20" s="76">
        <v>1056505.0497999999</v>
      </c>
      <c r="H20" s="78">
        <v>-16.673617389083699</v>
      </c>
      <c r="I20" s="76">
        <v>92090.998900000006</v>
      </c>
      <c r="J20" s="78">
        <v>10.4607561407277</v>
      </c>
      <c r="K20" s="76">
        <v>96729.266099999993</v>
      </c>
      <c r="L20" s="78">
        <v>9.1555895656448794</v>
      </c>
      <c r="M20" s="78">
        <v>-4.7951022343174998E-2</v>
      </c>
      <c r="N20" s="76">
        <v>21125214.287300002</v>
      </c>
      <c r="O20" s="76">
        <v>99502899.381600007</v>
      </c>
      <c r="P20" s="76">
        <v>35466</v>
      </c>
      <c r="Q20" s="76">
        <v>46782</v>
      </c>
      <c r="R20" s="78">
        <v>-24.188790560472</v>
      </c>
      <c r="S20" s="76">
        <v>24.822292903062099</v>
      </c>
      <c r="T20" s="76">
        <v>24.0159553546236</v>
      </c>
      <c r="U20" s="79">
        <v>3.24844103478872</v>
      </c>
    </row>
    <row r="21" spans="1:21" ht="12" customHeight="1" thickBot="1">
      <c r="A21" s="80"/>
      <c r="B21" s="49" t="s">
        <v>19</v>
      </c>
      <c r="C21" s="50"/>
      <c r="D21" s="76">
        <v>316665.37709999998</v>
      </c>
      <c r="E21" s="77"/>
      <c r="F21" s="77"/>
      <c r="G21" s="76">
        <v>467128.15480000002</v>
      </c>
      <c r="H21" s="78">
        <v>-32.210171053470397</v>
      </c>
      <c r="I21" s="76">
        <v>40207.8433</v>
      </c>
      <c r="J21" s="78">
        <v>12.6972653809585</v>
      </c>
      <c r="K21" s="76">
        <v>71083.835600000006</v>
      </c>
      <c r="L21" s="78">
        <v>15.217202146685899</v>
      </c>
      <c r="M21" s="78">
        <v>-0.43436024574903498</v>
      </c>
      <c r="N21" s="76">
        <v>10470317.925899999</v>
      </c>
      <c r="O21" s="76">
        <v>37274341.723899998</v>
      </c>
      <c r="P21" s="76">
        <v>25609</v>
      </c>
      <c r="Q21" s="76">
        <v>34968</v>
      </c>
      <c r="R21" s="78">
        <v>-26.764470372912399</v>
      </c>
      <c r="S21" s="76">
        <v>12.365394084111101</v>
      </c>
      <c r="T21" s="76">
        <v>13.1520764756349</v>
      </c>
      <c r="U21" s="79">
        <v>-6.3619678125314199</v>
      </c>
    </row>
    <row r="22" spans="1:21" ht="12" customHeight="1" thickBot="1">
      <c r="A22" s="80"/>
      <c r="B22" s="49" t="s">
        <v>20</v>
      </c>
      <c r="C22" s="50"/>
      <c r="D22" s="76">
        <v>1055429.8768</v>
      </c>
      <c r="E22" s="77"/>
      <c r="F22" s="77"/>
      <c r="G22" s="76">
        <v>2435641.9745</v>
      </c>
      <c r="H22" s="78">
        <v>-56.667281651004402</v>
      </c>
      <c r="I22" s="76">
        <v>33490.876300000004</v>
      </c>
      <c r="J22" s="78">
        <v>3.1731976738750598</v>
      </c>
      <c r="K22" s="76">
        <v>110698.1814</v>
      </c>
      <c r="L22" s="78">
        <v>4.5449283005859096</v>
      </c>
      <c r="M22" s="78">
        <v>-0.69745775516416897</v>
      </c>
      <c r="N22" s="76">
        <v>39448250.776299998</v>
      </c>
      <c r="O22" s="76">
        <v>106246785.50480001</v>
      </c>
      <c r="P22" s="76">
        <v>58191</v>
      </c>
      <c r="Q22" s="76">
        <v>88200</v>
      </c>
      <c r="R22" s="78">
        <v>-34.023809523809497</v>
      </c>
      <c r="S22" s="76">
        <v>18.137338708735001</v>
      </c>
      <c r="T22" s="76">
        <v>17.441721643990899</v>
      </c>
      <c r="U22" s="79">
        <v>3.8352763650440398</v>
      </c>
    </row>
    <row r="23" spans="1:21" ht="12" thickBot="1">
      <c r="A23" s="80"/>
      <c r="B23" s="49" t="s">
        <v>21</v>
      </c>
      <c r="C23" s="50"/>
      <c r="D23" s="76">
        <v>2368808.9497000002</v>
      </c>
      <c r="E23" s="77"/>
      <c r="F23" s="77"/>
      <c r="G23" s="76">
        <v>3331458.8284999998</v>
      </c>
      <c r="H23" s="78">
        <v>-28.8957459286218</v>
      </c>
      <c r="I23" s="76">
        <v>218448.03479999999</v>
      </c>
      <c r="J23" s="78">
        <v>9.2218511259705291</v>
      </c>
      <c r="K23" s="76">
        <v>441878.25319999998</v>
      </c>
      <c r="L23" s="78">
        <v>13.2638065168273</v>
      </c>
      <c r="M23" s="78">
        <v>-0.505637507123195</v>
      </c>
      <c r="N23" s="76">
        <v>65478774.299400002</v>
      </c>
      <c r="O23" s="76">
        <v>198262608.86739999</v>
      </c>
      <c r="P23" s="76">
        <v>68608</v>
      </c>
      <c r="Q23" s="76">
        <v>107910</v>
      </c>
      <c r="R23" s="78">
        <v>-36.421091650449398</v>
      </c>
      <c r="S23" s="76">
        <v>34.526716267782199</v>
      </c>
      <c r="T23" s="76">
        <v>37.514033647483998</v>
      </c>
      <c r="U23" s="79">
        <v>-8.65219083255068</v>
      </c>
    </row>
    <row r="24" spans="1:21" ht="12" thickBot="1">
      <c r="A24" s="80"/>
      <c r="B24" s="49" t="s">
        <v>22</v>
      </c>
      <c r="C24" s="50"/>
      <c r="D24" s="76">
        <v>194448.1684</v>
      </c>
      <c r="E24" s="77"/>
      <c r="F24" s="77"/>
      <c r="G24" s="76">
        <v>267123.04859999998</v>
      </c>
      <c r="H24" s="78">
        <v>-27.2065179627483</v>
      </c>
      <c r="I24" s="76">
        <v>27063.1957</v>
      </c>
      <c r="J24" s="78">
        <v>13.9179483780625</v>
      </c>
      <c r="K24" s="76">
        <v>40474.398699999998</v>
      </c>
      <c r="L24" s="78">
        <v>15.151967945906399</v>
      </c>
      <c r="M24" s="78">
        <v>-0.33135027154832097</v>
      </c>
      <c r="N24" s="76">
        <v>6767050.8227000004</v>
      </c>
      <c r="O24" s="76">
        <v>25898290.130399998</v>
      </c>
      <c r="P24" s="76">
        <v>19236</v>
      </c>
      <c r="Q24" s="76">
        <v>26469</v>
      </c>
      <c r="R24" s="78">
        <v>-27.326306245041401</v>
      </c>
      <c r="S24" s="76">
        <v>10.108555229777499</v>
      </c>
      <c r="T24" s="76">
        <v>10.6599793229816</v>
      </c>
      <c r="U24" s="79">
        <v>-5.4550237958806402</v>
      </c>
    </row>
    <row r="25" spans="1:21" ht="12" thickBot="1">
      <c r="A25" s="80"/>
      <c r="B25" s="49" t="s">
        <v>23</v>
      </c>
      <c r="C25" s="50"/>
      <c r="D25" s="76">
        <v>249181.11689999999</v>
      </c>
      <c r="E25" s="77"/>
      <c r="F25" s="77"/>
      <c r="G25" s="76">
        <v>307469.96189999999</v>
      </c>
      <c r="H25" s="78">
        <v>-18.957573819506202</v>
      </c>
      <c r="I25" s="76">
        <v>19162.3815</v>
      </c>
      <c r="J25" s="78">
        <v>7.6901419089834802</v>
      </c>
      <c r="K25" s="76">
        <v>28081.005099999998</v>
      </c>
      <c r="L25" s="78">
        <v>9.1329263276563406</v>
      </c>
      <c r="M25" s="78">
        <v>-0.31760343222187598</v>
      </c>
      <c r="N25" s="76">
        <v>8632790.0225000009</v>
      </c>
      <c r="O25" s="76">
        <v>36691541.485600002</v>
      </c>
      <c r="P25" s="76">
        <v>13006</v>
      </c>
      <c r="Q25" s="76">
        <v>17817</v>
      </c>
      <c r="R25" s="78">
        <v>-27.002301173037001</v>
      </c>
      <c r="S25" s="76">
        <v>19.158935637398098</v>
      </c>
      <c r="T25" s="76">
        <v>20.540802727731901</v>
      </c>
      <c r="U25" s="79">
        <v>-7.2126506215534398</v>
      </c>
    </row>
    <row r="26" spans="1:21" ht="12" thickBot="1">
      <c r="A26" s="80"/>
      <c r="B26" s="49" t="s">
        <v>24</v>
      </c>
      <c r="C26" s="50"/>
      <c r="D26" s="76">
        <v>544111.35290000006</v>
      </c>
      <c r="E26" s="77"/>
      <c r="F26" s="77"/>
      <c r="G26" s="76">
        <v>563286.0882</v>
      </c>
      <c r="H26" s="78">
        <v>-3.4040846563907801</v>
      </c>
      <c r="I26" s="76">
        <v>112799.2013</v>
      </c>
      <c r="J26" s="78">
        <v>20.730903830402301</v>
      </c>
      <c r="K26" s="76">
        <v>117169.01489999999</v>
      </c>
      <c r="L26" s="78">
        <v>20.800977931909799</v>
      </c>
      <c r="M26" s="78">
        <v>-3.7294958942254999E-2</v>
      </c>
      <c r="N26" s="76">
        <v>12648898.6998</v>
      </c>
      <c r="O26" s="76">
        <v>61362873.354500003</v>
      </c>
      <c r="P26" s="76">
        <v>35712</v>
      </c>
      <c r="Q26" s="76">
        <v>45746</v>
      </c>
      <c r="R26" s="78">
        <v>-21.9341581777642</v>
      </c>
      <c r="S26" s="76">
        <v>15.2360929911514</v>
      </c>
      <c r="T26" s="76">
        <v>16.096265610107999</v>
      </c>
      <c r="U26" s="79">
        <v>-5.6456246326148598</v>
      </c>
    </row>
    <row r="27" spans="1:21" ht="12" thickBot="1">
      <c r="A27" s="80"/>
      <c r="B27" s="49" t="s">
        <v>25</v>
      </c>
      <c r="C27" s="50"/>
      <c r="D27" s="76">
        <v>194506.26269999999</v>
      </c>
      <c r="E27" s="77"/>
      <c r="F27" s="77"/>
      <c r="G27" s="76">
        <v>220310.44769999999</v>
      </c>
      <c r="H27" s="78">
        <v>-11.712646980382001</v>
      </c>
      <c r="I27" s="76">
        <v>48691.868999999999</v>
      </c>
      <c r="J27" s="78">
        <v>25.033573893248199</v>
      </c>
      <c r="K27" s="76">
        <v>60006.169800000003</v>
      </c>
      <c r="L27" s="78">
        <v>27.237096754354202</v>
      </c>
      <c r="M27" s="78">
        <v>-0.18855229116789901</v>
      </c>
      <c r="N27" s="76">
        <v>5420660.8380000005</v>
      </c>
      <c r="O27" s="76">
        <v>16990450.167399999</v>
      </c>
      <c r="P27" s="76">
        <v>23573</v>
      </c>
      <c r="Q27" s="76">
        <v>34063</v>
      </c>
      <c r="R27" s="78">
        <v>-30.795878225640699</v>
      </c>
      <c r="S27" s="76">
        <v>8.2512307597675303</v>
      </c>
      <c r="T27" s="76">
        <v>8.1874374864222208</v>
      </c>
      <c r="U27" s="79">
        <v>0.77313645930693298</v>
      </c>
    </row>
    <row r="28" spans="1:21" ht="12" thickBot="1">
      <c r="A28" s="80"/>
      <c r="B28" s="49" t="s">
        <v>26</v>
      </c>
      <c r="C28" s="50"/>
      <c r="D28" s="76">
        <v>723591.85739999998</v>
      </c>
      <c r="E28" s="77"/>
      <c r="F28" s="77"/>
      <c r="G28" s="76">
        <v>737467.65139999997</v>
      </c>
      <c r="H28" s="78">
        <v>-1.8815461225530801</v>
      </c>
      <c r="I28" s="76">
        <v>22392.205399999999</v>
      </c>
      <c r="J28" s="78">
        <v>3.0945905721575402</v>
      </c>
      <c r="K28" s="76">
        <v>25095.798999999999</v>
      </c>
      <c r="L28" s="78">
        <v>3.4029694661668799</v>
      </c>
      <c r="M28" s="78">
        <v>-0.107730923410727</v>
      </c>
      <c r="N28" s="76">
        <v>16294677.202099999</v>
      </c>
      <c r="O28" s="76">
        <v>71954248.713</v>
      </c>
      <c r="P28" s="76">
        <v>30045</v>
      </c>
      <c r="Q28" s="76">
        <v>35308</v>
      </c>
      <c r="R28" s="78">
        <v>-14.905970318341501</v>
      </c>
      <c r="S28" s="76">
        <v>24.083603175237101</v>
      </c>
      <c r="T28" s="76">
        <v>26.553846859068798</v>
      </c>
      <c r="U28" s="79">
        <v>-10.2569522751958</v>
      </c>
    </row>
    <row r="29" spans="1:21" ht="12" thickBot="1">
      <c r="A29" s="80"/>
      <c r="B29" s="49" t="s">
        <v>27</v>
      </c>
      <c r="C29" s="50"/>
      <c r="D29" s="76">
        <v>620476.75800000003</v>
      </c>
      <c r="E29" s="77"/>
      <c r="F29" s="77"/>
      <c r="G29" s="76">
        <v>704693.43429999996</v>
      </c>
      <c r="H29" s="78">
        <v>-11.950824599871</v>
      </c>
      <c r="I29" s="76">
        <v>97498.416500000007</v>
      </c>
      <c r="J29" s="78">
        <v>15.7134679491089</v>
      </c>
      <c r="K29" s="76">
        <v>96416.507100000003</v>
      </c>
      <c r="L29" s="78">
        <v>13.682049868362199</v>
      </c>
      <c r="M29" s="78">
        <v>1.1221205087609E-2</v>
      </c>
      <c r="N29" s="76">
        <v>15657434.955800001</v>
      </c>
      <c r="O29" s="76">
        <v>46197304.3759</v>
      </c>
      <c r="P29" s="76">
        <v>95709</v>
      </c>
      <c r="Q29" s="76">
        <v>104354</v>
      </c>
      <c r="R29" s="78">
        <v>-8.2843015121605301</v>
      </c>
      <c r="S29" s="76">
        <v>6.4829510077422201</v>
      </c>
      <c r="T29" s="76">
        <v>6.9115357427602202</v>
      </c>
      <c r="U29" s="79">
        <v>-6.6109513168642904</v>
      </c>
    </row>
    <row r="30" spans="1:21" ht="12" thickBot="1">
      <c r="A30" s="80"/>
      <c r="B30" s="49" t="s">
        <v>28</v>
      </c>
      <c r="C30" s="50"/>
      <c r="D30" s="76">
        <v>903153.27170000004</v>
      </c>
      <c r="E30" s="77"/>
      <c r="F30" s="77"/>
      <c r="G30" s="76">
        <v>877021.03559999994</v>
      </c>
      <c r="H30" s="78">
        <v>2.9796589864144098</v>
      </c>
      <c r="I30" s="76">
        <v>97885.116500000004</v>
      </c>
      <c r="J30" s="78">
        <v>10.8381511275214</v>
      </c>
      <c r="K30" s="76">
        <v>94142.225399999996</v>
      </c>
      <c r="L30" s="78">
        <v>10.7343178303123</v>
      </c>
      <c r="M30" s="78">
        <v>3.9757835382548998E-2</v>
      </c>
      <c r="N30" s="76">
        <v>23188690.245099999</v>
      </c>
      <c r="O30" s="76">
        <v>84385021.263099998</v>
      </c>
      <c r="P30" s="76">
        <v>62994</v>
      </c>
      <c r="Q30" s="76">
        <v>86435</v>
      </c>
      <c r="R30" s="78">
        <v>-27.119801006536701</v>
      </c>
      <c r="S30" s="76">
        <v>14.3371316585707</v>
      </c>
      <c r="T30" s="76">
        <v>14.7463573517672</v>
      </c>
      <c r="U30" s="79">
        <v>-2.8543065861568802</v>
      </c>
    </row>
    <row r="31" spans="1:21" ht="12" thickBot="1">
      <c r="A31" s="80"/>
      <c r="B31" s="49" t="s">
        <v>29</v>
      </c>
      <c r="C31" s="50"/>
      <c r="D31" s="76">
        <v>626235.67460000003</v>
      </c>
      <c r="E31" s="77"/>
      <c r="F31" s="77"/>
      <c r="G31" s="76">
        <v>564912.73710000003</v>
      </c>
      <c r="H31" s="78">
        <v>10.855293830831901</v>
      </c>
      <c r="I31" s="76">
        <v>31487.339499999998</v>
      </c>
      <c r="J31" s="78">
        <v>5.0280334987482398</v>
      </c>
      <c r="K31" s="76">
        <v>28705.0661</v>
      </c>
      <c r="L31" s="78">
        <v>5.0813274714531103</v>
      </c>
      <c r="M31" s="78">
        <v>9.6926214707445002E-2</v>
      </c>
      <c r="N31" s="76">
        <v>13042383.544299999</v>
      </c>
      <c r="O31" s="76">
        <v>81552189.915099993</v>
      </c>
      <c r="P31" s="76">
        <v>23857</v>
      </c>
      <c r="Q31" s="76">
        <v>29375</v>
      </c>
      <c r="R31" s="78">
        <v>-18.784680851063801</v>
      </c>
      <c r="S31" s="76">
        <v>26.249556717106099</v>
      </c>
      <c r="T31" s="76">
        <v>26.044464085106402</v>
      </c>
      <c r="U31" s="79">
        <v>0.78131845886011297</v>
      </c>
    </row>
    <row r="32" spans="1:21" ht="12" thickBot="1">
      <c r="A32" s="80"/>
      <c r="B32" s="49" t="s">
        <v>30</v>
      </c>
      <c r="C32" s="50"/>
      <c r="D32" s="76">
        <v>130692.1654</v>
      </c>
      <c r="E32" s="77"/>
      <c r="F32" s="77"/>
      <c r="G32" s="76">
        <v>218944.93369999999</v>
      </c>
      <c r="H32" s="78">
        <v>-40.308202984465801</v>
      </c>
      <c r="I32" s="76">
        <v>33989.325599999996</v>
      </c>
      <c r="J32" s="78">
        <v>26.007163854062199</v>
      </c>
      <c r="K32" s="76">
        <v>54296.724800000004</v>
      </c>
      <c r="L32" s="78">
        <v>24.799260655374599</v>
      </c>
      <c r="M32" s="78">
        <v>-0.37400781124094601</v>
      </c>
      <c r="N32" s="76">
        <v>4435896.4523</v>
      </c>
      <c r="O32" s="76">
        <v>10434895.3279</v>
      </c>
      <c r="P32" s="76">
        <v>22411</v>
      </c>
      <c r="Q32" s="76">
        <v>30855</v>
      </c>
      <c r="R32" s="78">
        <v>-27.366715281153802</v>
      </c>
      <c r="S32" s="76">
        <v>5.8316079336040296</v>
      </c>
      <c r="T32" s="76">
        <v>5.9076349343704404</v>
      </c>
      <c r="U32" s="79">
        <v>-1.30370562685311</v>
      </c>
    </row>
    <row r="33" spans="1:21" ht="12" thickBot="1">
      <c r="A33" s="80"/>
      <c r="B33" s="49" t="s">
        <v>75</v>
      </c>
      <c r="C33" s="50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6">
        <v>27.777799999999999</v>
      </c>
      <c r="P33" s="77"/>
      <c r="Q33" s="77"/>
      <c r="R33" s="77"/>
      <c r="S33" s="77"/>
      <c r="T33" s="77"/>
      <c r="U33" s="81"/>
    </row>
    <row r="34" spans="1:21" ht="12" customHeight="1" thickBot="1">
      <c r="A34" s="80"/>
      <c r="B34" s="49" t="s">
        <v>31</v>
      </c>
      <c r="C34" s="50"/>
      <c r="D34" s="76">
        <v>115030.7681</v>
      </c>
      <c r="E34" s="77"/>
      <c r="F34" s="77"/>
      <c r="G34" s="76">
        <v>122805.2982</v>
      </c>
      <c r="H34" s="78">
        <v>-6.3307774289497303</v>
      </c>
      <c r="I34" s="76">
        <v>6981.6381000000001</v>
      </c>
      <c r="J34" s="78">
        <v>6.06936580127035</v>
      </c>
      <c r="K34" s="76">
        <v>20110.499500000002</v>
      </c>
      <c r="L34" s="78">
        <v>16.3759217189866</v>
      </c>
      <c r="M34" s="78">
        <v>-0.65283616650098597</v>
      </c>
      <c r="N34" s="76">
        <v>3898617.9155999999</v>
      </c>
      <c r="O34" s="76">
        <v>18949728.534400001</v>
      </c>
      <c r="P34" s="76">
        <v>7170</v>
      </c>
      <c r="Q34" s="76">
        <v>9942</v>
      </c>
      <c r="R34" s="78">
        <v>-27.881713940857001</v>
      </c>
      <c r="S34" s="76">
        <v>16.043342831241301</v>
      </c>
      <c r="T34" s="76">
        <v>17.951821444377401</v>
      </c>
      <c r="U34" s="79">
        <v>-11.8957665694192</v>
      </c>
    </row>
    <row r="35" spans="1:21" ht="12" customHeight="1" thickBot="1">
      <c r="A35" s="80"/>
      <c r="B35" s="49" t="s">
        <v>76</v>
      </c>
      <c r="C35" s="50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6">
        <v>11.9658</v>
      </c>
      <c r="O35" s="76">
        <v>11.9658</v>
      </c>
      <c r="P35" s="77"/>
      <c r="Q35" s="77"/>
      <c r="R35" s="77"/>
      <c r="S35" s="77"/>
      <c r="T35" s="77"/>
      <c r="U35" s="81"/>
    </row>
    <row r="36" spans="1:21" ht="12" customHeight="1" thickBot="1">
      <c r="A36" s="80"/>
      <c r="B36" s="49" t="s">
        <v>61</v>
      </c>
      <c r="C36" s="50"/>
      <c r="D36" s="76">
        <v>171838.31</v>
      </c>
      <c r="E36" s="77"/>
      <c r="F36" s="77"/>
      <c r="G36" s="76">
        <v>99308.19</v>
      </c>
      <c r="H36" s="78">
        <v>73.035386104610296</v>
      </c>
      <c r="I36" s="76">
        <v>13687.36</v>
      </c>
      <c r="J36" s="78">
        <v>7.9652552448868903</v>
      </c>
      <c r="K36" s="76">
        <v>3987.98</v>
      </c>
      <c r="L36" s="78">
        <v>4.0157614392126204</v>
      </c>
      <c r="M36" s="78">
        <v>2.43215362163301</v>
      </c>
      <c r="N36" s="76">
        <v>6840904.6399999997</v>
      </c>
      <c r="O36" s="76">
        <v>30016131.66</v>
      </c>
      <c r="P36" s="76">
        <v>107</v>
      </c>
      <c r="Q36" s="76">
        <v>180</v>
      </c>
      <c r="R36" s="78">
        <v>-40.5555555555556</v>
      </c>
      <c r="S36" s="76">
        <v>1605.9655140186901</v>
      </c>
      <c r="T36" s="76">
        <v>1964.33838888889</v>
      </c>
      <c r="U36" s="79">
        <v>-22.3151040132501</v>
      </c>
    </row>
    <row r="37" spans="1:21" ht="12" customHeight="1" thickBot="1">
      <c r="A37" s="80"/>
      <c r="B37" s="49" t="s">
        <v>35</v>
      </c>
      <c r="C37" s="50"/>
      <c r="D37" s="76">
        <v>120326.85</v>
      </c>
      <c r="E37" s="77"/>
      <c r="F37" s="77"/>
      <c r="G37" s="76">
        <v>264363.34999999998</v>
      </c>
      <c r="H37" s="78">
        <v>-54.484292168335699</v>
      </c>
      <c r="I37" s="76">
        <v>-11438.75</v>
      </c>
      <c r="J37" s="78">
        <v>-9.5063986134433005</v>
      </c>
      <c r="K37" s="76">
        <v>-22385.94</v>
      </c>
      <c r="L37" s="78">
        <v>-8.4678681821818405</v>
      </c>
      <c r="M37" s="78">
        <v>-0.48902078715479402</v>
      </c>
      <c r="N37" s="76">
        <v>3468428.62</v>
      </c>
      <c r="O37" s="76">
        <v>26352641.34</v>
      </c>
      <c r="P37" s="76">
        <v>64</v>
      </c>
      <c r="Q37" s="76">
        <v>96</v>
      </c>
      <c r="R37" s="78">
        <v>-33.3333333333333</v>
      </c>
      <c r="S37" s="76">
        <v>1880.1070312500001</v>
      </c>
      <c r="T37" s="76">
        <v>2085.8982291666698</v>
      </c>
      <c r="U37" s="79">
        <v>-10.9457171584452</v>
      </c>
    </row>
    <row r="38" spans="1:21" ht="12" customHeight="1" thickBot="1">
      <c r="A38" s="80"/>
      <c r="B38" s="49" t="s">
        <v>36</v>
      </c>
      <c r="C38" s="50"/>
      <c r="D38" s="76">
        <v>3975.26</v>
      </c>
      <c r="E38" s="77"/>
      <c r="F38" s="77"/>
      <c r="G38" s="76">
        <v>37215.379999999997</v>
      </c>
      <c r="H38" s="78">
        <v>-89.318233483038497</v>
      </c>
      <c r="I38" s="76">
        <v>100.91</v>
      </c>
      <c r="J38" s="78">
        <v>2.5384503151995101</v>
      </c>
      <c r="K38" s="76">
        <v>-1470.11</v>
      </c>
      <c r="L38" s="78">
        <v>-3.9502753968923598</v>
      </c>
      <c r="M38" s="78">
        <v>-1.0686411220929</v>
      </c>
      <c r="N38" s="76">
        <v>783686.33</v>
      </c>
      <c r="O38" s="76">
        <v>6885113.1100000003</v>
      </c>
      <c r="P38" s="76">
        <v>12</v>
      </c>
      <c r="Q38" s="76">
        <v>17</v>
      </c>
      <c r="R38" s="78">
        <v>-29.411764705882302</v>
      </c>
      <c r="S38" s="76">
        <v>331.27166666666699</v>
      </c>
      <c r="T38" s="76">
        <v>2815.4858823529398</v>
      </c>
      <c r="U38" s="79">
        <v>-749.902411118651</v>
      </c>
    </row>
    <row r="39" spans="1:21" ht="12" customHeight="1" thickBot="1">
      <c r="A39" s="80"/>
      <c r="B39" s="49" t="s">
        <v>37</v>
      </c>
      <c r="C39" s="50"/>
      <c r="D39" s="76">
        <v>135297.26999999999</v>
      </c>
      <c r="E39" s="77"/>
      <c r="F39" s="77"/>
      <c r="G39" s="76">
        <v>231626.97</v>
      </c>
      <c r="H39" s="78">
        <v>-41.588291726131899</v>
      </c>
      <c r="I39" s="76">
        <v>-15239.54</v>
      </c>
      <c r="J39" s="78">
        <v>-11.2637453808196</v>
      </c>
      <c r="K39" s="76">
        <v>-32441.34</v>
      </c>
      <c r="L39" s="78">
        <v>-14.0058560538093</v>
      </c>
      <c r="M39" s="78">
        <v>-0.53024320203789399</v>
      </c>
      <c r="N39" s="76">
        <v>3262554.3</v>
      </c>
      <c r="O39" s="76">
        <v>16898387.940000001</v>
      </c>
      <c r="P39" s="76">
        <v>94</v>
      </c>
      <c r="Q39" s="76">
        <v>119</v>
      </c>
      <c r="R39" s="78">
        <v>-21.008403361344499</v>
      </c>
      <c r="S39" s="76">
        <v>1439.33265957447</v>
      </c>
      <c r="T39" s="76">
        <v>1328.0194957983199</v>
      </c>
      <c r="U39" s="79">
        <v>7.7336648366651897</v>
      </c>
    </row>
    <row r="40" spans="1:21" ht="12" customHeight="1" thickBot="1">
      <c r="A40" s="80"/>
      <c r="B40" s="49" t="s">
        <v>74</v>
      </c>
      <c r="C40" s="50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6">
        <v>3.45</v>
      </c>
      <c r="O40" s="76">
        <v>9.61</v>
      </c>
      <c r="P40" s="77"/>
      <c r="Q40" s="77"/>
      <c r="R40" s="77"/>
      <c r="S40" s="77"/>
      <c r="T40" s="77"/>
      <c r="U40" s="81"/>
    </row>
    <row r="41" spans="1:21" ht="12" customHeight="1" thickBot="1">
      <c r="A41" s="80"/>
      <c r="B41" s="49" t="s">
        <v>32</v>
      </c>
      <c r="C41" s="50"/>
      <c r="D41" s="76">
        <v>24801.7094</v>
      </c>
      <c r="E41" s="77"/>
      <c r="F41" s="77"/>
      <c r="G41" s="76">
        <v>162037.60649999999</v>
      </c>
      <c r="H41" s="78">
        <v>-84.693855990769705</v>
      </c>
      <c r="I41" s="76">
        <v>2544.1626999999999</v>
      </c>
      <c r="J41" s="78">
        <v>10.2580135061174</v>
      </c>
      <c r="K41" s="76">
        <v>13629.082399999999</v>
      </c>
      <c r="L41" s="78">
        <v>8.4110612927376192</v>
      </c>
      <c r="M41" s="78">
        <v>-0.81332839399371504</v>
      </c>
      <c r="N41" s="76">
        <v>641100.93359999999</v>
      </c>
      <c r="O41" s="76">
        <v>1697762.804</v>
      </c>
      <c r="P41" s="76">
        <v>55</v>
      </c>
      <c r="Q41" s="76">
        <v>85</v>
      </c>
      <c r="R41" s="78">
        <v>-35.294117647058798</v>
      </c>
      <c r="S41" s="76">
        <v>450.94017090909102</v>
      </c>
      <c r="T41" s="76">
        <v>580.31170705882403</v>
      </c>
      <c r="U41" s="79">
        <v>-28.6892906189575</v>
      </c>
    </row>
    <row r="42" spans="1:21" ht="12" customHeight="1" thickBot="1">
      <c r="A42" s="80"/>
      <c r="B42" s="49" t="s">
        <v>33</v>
      </c>
      <c r="C42" s="50"/>
      <c r="D42" s="76">
        <v>311011.15769999998</v>
      </c>
      <c r="E42" s="77"/>
      <c r="F42" s="77"/>
      <c r="G42" s="76">
        <v>497483.848</v>
      </c>
      <c r="H42" s="78">
        <v>-37.483164739853002</v>
      </c>
      <c r="I42" s="76">
        <v>17892.356899999999</v>
      </c>
      <c r="J42" s="78">
        <v>5.7529630230369104</v>
      </c>
      <c r="K42" s="76">
        <v>27895.091799999998</v>
      </c>
      <c r="L42" s="78">
        <v>5.6072356745137997</v>
      </c>
      <c r="M42" s="78">
        <v>-0.35858404667447602</v>
      </c>
      <c r="N42" s="76">
        <v>9800797.3439000007</v>
      </c>
      <c r="O42" s="76">
        <v>37263879.640600003</v>
      </c>
      <c r="P42" s="76">
        <v>1616</v>
      </c>
      <c r="Q42" s="76">
        <v>2163</v>
      </c>
      <c r="R42" s="78">
        <v>-25.288950531668998</v>
      </c>
      <c r="S42" s="76">
        <v>192.45739956683201</v>
      </c>
      <c r="T42" s="76">
        <v>205.209232408692</v>
      </c>
      <c r="U42" s="79">
        <v>-6.6257950437659403</v>
      </c>
    </row>
    <row r="43" spans="1:21" ht="12" thickBot="1">
      <c r="A43" s="80"/>
      <c r="B43" s="49" t="s">
        <v>38</v>
      </c>
      <c r="C43" s="50"/>
      <c r="D43" s="76">
        <v>84519.85</v>
      </c>
      <c r="E43" s="77"/>
      <c r="F43" s="77"/>
      <c r="G43" s="76">
        <v>220558.81</v>
      </c>
      <c r="H43" s="78">
        <v>-61.679222879376297</v>
      </c>
      <c r="I43" s="76">
        <v>-2656.96</v>
      </c>
      <c r="J43" s="78">
        <v>-3.1435928956333901</v>
      </c>
      <c r="K43" s="76">
        <v>-18279.55</v>
      </c>
      <c r="L43" s="78">
        <v>-8.2878348863053795</v>
      </c>
      <c r="M43" s="78">
        <v>-0.85464850064689801</v>
      </c>
      <c r="N43" s="76">
        <v>2954683.26</v>
      </c>
      <c r="O43" s="76">
        <v>12303278.41</v>
      </c>
      <c r="P43" s="76">
        <v>70</v>
      </c>
      <c r="Q43" s="76">
        <v>113</v>
      </c>
      <c r="R43" s="78">
        <v>-38.053097345132798</v>
      </c>
      <c r="S43" s="76">
        <v>1207.4264285714301</v>
      </c>
      <c r="T43" s="76">
        <v>1243.0107079646</v>
      </c>
      <c r="U43" s="79">
        <v>-2.9471178161368199</v>
      </c>
    </row>
    <row r="44" spans="1:21" ht="12" thickBot="1">
      <c r="A44" s="80"/>
      <c r="B44" s="49" t="s">
        <v>39</v>
      </c>
      <c r="C44" s="50"/>
      <c r="D44" s="76">
        <v>37544.58</v>
      </c>
      <c r="E44" s="77"/>
      <c r="F44" s="77"/>
      <c r="G44" s="76">
        <v>58308.11</v>
      </c>
      <c r="H44" s="78">
        <v>-35.610020630063303</v>
      </c>
      <c r="I44" s="76">
        <v>5138.6000000000004</v>
      </c>
      <c r="J44" s="78">
        <v>13.6866626288002</v>
      </c>
      <c r="K44" s="76">
        <v>7591.26</v>
      </c>
      <c r="L44" s="78">
        <v>13.019218081326899</v>
      </c>
      <c r="M44" s="78">
        <v>-0.32308997452333299</v>
      </c>
      <c r="N44" s="76">
        <v>1285082.83</v>
      </c>
      <c r="O44" s="76">
        <v>5426021.9699999997</v>
      </c>
      <c r="P44" s="76">
        <v>42</v>
      </c>
      <c r="Q44" s="76">
        <v>86</v>
      </c>
      <c r="R44" s="78">
        <v>-51.162790697674403</v>
      </c>
      <c r="S44" s="76">
        <v>893.91857142857202</v>
      </c>
      <c r="T44" s="76">
        <v>1110.53337209302</v>
      </c>
      <c r="U44" s="79">
        <v>-24.232050612650301</v>
      </c>
    </row>
    <row r="45" spans="1:21" ht="12" thickBot="1">
      <c r="A45" s="82"/>
      <c r="B45" s="49" t="s">
        <v>34</v>
      </c>
      <c r="C45" s="50"/>
      <c r="D45" s="83">
        <v>4661.5081</v>
      </c>
      <c r="E45" s="84"/>
      <c r="F45" s="84"/>
      <c r="G45" s="83">
        <v>15541.227699999999</v>
      </c>
      <c r="H45" s="85">
        <v>-70.005535019604693</v>
      </c>
      <c r="I45" s="83">
        <v>831.64409999999998</v>
      </c>
      <c r="J45" s="85">
        <v>17.840666199850599</v>
      </c>
      <c r="K45" s="83">
        <v>1329.6448</v>
      </c>
      <c r="L45" s="85">
        <v>8.5555969300932393</v>
      </c>
      <c r="M45" s="85">
        <v>-0.37453664316966501</v>
      </c>
      <c r="N45" s="83">
        <v>204675.41959999999</v>
      </c>
      <c r="O45" s="83">
        <v>1190710.9535999999</v>
      </c>
      <c r="P45" s="83">
        <v>7</v>
      </c>
      <c r="Q45" s="83">
        <v>10</v>
      </c>
      <c r="R45" s="85">
        <v>-30</v>
      </c>
      <c r="S45" s="83">
        <v>665.929728571429</v>
      </c>
      <c r="T45" s="83">
        <v>569.45996000000002</v>
      </c>
      <c r="U45" s="86">
        <v>14.4864787427914</v>
      </c>
    </row>
  </sheetData>
  <mergeCells count="43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42786</v>
      </c>
      <c r="C2" s="43">
        <v>12</v>
      </c>
      <c r="D2" s="43">
        <v>49498</v>
      </c>
      <c r="E2" s="43">
        <v>634585.41315384605</v>
      </c>
      <c r="F2" s="43">
        <v>455180.07457435899</v>
      </c>
      <c r="G2" s="37"/>
      <c r="H2" s="37"/>
    </row>
    <row r="3" spans="1:8">
      <c r="A3" s="43">
        <v>2</v>
      </c>
      <c r="B3" s="44">
        <v>42786</v>
      </c>
      <c r="C3" s="43">
        <v>13</v>
      </c>
      <c r="D3" s="43">
        <v>8769</v>
      </c>
      <c r="E3" s="43">
        <v>69857.800399145301</v>
      </c>
      <c r="F3" s="43">
        <v>53186.341355555604</v>
      </c>
      <c r="G3" s="37"/>
      <c r="H3" s="37"/>
    </row>
    <row r="4" spans="1:8">
      <c r="A4" s="43">
        <v>3</v>
      </c>
      <c r="B4" s="44">
        <v>42786</v>
      </c>
      <c r="C4" s="43">
        <v>14</v>
      </c>
      <c r="D4" s="43">
        <v>96389</v>
      </c>
      <c r="E4" s="43">
        <v>108469.751525074</v>
      </c>
      <c r="F4" s="43">
        <v>84764.791593055896</v>
      </c>
      <c r="G4" s="37"/>
      <c r="H4" s="37"/>
    </row>
    <row r="5" spans="1:8">
      <c r="A5" s="43">
        <v>4</v>
      </c>
      <c r="B5" s="44">
        <v>42786</v>
      </c>
      <c r="C5" s="43">
        <v>15</v>
      </c>
      <c r="D5" s="43">
        <v>2508</v>
      </c>
      <c r="E5" s="43">
        <v>46711.017477626498</v>
      </c>
      <c r="F5" s="43">
        <v>35768.538761417403</v>
      </c>
      <c r="G5" s="37"/>
      <c r="H5" s="37"/>
    </row>
    <row r="6" spans="1:8">
      <c r="A6" s="43">
        <v>5</v>
      </c>
      <c r="B6" s="44">
        <v>42786</v>
      </c>
      <c r="C6" s="43">
        <v>16</v>
      </c>
      <c r="D6" s="43">
        <v>7004</v>
      </c>
      <c r="E6" s="43">
        <v>163488.12069145299</v>
      </c>
      <c r="F6" s="43">
        <v>145345.28247606801</v>
      </c>
      <c r="G6" s="37"/>
      <c r="H6" s="37"/>
    </row>
    <row r="7" spans="1:8">
      <c r="A7" s="43">
        <v>6</v>
      </c>
      <c r="B7" s="44">
        <v>42786</v>
      </c>
      <c r="C7" s="43">
        <v>17</v>
      </c>
      <c r="D7" s="43">
        <v>12880</v>
      </c>
      <c r="E7" s="43">
        <v>214395.90394359</v>
      </c>
      <c r="F7" s="43">
        <v>161609.901721367</v>
      </c>
      <c r="G7" s="37"/>
      <c r="H7" s="37"/>
    </row>
    <row r="8" spans="1:8">
      <c r="A8" s="43">
        <v>7</v>
      </c>
      <c r="B8" s="44">
        <v>42786</v>
      </c>
      <c r="C8" s="43">
        <v>18</v>
      </c>
      <c r="D8" s="43">
        <v>38306</v>
      </c>
      <c r="E8" s="43">
        <v>77417.801631623894</v>
      </c>
      <c r="F8" s="43">
        <v>60266.542882905997</v>
      </c>
      <c r="G8" s="37"/>
      <c r="H8" s="37"/>
    </row>
    <row r="9" spans="1:8">
      <c r="A9" s="43">
        <v>8</v>
      </c>
      <c r="B9" s="44">
        <v>42786</v>
      </c>
      <c r="C9" s="43">
        <v>19</v>
      </c>
      <c r="D9" s="43">
        <v>14938</v>
      </c>
      <c r="E9" s="43">
        <v>101809.014152137</v>
      </c>
      <c r="F9" s="43">
        <v>120698.26737094</v>
      </c>
      <c r="G9" s="37"/>
      <c r="H9" s="37"/>
    </row>
    <row r="10" spans="1:8">
      <c r="A10" s="43">
        <v>9</v>
      </c>
      <c r="B10" s="44">
        <v>42786</v>
      </c>
      <c r="C10" s="43">
        <v>21</v>
      </c>
      <c r="D10" s="43">
        <v>170847</v>
      </c>
      <c r="E10" s="43">
        <v>766906.37156410201</v>
      </c>
      <c r="F10" s="43">
        <v>817176.62582564098</v>
      </c>
      <c r="G10" s="37"/>
      <c r="H10" s="37"/>
    </row>
    <row r="11" spans="1:8">
      <c r="A11" s="43">
        <v>10</v>
      </c>
      <c r="B11" s="44">
        <v>42786</v>
      </c>
      <c r="C11" s="43">
        <v>22</v>
      </c>
      <c r="D11" s="43">
        <v>93262</v>
      </c>
      <c r="E11" s="43">
        <v>1389504.2218991499</v>
      </c>
      <c r="F11" s="43">
        <v>1332562.61392821</v>
      </c>
      <c r="G11" s="37"/>
      <c r="H11" s="37"/>
    </row>
    <row r="12" spans="1:8">
      <c r="A12" s="43">
        <v>11</v>
      </c>
      <c r="B12" s="44">
        <v>42786</v>
      </c>
      <c r="C12" s="43">
        <v>23</v>
      </c>
      <c r="D12" s="43">
        <v>110600.985</v>
      </c>
      <c r="E12" s="43">
        <v>1300504.7674581199</v>
      </c>
      <c r="F12" s="43">
        <v>1156439.90613675</v>
      </c>
      <c r="G12" s="37"/>
      <c r="H12" s="37"/>
    </row>
    <row r="13" spans="1:8">
      <c r="A13" s="43">
        <v>12</v>
      </c>
      <c r="B13" s="44">
        <v>42786</v>
      </c>
      <c r="C13" s="43">
        <v>24</v>
      </c>
      <c r="D13" s="43">
        <v>17727.3</v>
      </c>
      <c r="E13" s="43">
        <v>449313.17348974303</v>
      </c>
      <c r="F13" s="43">
        <v>405378.66742478602</v>
      </c>
      <c r="G13" s="37"/>
      <c r="H13" s="37"/>
    </row>
    <row r="14" spans="1:8">
      <c r="A14" s="43">
        <v>13</v>
      </c>
      <c r="B14" s="44">
        <v>42786</v>
      </c>
      <c r="C14" s="43">
        <v>25</v>
      </c>
      <c r="D14" s="43">
        <v>73500</v>
      </c>
      <c r="E14" s="43">
        <v>880347.6801</v>
      </c>
      <c r="F14" s="43">
        <v>788256.4412</v>
      </c>
      <c r="G14" s="37"/>
      <c r="H14" s="37"/>
    </row>
    <row r="15" spans="1:8">
      <c r="A15" s="43">
        <v>14</v>
      </c>
      <c r="B15" s="44">
        <v>42786</v>
      </c>
      <c r="C15" s="43">
        <v>26</v>
      </c>
      <c r="D15" s="43">
        <v>57211</v>
      </c>
      <c r="E15" s="43">
        <v>316665.26326604601</v>
      </c>
      <c r="F15" s="43">
        <v>276457.53374953498</v>
      </c>
      <c r="G15" s="37"/>
      <c r="H15" s="37"/>
    </row>
    <row r="16" spans="1:8">
      <c r="A16" s="43">
        <v>15</v>
      </c>
      <c r="B16" s="44">
        <v>42786</v>
      </c>
      <c r="C16" s="43">
        <v>27</v>
      </c>
      <c r="D16" s="43">
        <v>127535.702</v>
      </c>
      <c r="E16" s="43">
        <v>1055431.1979064001</v>
      </c>
      <c r="F16" s="43">
        <v>1021939.00062927</v>
      </c>
      <c r="G16" s="37"/>
      <c r="H16" s="37"/>
    </row>
    <row r="17" spans="1:9">
      <c r="A17" s="43">
        <v>16</v>
      </c>
      <c r="B17" s="44">
        <v>42786</v>
      </c>
      <c r="C17" s="43">
        <v>29</v>
      </c>
      <c r="D17" s="43">
        <v>160078</v>
      </c>
      <c r="E17" s="43">
        <v>2368810.55629658</v>
      </c>
      <c r="F17" s="43">
        <v>2150360.9469136801</v>
      </c>
      <c r="G17" s="37"/>
      <c r="H17" s="37"/>
    </row>
    <row r="18" spans="1:9">
      <c r="A18" s="43">
        <v>17</v>
      </c>
      <c r="B18" s="44">
        <v>42786</v>
      </c>
      <c r="C18" s="43">
        <v>31</v>
      </c>
      <c r="D18" s="43">
        <v>20441.469000000001</v>
      </c>
      <c r="E18" s="43">
        <v>194448.19201759301</v>
      </c>
      <c r="F18" s="43">
        <v>167384.959818376</v>
      </c>
      <c r="G18" s="37"/>
      <c r="H18" s="37"/>
    </row>
    <row r="19" spans="1:9">
      <c r="A19" s="43">
        <v>18</v>
      </c>
      <c r="B19" s="44">
        <v>42786</v>
      </c>
      <c r="C19" s="43">
        <v>32</v>
      </c>
      <c r="D19" s="43">
        <v>13324.572</v>
      </c>
      <c r="E19" s="43">
        <v>249181.10436395099</v>
      </c>
      <c r="F19" s="43">
        <v>230018.74266031501</v>
      </c>
      <c r="G19" s="37"/>
      <c r="H19" s="37"/>
    </row>
    <row r="20" spans="1:9">
      <c r="A20" s="43">
        <v>19</v>
      </c>
      <c r="B20" s="44">
        <v>42786</v>
      </c>
      <c r="C20" s="43">
        <v>33</v>
      </c>
      <c r="D20" s="43">
        <v>34522.883000000002</v>
      </c>
      <c r="E20" s="43">
        <v>544111.33912393195</v>
      </c>
      <c r="F20" s="43">
        <v>431312.13614851498</v>
      </c>
      <c r="G20" s="37"/>
      <c r="H20" s="37"/>
    </row>
    <row r="21" spans="1:9">
      <c r="A21" s="43">
        <v>20</v>
      </c>
      <c r="B21" s="44">
        <v>42786</v>
      </c>
      <c r="C21" s="43">
        <v>34</v>
      </c>
      <c r="D21" s="43">
        <v>30814.116000000002</v>
      </c>
      <c r="E21" s="43">
        <v>194506.22649711801</v>
      </c>
      <c r="F21" s="43">
        <v>145814.39964523099</v>
      </c>
      <c r="G21" s="37"/>
      <c r="H21" s="37"/>
    </row>
    <row r="22" spans="1:9">
      <c r="A22" s="43">
        <v>21</v>
      </c>
      <c r="B22" s="44">
        <v>42786</v>
      </c>
      <c r="C22" s="43">
        <v>35</v>
      </c>
      <c r="D22" s="43">
        <v>25704.959999999999</v>
      </c>
      <c r="E22" s="43">
        <v>723591.99181504396</v>
      </c>
      <c r="F22" s="43">
        <v>701199.651759292</v>
      </c>
      <c r="G22" s="37"/>
      <c r="H22" s="37"/>
    </row>
    <row r="23" spans="1:9">
      <c r="A23" s="43">
        <v>22</v>
      </c>
      <c r="B23" s="44">
        <v>42786</v>
      </c>
      <c r="C23" s="43">
        <v>36</v>
      </c>
      <c r="D23" s="43">
        <v>158876.01</v>
      </c>
      <c r="E23" s="43">
        <v>620477.32149999996</v>
      </c>
      <c r="F23" s="43">
        <v>522978.28227353399</v>
      </c>
      <c r="G23" s="37"/>
      <c r="H23" s="37"/>
    </row>
    <row r="24" spans="1:9">
      <c r="A24" s="43">
        <v>23</v>
      </c>
      <c r="B24" s="44">
        <v>42786</v>
      </c>
      <c r="C24" s="43">
        <v>37</v>
      </c>
      <c r="D24" s="43">
        <v>103754.38800000001</v>
      </c>
      <c r="E24" s="43">
        <v>903153.22896637197</v>
      </c>
      <c r="F24" s="43">
        <v>805268.15910940501</v>
      </c>
      <c r="G24" s="37"/>
      <c r="H24" s="37"/>
    </row>
    <row r="25" spans="1:9">
      <c r="A25" s="43">
        <v>24</v>
      </c>
      <c r="B25" s="44">
        <v>42786</v>
      </c>
      <c r="C25" s="43">
        <v>38</v>
      </c>
      <c r="D25" s="43">
        <v>124012.565</v>
      </c>
      <c r="E25" s="43">
        <v>626235.57083362795</v>
      </c>
      <c r="F25" s="43">
        <v>594748.30340176995</v>
      </c>
      <c r="G25" s="37"/>
      <c r="H25" s="37"/>
    </row>
    <row r="26" spans="1:9">
      <c r="A26" s="43">
        <v>25</v>
      </c>
      <c r="B26" s="44">
        <v>42786</v>
      </c>
      <c r="C26" s="43">
        <v>39</v>
      </c>
      <c r="D26" s="43">
        <v>73067.05</v>
      </c>
      <c r="E26" s="43">
        <v>130692.07099382801</v>
      </c>
      <c r="F26" s="43">
        <v>96702.848477696694</v>
      </c>
      <c r="G26" s="37"/>
      <c r="H26" s="37"/>
    </row>
    <row r="27" spans="1:9">
      <c r="A27" s="43">
        <v>26</v>
      </c>
      <c r="B27" s="44">
        <v>42786</v>
      </c>
      <c r="C27" s="43">
        <v>42</v>
      </c>
      <c r="D27" s="43">
        <v>5917.777</v>
      </c>
      <c r="E27" s="43">
        <v>115030.76730000001</v>
      </c>
      <c r="F27" s="43">
        <v>108049.1455</v>
      </c>
      <c r="G27" s="37"/>
      <c r="H27" s="37"/>
    </row>
    <row r="28" spans="1:9">
      <c r="A28" s="43">
        <v>27</v>
      </c>
      <c r="B28" s="44">
        <v>42786</v>
      </c>
      <c r="C28" s="43">
        <v>70</v>
      </c>
      <c r="D28" s="43">
        <v>95</v>
      </c>
      <c r="E28" s="43">
        <v>171838.31</v>
      </c>
      <c r="F28" s="43">
        <v>158150.95000000001</v>
      </c>
      <c r="G28" s="37"/>
      <c r="H28" s="37"/>
    </row>
    <row r="29" spans="1:9">
      <c r="A29" s="43">
        <v>28</v>
      </c>
      <c r="B29" s="44">
        <v>42786</v>
      </c>
      <c r="C29" s="43">
        <v>71</v>
      </c>
      <c r="D29" s="43">
        <v>54</v>
      </c>
      <c r="E29" s="43">
        <v>120326.85</v>
      </c>
      <c r="F29" s="43">
        <v>131765.6</v>
      </c>
      <c r="G29" s="37"/>
      <c r="H29" s="37"/>
    </row>
    <row r="30" spans="1:9">
      <c r="A30" s="43">
        <v>29</v>
      </c>
      <c r="B30" s="44">
        <v>42786</v>
      </c>
      <c r="C30" s="43">
        <v>72</v>
      </c>
      <c r="D30" s="43">
        <v>12</v>
      </c>
      <c r="E30" s="43">
        <v>3975.26</v>
      </c>
      <c r="F30" s="43">
        <v>3874.35</v>
      </c>
      <c r="G30" s="37"/>
      <c r="H30" s="37"/>
    </row>
    <row r="31" spans="1:9">
      <c r="A31" s="39">
        <v>30</v>
      </c>
      <c r="B31" s="44">
        <v>42786</v>
      </c>
      <c r="C31" s="39">
        <v>73</v>
      </c>
      <c r="D31" s="39">
        <v>84</v>
      </c>
      <c r="E31" s="39">
        <v>135297.26999999999</v>
      </c>
      <c r="F31" s="39">
        <v>150536.81</v>
      </c>
      <c r="G31" s="39"/>
      <c r="H31" s="39"/>
      <c r="I31" s="39"/>
    </row>
    <row r="32" spans="1:9">
      <c r="A32" s="39">
        <v>31</v>
      </c>
      <c r="B32" s="44">
        <v>42786</v>
      </c>
      <c r="C32" s="39">
        <v>75</v>
      </c>
      <c r="D32" s="39">
        <v>58</v>
      </c>
      <c r="E32" s="39">
        <v>24801.709401709399</v>
      </c>
      <c r="F32" s="39">
        <v>22257.547008547001</v>
      </c>
      <c r="G32" s="39"/>
      <c r="H32" s="39"/>
    </row>
    <row r="33" spans="1:8">
      <c r="A33" s="39">
        <v>32</v>
      </c>
      <c r="B33" s="44">
        <v>42786</v>
      </c>
      <c r="C33" s="39">
        <v>76</v>
      </c>
      <c r="D33" s="39">
        <v>1724</v>
      </c>
      <c r="E33" s="39">
        <v>311011.15256581199</v>
      </c>
      <c r="F33" s="39">
        <v>293118.80001196603</v>
      </c>
      <c r="G33" s="39"/>
      <c r="H33" s="39"/>
    </row>
    <row r="34" spans="1:8">
      <c r="A34" s="39">
        <v>33</v>
      </c>
      <c r="B34" s="44">
        <v>42786</v>
      </c>
      <c r="C34" s="39">
        <v>77</v>
      </c>
      <c r="D34" s="39">
        <v>69</v>
      </c>
      <c r="E34" s="39">
        <v>84519.85</v>
      </c>
      <c r="F34" s="39">
        <v>87176.81</v>
      </c>
      <c r="G34" s="30"/>
      <c r="H34" s="30"/>
    </row>
    <row r="35" spans="1:8">
      <c r="A35" s="39">
        <v>34</v>
      </c>
      <c r="B35" s="44">
        <v>42786</v>
      </c>
      <c r="C35" s="39">
        <v>78</v>
      </c>
      <c r="D35" s="39">
        <v>40</v>
      </c>
      <c r="E35" s="39">
        <v>37544.58</v>
      </c>
      <c r="F35" s="39">
        <v>32405.98</v>
      </c>
      <c r="G35" s="30"/>
      <c r="H35" s="30"/>
    </row>
    <row r="36" spans="1:8">
      <c r="A36" s="39">
        <v>35</v>
      </c>
      <c r="B36" s="44">
        <v>42786</v>
      </c>
      <c r="C36" s="39">
        <v>99</v>
      </c>
      <c r="D36" s="39">
        <v>7</v>
      </c>
      <c r="E36" s="39">
        <v>4661.5082066409504</v>
      </c>
      <c r="F36" s="39">
        <v>3829.8640798729298</v>
      </c>
      <c r="G36" s="30"/>
      <c r="H36" s="30"/>
    </row>
    <row r="37" spans="1:8">
      <c r="A37" s="39"/>
      <c r="B37" s="44"/>
      <c r="C37" s="39"/>
      <c r="D37" s="39"/>
      <c r="E37" s="39"/>
      <c r="F37" s="39"/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2017-02-21T03:25:43Z</dcterms:modified>
</cp:coreProperties>
</file>