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<sst xmlns="http://schemas.openxmlformats.org/spreadsheetml/2006/main" count="117" uniqueCount="77">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</sst>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106" fillId="0" borderId="0" xfId="0" applyNumberFormat="1" applyFont="1" applyFill="1" applyBorder="1" applyAlignment="1" applyProtection="1">
      <alignment vertical="center"/>
    </xf>
    <xf numFmtId="0" fontId="106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15381283.230500001</v>
      </c>
      <c r="F3" s="25">
        <f>RA!I7</f>
        <v>1134871.0937000001</v>
      </c>
      <c r="G3" s="16">
        <f>SUM(G4:G42)</f>
        <v>14246412.1368</v>
      </c>
      <c r="H3" s="27">
        <f>RA!J7</f>
        <v>7.3782601665485901</v>
      </c>
      <c r="I3" s="20">
        <f>SUM(I4:I42)</f>
        <v>15381289.757059969</v>
      </c>
      <c r="J3" s="21">
        <f>SUM(J4:J42)</f>
        <v>14246412.109631849</v>
      </c>
      <c r="K3" s="22">
        <f>E3-I3</f>
        <v>-6.5265599675476551</v>
      </c>
      <c r="L3" s="22">
        <f>G3-J3</f>
        <v>2.7168150991201401E-2</v>
      </c>
    </row>
    <row r="4" spans="1:13" x14ac:dyDescent="0.2">
      <c r="A4" s="50">
        <f>RA!A8</f>
        <v>42788</v>
      </c>
      <c r="B4" s="12">
        <v>12</v>
      </c>
      <c r="C4" s="45" t="s">
        <v>6</v>
      </c>
      <c r="D4" s="45"/>
      <c r="E4" s="15">
        <f>IFERROR(VLOOKUP(C4,RA!B:D,3,0),0)</f>
        <v>621975.34510000004</v>
      </c>
      <c r="F4" s="25">
        <f>IFERROR(VLOOKUP(C4,RA!B:I,8,0),0)</f>
        <v>163038.33989999999</v>
      </c>
      <c r="G4" s="16">
        <f t="shared" ref="G4:G42" si="0">E4-F4</f>
        <v>458937.00520000001</v>
      </c>
      <c r="H4" s="27">
        <f>RA!J8</f>
        <v>26.212990785637501</v>
      </c>
      <c r="I4" s="20">
        <f>IFERROR(VLOOKUP(B4,RMS!C:E,3,FALSE),0)</f>
        <v>621976.02441111102</v>
      </c>
      <c r="J4" s="21">
        <f>IFERROR(VLOOKUP(B4,RMS!C:F,4,FALSE),0)</f>
        <v>458937.00350256398</v>
      </c>
      <c r="K4" s="22">
        <f t="shared" ref="K4:K42" si="1">E4-I4</f>
        <v>-0.67931111098732799</v>
      </c>
      <c r="L4" s="22">
        <f t="shared" ref="L4:L42" si="2">G4-J4</f>
        <v>1.697436033282429E-3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74147.507700000002</v>
      </c>
      <c r="F5" s="25">
        <f>IFERROR(VLOOKUP(C5,RA!B:I,8,0),0)</f>
        <v>17145.5579</v>
      </c>
      <c r="G5" s="16">
        <f t="shared" si="0"/>
        <v>57001.949800000002</v>
      </c>
      <c r="H5" s="27">
        <f>RA!J9</f>
        <v>23.123579513111501</v>
      </c>
      <c r="I5" s="20">
        <f>IFERROR(VLOOKUP(B5,RMS!C:E,3,FALSE),0)</f>
        <v>74147.557449572603</v>
      </c>
      <c r="J5" s="21">
        <f>IFERROR(VLOOKUP(B5,RMS!C:F,4,FALSE),0)</f>
        <v>57001.9445076923</v>
      </c>
      <c r="K5" s="22">
        <f t="shared" si="1"/>
        <v>-4.9749572601285763E-2</v>
      </c>
      <c r="L5" s="22">
        <f t="shared" si="2"/>
        <v>5.2923077018931508E-3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97424.249100000001</v>
      </c>
      <c r="F6" s="25">
        <f>IFERROR(VLOOKUP(C6,RA!B:I,8,0),0)</f>
        <v>19498.706900000001</v>
      </c>
      <c r="G6" s="16">
        <f t="shared" si="0"/>
        <v>77925.542199999996</v>
      </c>
      <c r="H6" s="27">
        <f>RA!J10</f>
        <v>20.014223440394002</v>
      </c>
      <c r="I6" s="20">
        <f>IFERROR(VLOOKUP(B6,RMS!C:E,3,FALSE),0)</f>
        <v>97426.145310521097</v>
      </c>
      <c r="J6" s="21">
        <f>IFERROR(VLOOKUP(B6,RMS!C:F,4,FALSE),0)</f>
        <v>77925.540580279296</v>
      </c>
      <c r="K6" s="22">
        <f>E6-I6</f>
        <v>-1.8962105210957816</v>
      </c>
      <c r="L6" s="22">
        <f t="shared" si="2"/>
        <v>1.6197207005461678E-3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49503.7673</v>
      </c>
      <c r="F7" s="25">
        <f>IFERROR(VLOOKUP(C7,RA!B:I,8,0),0)</f>
        <v>10895.038399999999</v>
      </c>
      <c r="G7" s="16">
        <f t="shared" si="0"/>
        <v>38608.728900000002</v>
      </c>
      <c r="H7" s="27">
        <f>RA!J11</f>
        <v>22.008503583120198</v>
      </c>
      <c r="I7" s="20">
        <f>IFERROR(VLOOKUP(B7,RMS!C:E,3,FALSE),0)</f>
        <v>49503.7952812117</v>
      </c>
      <c r="J7" s="21">
        <f>IFERROR(VLOOKUP(B7,RMS!C:F,4,FALSE),0)</f>
        <v>38608.729406678802</v>
      </c>
      <c r="K7" s="22">
        <f t="shared" si="1"/>
        <v>-2.7981211700534914E-2</v>
      </c>
      <c r="L7" s="22">
        <f t="shared" si="2"/>
        <v>-5.0667879986576736E-4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178465.39350000001</v>
      </c>
      <c r="F8" s="25">
        <f>IFERROR(VLOOKUP(C8,RA!B:I,8,0),0)</f>
        <v>22625.959599999998</v>
      </c>
      <c r="G8" s="16">
        <f t="shared" si="0"/>
        <v>155839.4339</v>
      </c>
      <c r="H8" s="27">
        <f>RA!J12</f>
        <v>12.678065565691901</v>
      </c>
      <c r="I8" s="20">
        <f>IFERROR(VLOOKUP(B8,RMS!C:E,3,FALSE),0)</f>
        <v>178465.38597521401</v>
      </c>
      <c r="J8" s="21">
        <f>IFERROR(VLOOKUP(B8,RMS!C:F,4,FALSE),0)</f>
        <v>155839.43559829</v>
      </c>
      <c r="K8" s="22">
        <f t="shared" si="1"/>
        <v>7.524785993155092E-3</v>
      </c>
      <c r="L8" s="22">
        <f t="shared" si="2"/>
        <v>-1.6982899978756905E-3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203312.01579999999</v>
      </c>
      <c r="F9" s="25">
        <f>IFERROR(VLOOKUP(C9,RA!B:I,8,0),0)</f>
        <v>47458.153299999998</v>
      </c>
      <c r="G9" s="16">
        <f t="shared" si="0"/>
        <v>155853.86249999999</v>
      </c>
      <c r="H9" s="27">
        <f>RA!J13</f>
        <v>23.342522631168599</v>
      </c>
      <c r="I9" s="20">
        <f>IFERROR(VLOOKUP(B9,RMS!C:E,3,FALSE),0)</f>
        <v>203312.169638461</v>
      </c>
      <c r="J9" s="21">
        <f>IFERROR(VLOOKUP(B9,RMS!C:F,4,FALSE),0)</f>
        <v>155853.863282051</v>
      </c>
      <c r="K9" s="22">
        <f t="shared" si="1"/>
        <v>-0.15383846100303344</v>
      </c>
      <c r="L9" s="22">
        <f t="shared" si="2"/>
        <v>-7.8205100726336241E-4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95620.410600000003</v>
      </c>
      <c r="F10" s="25">
        <f>IFERROR(VLOOKUP(C10,RA!B:I,8,0),0)</f>
        <v>23679.202099999999</v>
      </c>
      <c r="G10" s="16">
        <f t="shared" si="0"/>
        <v>71941.208500000008</v>
      </c>
      <c r="H10" s="27">
        <f>RA!J14</f>
        <v>24.7637527923353</v>
      </c>
      <c r="I10" s="20">
        <f>IFERROR(VLOOKUP(B10,RMS!C:E,3,FALSE),0)</f>
        <v>95620.404021367503</v>
      </c>
      <c r="J10" s="21">
        <f>IFERROR(VLOOKUP(B10,RMS!C:F,4,FALSE),0)</f>
        <v>71941.208222222194</v>
      </c>
      <c r="K10" s="22">
        <f t="shared" si="1"/>
        <v>6.5786324994405732E-3</v>
      </c>
      <c r="L10" s="22">
        <f t="shared" si="2"/>
        <v>2.7777781360782683E-4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108090.5885</v>
      </c>
      <c r="F11" s="25">
        <f>IFERROR(VLOOKUP(C11,RA!B:I,8,0),0)</f>
        <v>-26064.882399999999</v>
      </c>
      <c r="G11" s="16">
        <f t="shared" si="0"/>
        <v>134155.47089999999</v>
      </c>
      <c r="H11" s="27">
        <f>RA!J15</f>
        <v>-24.113924035116199</v>
      </c>
      <c r="I11" s="20">
        <f>IFERROR(VLOOKUP(B11,RMS!C:E,3,FALSE),0)</f>
        <v>108090.637123932</v>
      </c>
      <c r="J11" s="21">
        <f>IFERROR(VLOOKUP(B11,RMS!C:F,4,FALSE),0)</f>
        <v>134155.470228205</v>
      </c>
      <c r="K11" s="22">
        <f t="shared" si="1"/>
        <v>-4.8623932001646608E-2</v>
      </c>
      <c r="L11" s="22">
        <f t="shared" si="2"/>
        <v>6.7179498728364706E-4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685729.26619999995</v>
      </c>
      <c r="F12" s="25">
        <f>IFERROR(VLOOKUP(C12,RA!B:I,8,0),0)</f>
        <v>-41313.719499999999</v>
      </c>
      <c r="G12" s="16">
        <f t="shared" si="0"/>
        <v>727042.98569999996</v>
      </c>
      <c r="H12" s="27">
        <f>RA!J16</f>
        <v>-6.0247858063491799</v>
      </c>
      <c r="I12" s="20">
        <f>IFERROR(VLOOKUP(B12,RMS!C:E,3,FALSE),0)</f>
        <v>685728.99399999995</v>
      </c>
      <c r="J12" s="21">
        <f>IFERROR(VLOOKUP(B12,RMS!C:F,4,FALSE),0)</f>
        <v>727042.98569999996</v>
      </c>
      <c r="K12" s="22">
        <f t="shared" si="1"/>
        <v>0.27220000000670552</v>
      </c>
      <c r="L12" s="22">
        <f t="shared" si="2"/>
        <v>0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1113084.1631</v>
      </c>
      <c r="F13" s="25">
        <f>IFERROR(VLOOKUP(C13,RA!B:I,8,0),0)</f>
        <v>67505.910699999993</v>
      </c>
      <c r="G13" s="16">
        <f t="shared" si="0"/>
        <v>1045578.2524</v>
      </c>
      <c r="H13" s="27">
        <f>RA!J17</f>
        <v>6.0647624804931501</v>
      </c>
      <c r="I13" s="20">
        <f>IFERROR(VLOOKUP(B13,RMS!C:E,3,FALSE),0)</f>
        <v>1113084.1580991501</v>
      </c>
      <c r="J13" s="21">
        <f>IFERROR(VLOOKUP(B13,RMS!C:F,4,FALSE),0)</f>
        <v>1045578.25051709</v>
      </c>
      <c r="K13" s="22">
        <f t="shared" si="1"/>
        <v>5.0008499529212713E-3</v>
      </c>
      <c r="L13" s="22">
        <f t="shared" si="2"/>
        <v>1.8829100299626589E-3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1419194.1614999999</v>
      </c>
      <c r="F14" s="25">
        <f>IFERROR(VLOOKUP(C14,RA!B:I,8,0),0)</f>
        <v>176940.49609999999</v>
      </c>
      <c r="G14" s="16">
        <f t="shared" si="0"/>
        <v>1242253.6653999998</v>
      </c>
      <c r="H14" s="27">
        <f>RA!J18</f>
        <v>12.467673620710601</v>
      </c>
      <c r="I14" s="20">
        <f>IFERROR(VLOOKUP(B14,RMS!C:E,3,FALSE),0)</f>
        <v>1419194.7236196599</v>
      </c>
      <c r="J14" s="21">
        <f>IFERROR(VLOOKUP(B14,RMS!C:F,4,FALSE),0)</f>
        <v>1242253.6312128201</v>
      </c>
      <c r="K14" s="22">
        <f t="shared" si="1"/>
        <v>-0.56211965996772051</v>
      </c>
      <c r="L14" s="22">
        <f t="shared" si="2"/>
        <v>3.4187179757282138E-2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542958.87919999997</v>
      </c>
      <c r="F15" s="25">
        <f>IFERROR(VLOOKUP(C15,RA!B:I,8,0),0)</f>
        <v>44941.334999999999</v>
      </c>
      <c r="G15" s="16">
        <f t="shared" si="0"/>
        <v>498017.54419999995</v>
      </c>
      <c r="H15" s="27">
        <f>RA!J19</f>
        <v>8.2771157672597493</v>
      </c>
      <c r="I15" s="20">
        <f>IFERROR(VLOOKUP(B15,RMS!C:E,3,FALSE),0)</f>
        <v>542958.75789999997</v>
      </c>
      <c r="J15" s="21">
        <f>IFERROR(VLOOKUP(B15,RMS!C:F,4,FALSE),0)</f>
        <v>498017.54417863197</v>
      </c>
      <c r="K15" s="22">
        <f t="shared" si="1"/>
        <v>0.12129999999888241</v>
      </c>
      <c r="L15" s="22">
        <f t="shared" si="2"/>
        <v>2.1367974113672972E-5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940285.12230000005</v>
      </c>
      <c r="F16" s="25">
        <f>IFERROR(VLOOKUP(C16,RA!B:I,8,0),0)</f>
        <v>87714.279399999999</v>
      </c>
      <c r="G16" s="16">
        <f t="shared" si="0"/>
        <v>852570.84290000005</v>
      </c>
      <c r="H16" s="27">
        <f>RA!J20</f>
        <v>9.3284767906829202</v>
      </c>
      <c r="I16" s="20">
        <f>IFERROR(VLOOKUP(B16,RMS!C:E,3,FALSE),0)</f>
        <v>940285.31740427401</v>
      </c>
      <c r="J16" s="21">
        <f>IFERROR(VLOOKUP(B16,RMS!C:F,4,FALSE),0)</f>
        <v>852570.84290000005</v>
      </c>
      <c r="K16" s="22">
        <f t="shared" si="1"/>
        <v>-0.1951042739674449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355475.00530000002</v>
      </c>
      <c r="F17" s="25">
        <f>IFERROR(VLOOKUP(C17,RA!B:I,8,0),0)</f>
        <v>39854.7788</v>
      </c>
      <c r="G17" s="16">
        <f t="shared" si="0"/>
        <v>315620.22649999999</v>
      </c>
      <c r="H17" s="27">
        <f>RA!J21</f>
        <v>11.2116965203685</v>
      </c>
      <c r="I17" s="20">
        <f>IFERROR(VLOOKUP(B17,RMS!C:E,3,FALSE),0)</f>
        <v>355474.86385974602</v>
      </c>
      <c r="J17" s="21">
        <f>IFERROR(VLOOKUP(B17,RMS!C:F,4,FALSE),0)</f>
        <v>315620.22651980899</v>
      </c>
      <c r="K17" s="22">
        <f t="shared" si="1"/>
        <v>0.14144025399582461</v>
      </c>
      <c r="L17" s="22">
        <f t="shared" si="2"/>
        <v>-1.9808998331427574E-5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1009969.2029</v>
      </c>
      <c r="F18" s="25">
        <f>IFERROR(VLOOKUP(C18,RA!B:I,8,0),0)</f>
        <v>55399.069000000003</v>
      </c>
      <c r="G18" s="16">
        <f t="shared" si="0"/>
        <v>954570.13390000002</v>
      </c>
      <c r="H18" s="27">
        <f>RA!J22</f>
        <v>5.4852235930490298</v>
      </c>
      <c r="I18" s="20">
        <f>IFERROR(VLOOKUP(B18,RMS!C:E,3,FALSE),0)</f>
        <v>1009970.55711674</v>
      </c>
      <c r="J18" s="21">
        <f>IFERROR(VLOOKUP(B18,RMS!C:F,4,FALSE),0)</f>
        <v>954570.13530606602</v>
      </c>
      <c r="K18" s="22">
        <f t="shared" si="1"/>
        <v>-1.354216740000993</v>
      </c>
      <c r="L18" s="22">
        <f t="shared" si="2"/>
        <v>-1.4060660032555461E-3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2523993.6652000002</v>
      </c>
      <c r="F19" s="25">
        <f>IFERROR(VLOOKUP(C19,RA!B:I,8,0),0)</f>
        <v>-137762.89970000001</v>
      </c>
      <c r="G19" s="16">
        <f t="shared" si="0"/>
        <v>2661756.5649000001</v>
      </c>
      <c r="H19" s="27">
        <f>RA!J23</f>
        <v>-5.4581317536343201</v>
      </c>
      <c r="I19" s="20">
        <f>IFERROR(VLOOKUP(B19,RMS!C:E,3,FALSE),0)</f>
        <v>2523995.1533076898</v>
      </c>
      <c r="J19" s="21">
        <f>IFERROR(VLOOKUP(B19,RMS!C:F,4,FALSE),0)</f>
        <v>2661756.5892897402</v>
      </c>
      <c r="K19" s="22">
        <f t="shared" si="1"/>
        <v>-1.4881076896563172</v>
      </c>
      <c r="L19" s="22">
        <f t="shared" si="2"/>
        <v>-2.4389740079641342E-2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217675.1825</v>
      </c>
      <c r="F20" s="25">
        <f>IFERROR(VLOOKUP(C20,RA!B:I,8,0),0)</f>
        <v>30125.6734</v>
      </c>
      <c r="G20" s="16">
        <f t="shared" si="0"/>
        <v>187549.5091</v>
      </c>
      <c r="H20" s="27">
        <f>RA!J24</f>
        <v>13.839737288379199</v>
      </c>
      <c r="I20" s="20">
        <f>IFERROR(VLOOKUP(B20,RMS!C:E,3,FALSE),0)</f>
        <v>217675.20214917901</v>
      </c>
      <c r="J20" s="21">
        <f>IFERROR(VLOOKUP(B20,RMS!C:F,4,FALSE),0)</f>
        <v>187549.498430165</v>
      </c>
      <c r="K20" s="22">
        <f t="shared" si="1"/>
        <v>-1.964917901204899E-2</v>
      </c>
      <c r="L20" s="22">
        <f t="shared" si="2"/>
        <v>1.0669834999134764E-2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302317.18050000002</v>
      </c>
      <c r="F21" s="25">
        <f>IFERROR(VLOOKUP(C21,RA!B:I,8,0),0)</f>
        <v>20827.976299999998</v>
      </c>
      <c r="G21" s="16">
        <f t="shared" si="0"/>
        <v>281489.20420000004</v>
      </c>
      <c r="H21" s="27">
        <f>RA!J25</f>
        <v>6.8894451402175596</v>
      </c>
      <c r="I21" s="20">
        <f>IFERROR(VLOOKUP(B21,RMS!C:E,3,FALSE),0)</f>
        <v>302317.16141993803</v>
      </c>
      <c r="J21" s="21">
        <f>IFERROR(VLOOKUP(B21,RMS!C:F,4,FALSE),0)</f>
        <v>281489.20198165398</v>
      </c>
      <c r="K21" s="22">
        <f t="shared" si="1"/>
        <v>1.9080061989370733E-2</v>
      </c>
      <c r="L21" s="22">
        <f t="shared" si="2"/>
        <v>2.2183460532687604E-3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560106.58889999997</v>
      </c>
      <c r="F22" s="25">
        <f>IFERROR(VLOOKUP(C22,RA!B:I,8,0),0)</f>
        <v>116855.7426</v>
      </c>
      <c r="G22" s="16">
        <f t="shared" si="0"/>
        <v>443250.84629999998</v>
      </c>
      <c r="H22" s="27">
        <f>RA!J26</f>
        <v>20.8631258613641</v>
      </c>
      <c r="I22" s="20">
        <f>IFERROR(VLOOKUP(B22,RMS!C:E,3,FALSE),0)</f>
        <v>560106.56536596303</v>
      </c>
      <c r="J22" s="21">
        <f>IFERROR(VLOOKUP(B22,RMS!C:F,4,FALSE),0)</f>
        <v>443250.835488746</v>
      </c>
      <c r="K22" s="22">
        <f t="shared" si="1"/>
        <v>2.3534036939963698E-2</v>
      </c>
      <c r="L22" s="22">
        <f t="shared" si="2"/>
        <v>1.0811253974679857E-2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237158.79139999999</v>
      </c>
      <c r="F23" s="25">
        <f>IFERROR(VLOOKUP(C23,RA!B:I,8,0),0)</f>
        <v>57516.368600000002</v>
      </c>
      <c r="G23" s="16">
        <f t="shared" si="0"/>
        <v>179642.4228</v>
      </c>
      <c r="H23" s="27">
        <f>RA!J27</f>
        <v>24.252260799807701</v>
      </c>
      <c r="I23" s="20">
        <f>IFERROR(VLOOKUP(B23,RMS!C:E,3,FALSE),0)</f>
        <v>237158.747324453</v>
      </c>
      <c r="J23" s="21">
        <f>IFERROR(VLOOKUP(B23,RMS!C:F,4,FALSE),0)</f>
        <v>179642.42168839701</v>
      </c>
      <c r="K23" s="22">
        <f t="shared" si="1"/>
        <v>4.4075546989915892E-2</v>
      </c>
      <c r="L23" s="22">
        <f t="shared" si="2"/>
        <v>1.1116029927507043E-3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825121.32559999998</v>
      </c>
      <c r="F24" s="25">
        <f>IFERROR(VLOOKUP(C24,RA!B:I,8,0),0)</f>
        <v>23866.419399999999</v>
      </c>
      <c r="G24" s="16">
        <f t="shared" si="0"/>
        <v>801254.90619999997</v>
      </c>
      <c r="H24" s="27">
        <f>RA!J28</f>
        <v>2.8924739501363801</v>
      </c>
      <c r="I24" s="20">
        <f>IFERROR(VLOOKUP(B24,RMS!C:E,3,FALSE),0)</f>
        <v>825121.51840088505</v>
      </c>
      <c r="J24" s="21">
        <f>IFERROR(VLOOKUP(B24,RMS!C:F,4,FALSE),0)</f>
        <v>801254.91738584102</v>
      </c>
      <c r="K24" s="22">
        <f t="shared" si="1"/>
        <v>-0.19280088506639004</v>
      </c>
      <c r="L24" s="22">
        <f t="shared" si="2"/>
        <v>-1.1185841052792966E-2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711848.66020000004</v>
      </c>
      <c r="F25" s="25">
        <f>IFERROR(VLOOKUP(C25,RA!B:I,8,0),0)</f>
        <v>109824.5199</v>
      </c>
      <c r="G25" s="16">
        <f t="shared" si="0"/>
        <v>602024.14030000009</v>
      </c>
      <c r="H25" s="27">
        <f>RA!J29</f>
        <v>15.4280714483812</v>
      </c>
      <c r="I25" s="20">
        <f>IFERROR(VLOOKUP(B25,RMS!C:E,3,FALSE),0)</f>
        <v>711849.36755398195</v>
      </c>
      <c r="J25" s="21">
        <f>IFERROR(VLOOKUP(B25,RMS!C:F,4,FALSE),0)</f>
        <v>602024.15862131503</v>
      </c>
      <c r="K25" s="22">
        <f t="shared" si="1"/>
        <v>-0.70735398191027343</v>
      </c>
      <c r="L25" s="22">
        <f t="shared" si="2"/>
        <v>-1.8321314943023026E-2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917759.6226</v>
      </c>
      <c r="F26" s="25">
        <f>IFERROR(VLOOKUP(C26,RA!B:I,8,0),0)</f>
        <v>106277.7383</v>
      </c>
      <c r="G26" s="16">
        <f t="shared" si="0"/>
        <v>811481.88430000003</v>
      </c>
      <c r="H26" s="27">
        <f>RA!J30</f>
        <v>11.5801279205242</v>
      </c>
      <c r="I26" s="20">
        <f>IFERROR(VLOOKUP(B26,RMS!C:E,3,FALSE),0)</f>
        <v>917759.585373451</v>
      </c>
      <c r="J26" s="21">
        <f>IFERROR(VLOOKUP(B26,RMS!C:F,4,FALSE),0)</f>
        <v>811481.86501759698</v>
      </c>
      <c r="K26" s="22">
        <f t="shared" si="1"/>
        <v>3.7226549000479281E-2</v>
      </c>
      <c r="L26" s="22">
        <f t="shared" si="2"/>
        <v>1.9282403052784503E-2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625554.41130000004</v>
      </c>
      <c r="F27" s="25">
        <f>IFERROR(VLOOKUP(C27,RA!B:I,8,0),0)</f>
        <v>29693.7971</v>
      </c>
      <c r="G27" s="16">
        <f t="shared" si="0"/>
        <v>595860.61420000007</v>
      </c>
      <c r="H27" s="27">
        <f>RA!J31</f>
        <v>4.7467968514987602</v>
      </c>
      <c r="I27" s="20">
        <f>IFERROR(VLOOKUP(B27,RMS!C:E,3,FALSE),0)</f>
        <v>625554.320477876</v>
      </c>
      <c r="J27" s="21">
        <f>IFERROR(VLOOKUP(B27,RMS!C:F,4,FALSE),0)</f>
        <v>595860.602815044</v>
      </c>
      <c r="K27" s="22">
        <f t="shared" si="1"/>
        <v>9.0822124038822949E-2</v>
      </c>
      <c r="L27" s="22">
        <f t="shared" si="2"/>
        <v>1.1384956073015928E-2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140815.29459999999</v>
      </c>
      <c r="F28" s="25">
        <f>IFERROR(VLOOKUP(C28,RA!B:I,8,0),0)</f>
        <v>36135.689400000003</v>
      </c>
      <c r="G28" s="16">
        <f t="shared" si="0"/>
        <v>104679.60519999999</v>
      </c>
      <c r="H28" s="27">
        <f>RA!J32</f>
        <v>25.661764585052399</v>
      </c>
      <c r="I28" s="20">
        <f>IFERROR(VLOOKUP(B28,RMS!C:E,3,FALSE),0)</f>
        <v>140815.22021206401</v>
      </c>
      <c r="J28" s="21">
        <f>IFERROR(VLOOKUP(B28,RMS!C:F,4,FALSE),0)</f>
        <v>104679.610482501</v>
      </c>
      <c r="K28" s="22">
        <f t="shared" si="1"/>
        <v>7.4387935979757458E-2</v>
      </c>
      <c r="L28" s="22">
        <f t="shared" si="2"/>
        <v>-5.2825010061496869E-3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114608.7288</v>
      </c>
      <c r="F30" s="25">
        <f>IFERROR(VLOOKUP(C30,RA!B:I,8,0),0)</f>
        <v>14218.0208</v>
      </c>
      <c r="G30" s="16">
        <f t="shared" si="0"/>
        <v>100390.708</v>
      </c>
      <c r="H30" s="27">
        <f>RA!J34</f>
        <v>12.4057050007172</v>
      </c>
      <c r="I30" s="20">
        <f>IFERROR(VLOOKUP(B30,RMS!C:E,3,FALSE),0)</f>
        <v>114608.7288</v>
      </c>
      <c r="J30" s="21">
        <f>IFERROR(VLOOKUP(B30,RMS!C:F,4,FALSE),0)</f>
        <v>100390.72040000001</v>
      </c>
      <c r="K30" s="22">
        <f t="shared" si="1"/>
        <v>0</v>
      </c>
      <c r="L30" s="22">
        <f t="shared" si="2"/>
        <v>-1.2400000006891787E-2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133223.1</v>
      </c>
      <c r="F32" s="25">
        <f>IFERROR(VLOOKUP(C32,RA!B:I,8,0),0)</f>
        <v>11169.9</v>
      </c>
      <c r="G32" s="16">
        <f t="shared" si="0"/>
        <v>122053.20000000001</v>
      </c>
      <c r="H32" s="27">
        <f>RA!J34</f>
        <v>12.4057050007172</v>
      </c>
      <c r="I32" s="20">
        <f>IFERROR(VLOOKUP(B32,RMS!C:E,3,FALSE),0)</f>
        <v>133223.1</v>
      </c>
      <c r="J32" s="21">
        <f>IFERROR(VLOOKUP(B32,RMS!C:F,4,FALSE),0)</f>
        <v>122053.2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122321.22</v>
      </c>
      <c r="F33" s="25">
        <f>IFERROR(VLOOKUP(C33,RA!B:I,8,0),0)</f>
        <v>-14256.85</v>
      </c>
      <c r="G33" s="16">
        <f t="shared" si="0"/>
        <v>136578.07</v>
      </c>
      <c r="H33" s="27">
        <f>RA!J34</f>
        <v>12.4057050007172</v>
      </c>
      <c r="I33" s="20">
        <f>IFERROR(VLOOKUP(B33,RMS!C:E,3,FALSE),0)</f>
        <v>122321.22</v>
      </c>
      <c r="J33" s="21">
        <f>IFERROR(VLOOKUP(B33,RMS!C:F,4,FALSE),0)</f>
        <v>136578.07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129.05000000000001</v>
      </c>
      <c r="F34" s="25">
        <f>IFERROR(VLOOKUP(C34,RA!B:I,8,0),0)</f>
        <v>206.82</v>
      </c>
      <c r="G34" s="16">
        <f t="shared" si="0"/>
        <v>-77.769999999999982</v>
      </c>
      <c r="H34" s="27">
        <f>RA!J35</f>
        <v>0</v>
      </c>
      <c r="I34" s="20">
        <f>IFERROR(VLOOKUP(B34,RMS!C:E,3,FALSE),0)</f>
        <v>129.05000000000001</v>
      </c>
      <c r="J34" s="21">
        <f>IFERROR(VLOOKUP(B34,RMS!C:F,4,FALSE),0)</f>
        <v>-77.77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44841.72</v>
      </c>
      <c r="F35" s="25">
        <f>IFERROR(VLOOKUP(C35,RA!B:I,8,0),0)</f>
        <v>-3982.93</v>
      </c>
      <c r="G35" s="16">
        <f t="shared" si="0"/>
        <v>48824.65</v>
      </c>
      <c r="H35" s="27">
        <f>RA!J34</f>
        <v>12.4057050007172</v>
      </c>
      <c r="I35" s="20">
        <f>IFERROR(VLOOKUP(B35,RMS!C:E,3,FALSE),0)</f>
        <v>44841.72</v>
      </c>
      <c r="J35" s="21">
        <f>IFERROR(VLOOKUP(B35,RMS!C:F,4,FALSE),0)</f>
        <v>48824.65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12870.940199999999</v>
      </c>
      <c r="F37" s="25">
        <f>IFERROR(VLOOKUP(C37,RA!B:I,8,0),0)</f>
        <v>1148.9997000000001</v>
      </c>
      <c r="G37" s="16">
        <f t="shared" si="0"/>
        <v>11721.940499999999</v>
      </c>
      <c r="H37" s="27">
        <f>RA!J35</f>
        <v>0</v>
      </c>
      <c r="I37" s="20">
        <f>IFERROR(VLOOKUP(B37,RMS!C:E,3,FALSE),0)</f>
        <v>12870.940170940199</v>
      </c>
      <c r="J37" s="21">
        <f>IFERROR(VLOOKUP(B37,RMS!C:F,4,FALSE),0)</f>
        <v>11721.940170940199</v>
      </c>
      <c r="K37" s="22">
        <f t="shared" si="1"/>
        <v>2.9059799999231473E-5</v>
      </c>
      <c r="L37" s="22">
        <f t="shared" si="2"/>
        <v>3.2905979969655164E-4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301098.76140000002</v>
      </c>
      <c r="F38" s="25">
        <f>IFERROR(VLOOKUP(C38,RA!B:I,8,0),0)</f>
        <v>18228.975299999998</v>
      </c>
      <c r="G38" s="16">
        <f t="shared" si="0"/>
        <v>282869.78610000003</v>
      </c>
      <c r="H38" s="27">
        <f>RA!J36</f>
        <v>8.3843567669570795</v>
      </c>
      <c r="I38" s="20">
        <f>IFERROR(VLOOKUP(B38,RMS!C:E,3,FALSE),0)</f>
        <v>301098.75618888898</v>
      </c>
      <c r="J38" s="21">
        <f>IFERROR(VLOOKUP(B38,RMS!C:F,4,FALSE),0)</f>
        <v>282869.784547863</v>
      </c>
      <c r="K38" s="22">
        <f t="shared" si="1"/>
        <v>5.2111110417172313E-3</v>
      </c>
      <c r="L38" s="22">
        <f t="shared" si="2"/>
        <v>1.5521370223723352E-3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44831.6</v>
      </c>
      <c r="F39" s="25">
        <f>IFERROR(VLOOKUP(C39,RA!B:I,8,0),0)</f>
        <v>-1523.17</v>
      </c>
      <c r="G39" s="16">
        <f t="shared" si="0"/>
        <v>46354.77</v>
      </c>
      <c r="H39" s="27">
        <f>RA!J37</f>
        <v>-11.6552549099821</v>
      </c>
      <c r="I39" s="20">
        <f>IFERROR(VLOOKUP(B39,RMS!C:E,3,FALSE),0)</f>
        <v>44831.6</v>
      </c>
      <c r="J39" s="21">
        <f>IFERROR(VLOOKUP(B39,RMS!C:F,4,FALSE),0)</f>
        <v>46354.77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47377.46</v>
      </c>
      <c r="F40" s="25">
        <f>IFERROR(VLOOKUP(C40,RA!B:I,8,0),0)</f>
        <v>6569.62</v>
      </c>
      <c r="G40" s="16">
        <f t="shared" si="0"/>
        <v>40807.839999999997</v>
      </c>
      <c r="H40" s="27">
        <f>RA!J38</f>
        <v>160.26346377373099</v>
      </c>
      <c r="I40" s="20">
        <f>IFERROR(VLOOKUP(B40,RMS!C:E,3,FALSE),0)</f>
        <v>47377.46</v>
      </c>
      <c r="J40" s="21">
        <f>IFERROR(VLOOKUP(B40,RMS!C:F,4,FALSE),0)</f>
        <v>40807.839999999997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-8.8821972038539094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2394.8492000000001</v>
      </c>
      <c r="F42" s="25">
        <f>IFERROR(VLOOKUP(C42,RA!B:I,8,0),0)</f>
        <v>412.45740000000001</v>
      </c>
      <c r="G42" s="16">
        <f t="shared" si="0"/>
        <v>1982.3918000000001</v>
      </c>
      <c r="H42" s="27">
        <f>RA!J39</f>
        <v>-8.8821972038539094</v>
      </c>
      <c r="I42" s="20">
        <f>VLOOKUP(B42,RMS!C:E,3,FALSE)</f>
        <v>2394.8491036986602</v>
      </c>
      <c r="J42" s="21">
        <f>IFERROR(VLOOKUP(B42,RMS!C:F,4,FALSE),0)</f>
        <v>1982.39164964829</v>
      </c>
      <c r="K42" s="22">
        <f t="shared" si="1"/>
        <v>9.6301339908677619E-5</v>
      </c>
      <c r="L42" s="22">
        <f t="shared" si="2"/>
        <v>1.5035171009003534E-4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6" width="10.5703125" style="53" bestFit="1" customWidth="1"/>
    <col min="17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15381283.2305</v>
      </c>
      <c r="E7" s="71"/>
      <c r="F7" s="71"/>
      <c r="G7" s="70">
        <v>28805250.420000002</v>
      </c>
      <c r="H7" s="72">
        <v>-46.602501258518799</v>
      </c>
      <c r="I7" s="70">
        <v>1134871.0937000001</v>
      </c>
      <c r="J7" s="72">
        <v>7.3782601665485901</v>
      </c>
      <c r="K7" s="70">
        <v>2146388.8960000002</v>
      </c>
      <c r="L7" s="72">
        <v>7.4513807889332702</v>
      </c>
      <c r="M7" s="72">
        <v>-0.471264925095848</v>
      </c>
      <c r="N7" s="70">
        <v>478041262.02700001</v>
      </c>
      <c r="O7" s="70">
        <v>1792394189.8064001</v>
      </c>
      <c r="P7" s="70">
        <v>794563</v>
      </c>
      <c r="Q7" s="70">
        <v>758786</v>
      </c>
      <c r="R7" s="72">
        <v>4.7150316426502403</v>
      </c>
      <c r="S7" s="70">
        <v>19.358166980465999</v>
      </c>
      <c r="T7" s="70">
        <v>19.074158386949701</v>
      </c>
      <c r="U7" s="73">
        <v>1.4671254453115099</v>
      </c>
    </row>
    <row r="8" spans="1:23" ht="12" customHeight="1" thickBot="1" x14ac:dyDescent="0.25">
      <c r="A8" s="74">
        <v>42788</v>
      </c>
      <c r="B8" s="77" t="s">
        <v>6</v>
      </c>
      <c r="C8" s="78"/>
      <c r="D8" s="79">
        <v>621975.34510000004</v>
      </c>
      <c r="E8" s="80"/>
      <c r="F8" s="80"/>
      <c r="G8" s="79">
        <v>943810.49789999996</v>
      </c>
      <c r="H8" s="81">
        <v>-34.099552136375898</v>
      </c>
      <c r="I8" s="79">
        <v>163038.33989999999</v>
      </c>
      <c r="J8" s="81">
        <v>26.212990785637501</v>
      </c>
      <c r="K8" s="79">
        <v>226295.4829</v>
      </c>
      <c r="L8" s="81">
        <v>23.976792311964399</v>
      </c>
      <c r="M8" s="81">
        <v>-0.27953338789335602</v>
      </c>
      <c r="N8" s="79">
        <v>20931061.780999999</v>
      </c>
      <c r="O8" s="79">
        <v>74086278.0264</v>
      </c>
      <c r="P8" s="79">
        <v>22053</v>
      </c>
      <c r="Q8" s="79">
        <v>21713</v>
      </c>
      <c r="R8" s="81">
        <v>1.5658821903928399</v>
      </c>
      <c r="S8" s="79">
        <v>28.203661411145902</v>
      </c>
      <c r="T8" s="79">
        <v>27.136887776907798</v>
      </c>
      <c r="U8" s="82">
        <v>3.7823941320485801</v>
      </c>
    </row>
    <row r="9" spans="1:23" ht="12" customHeight="1" thickBot="1" x14ac:dyDescent="0.25">
      <c r="A9" s="76"/>
      <c r="B9" s="77" t="s">
        <v>7</v>
      </c>
      <c r="C9" s="78"/>
      <c r="D9" s="79">
        <v>74147.507700000002</v>
      </c>
      <c r="E9" s="80"/>
      <c r="F9" s="80"/>
      <c r="G9" s="79">
        <v>260789.3161</v>
      </c>
      <c r="H9" s="81">
        <v>-71.568042430247402</v>
      </c>
      <c r="I9" s="79">
        <v>17145.5579</v>
      </c>
      <c r="J9" s="81">
        <v>23.123579513111501</v>
      </c>
      <c r="K9" s="79">
        <v>54902.150199999996</v>
      </c>
      <c r="L9" s="81">
        <v>21.0523003860126</v>
      </c>
      <c r="M9" s="81">
        <v>-0.68770698711177303</v>
      </c>
      <c r="N9" s="79">
        <v>4164851.1793</v>
      </c>
      <c r="O9" s="79">
        <v>10655497.4482</v>
      </c>
      <c r="P9" s="79">
        <v>4660</v>
      </c>
      <c r="Q9" s="79">
        <v>4601</v>
      </c>
      <c r="R9" s="81">
        <v>1.28232992827646</v>
      </c>
      <c r="S9" s="79">
        <v>15.9114823390558</v>
      </c>
      <c r="T9" s="79">
        <v>15.3156522060422</v>
      </c>
      <c r="U9" s="82">
        <v>3.7446550881756799</v>
      </c>
    </row>
    <row r="10" spans="1:23" ht="12" customHeight="1" thickBot="1" x14ac:dyDescent="0.25">
      <c r="A10" s="76"/>
      <c r="B10" s="77" t="s">
        <v>8</v>
      </c>
      <c r="C10" s="78"/>
      <c r="D10" s="79">
        <v>97424.249100000001</v>
      </c>
      <c r="E10" s="80"/>
      <c r="F10" s="80"/>
      <c r="G10" s="79">
        <v>266204.99200000003</v>
      </c>
      <c r="H10" s="81">
        <v>-63.4025461475944</v>
      </c>
      <c r="I10" s="79">
        <v>19498.706900000001</v>
      </c>
      <c r="J10" s="81">
        <v>20.014223440394002</v>
      </c>
      <c r="K10" s="79">
        <v>65094.18</v>
      </c>
      <c r="L10" s="81">
        <v>24.452651887159199</v>
      </c>
      <c r="M10" s="81">
        <v>-0.700453913084088</v>
      </c>
      <c r="N10" s="79">
        <v>5305251.1348999999</v>
      </c>
      <c r="O10" s="79">
        <v>16560753.308499999</v>
      </c>
      <c r="P10" s="79">
        <v>88828</v>
      </c>
      <c r="Q10" s="79">
        <v>83459</v>
      </c>
      <c r="R10" s="81">
        <v>6.4330988868786001</v>
      </c>
      <c r="S10" s="79">
        <v>1.0967740926284499</v>
      </c>
      <c r="T10" s="79">
        <v>1.0708407769084201</v>
      </c>
      <c r="U10" s="82">
        <v>2.36450841557338</v>
      </c>
    </row>
    <row r="11" spans="1:23" ht="12" thickBot="1" x14ac:dyDescent="0.25">
      <c r="A11" s="76"/>
      <c r="B11" s="77" t="s">
        <v>9</v>
      </c>
      <c r="C11" s="78"/>
      <c r="D11" s="79">
        <v>49503.7673</v>
      </c>
      <c r="E11" s="80"/>
      <c r="F11" s="80"/>
      <c r="G11" s="79">
        <v>71937.399600000004</v>
      </c>
      <c r="H11" s="81">
        <v>-31.184936381826098</v>
      </c>
      <c r="I11" s="79">
        <v>10895.038399999999</v>
      </c>
      <c r="J11" s="81">
        <v>22.008503583120198</v>
      </c>
      <c r="K11" s="79">
        <v>15292.624</v>
      </c>
      <c r="L11" s="81">
        <v>21.258238531046398</v>
      </c>
      <c r="M11" s="81">
        <v>-0.287562526875702</v>
      </c>
      <c r="N11" s="79">
        <v>1673142.3774000001</v>
      </c>
      <c r="O11" s="79">
        <v>5122485.1787</v>
      </c>
      <c r="P11" s="79">
        <v>2265</v>
      </c>
      <c r="Q11" s="79">
        <v>2056</v>
      </c>
      <c r="R11" s="81">
        <v>10.1653696498055</v>
      </c>
      <c r="S11" s="79">
        <v>21.8559679028698</v>
      </c>
      <c r="T11" s="79">
        <v>22.483886089494199</v>
      </c>
      <c r="U11" s="82">
        <v>-2.8729827451016599</v>
      </c>
    </row>
    <row r="12" spans="1:23" ht="12" customHeight="1" thickBot="1" x14ac:dyDescent="0.25">
      <c r="A12" s="76"/>
      <c r="B12" s="77" t="s">
        <v>10</v>
      </c>
      <c r="C12" s="78"/>
      <c r="D12" s="79">
        <v>178465.39350000001</v>
      </c>
      <c r="E12" s="80"/>
      <c r="F12" s="80"/>
      <c r="G12" s="79">
        <v>190378.99969999999</v>
      </c>
      <c r="H12" s="81">
        <v>-6.2578363258413496</v>
      </c>
      <c r="I12" s="79">
        <v>22625.959599999998</v>
      </c>
      <c r="J12" s="81">
        <v>12.678065565691901</v>
      </c>
      <c r="K12" s="79">
        <v>26786.650900000001</v>
      </c>
      <c r="L12" s="81">
        <v>14.0701710494385</v>
      </c>
      <c r="M12" s="81">
        <v>-0.15532704388961099</v>
      </c>
      <c r="N12" s="79">
        <v>4840651.6414999999</v>
      </c>
      <c r="O12" s="79">
        <v>18918175.074700002</v>
      </c>
      <c r="P12" s="79">
        <v>1259</v>
      </c>
      <c r="Q12" s="79">
        <v>1254</v>
      </c>
      <c r="R12" s="81">
        <v>0.39872408293459799</v>
      </c>
      <c r="S12" s="79">
        <v>141.75170254170001</v>
      </c>
      <c r="T12" s="79">
        <v>122.43699258373201</v>
      </c>
      <c r="U12" s="82">
        <v>13.625734020574299</v>
      </c>
    </row>
    <row r="13" spans="1:23" ht="12" thickBot="1" x14ac:dyDescent="0.25">
      <c r="A13" s="76"/>
      <c r="B13" s="77" t="s">
        <v>11</v>
      </c>
      <c r="C13" s="78"/>
      <c r="D13" s="79">
        <v>203312.01579999999</v>
      </c>
      <c r="E13" s="80"/>
      <c r="F13" s="80"/>
      <c r="G13" s="79">
        <v>328253.734</v>
      </c>
      <c r="H13" s="81">
        <v>-38.062542862040999</v>
      </c>
      <c r="I13" s="79">
        <v>47458.153299999998</v>
      </c>
      <c r="J13" s="81">
        <v>23.342522631168599</v>
      </c>
      <c r="K13" s="79">
        <v>110618.7365</v>
      </c>
      <c r="L13" s="81">
        <v>33.699155574571499</v>
      </c>
      <c r="M13" s="81">
        <v>-0.57097545315028997</v>
      </c>
      <c r="N13" s="79">
        <v>7818383.8947999999</v>
      </c>
      <c r="O13" s="79">
        <v>24575920.6888</v>
      </c>
      <c r="P13" s="79">
        <v>7628</v>
      </c>
      <c r="Q13" s="79">
        <v>7744</v>
      </c>
      <c r="R13" s="81">
        <v>-1.4979338842975201</v>
      </c>
      <c r="S13" s="79">
        <v>26.653384347142101</v>
      </c>
      <c r="T13" s="79">
        <v>25.748476459194201</v>
      </c>
      <c r="U13" s="82">
        <v>3.3950956327425201</v>
      </c>
    </row>
    <row r="14" spans="1:23" ht="12" thickBot="1" x14ac:dyDescent="0.25">
      <c r="A14" s="76"/>
      <c r="B14" s="77" t="s">
        <v>12</v>
      </c>
      <c r="C14" s="78"/>
      <c r="D14" s="79">
        <v>95620.410600000003</v>
      </c>
      <c r="E14" s="80"/>
      <c r="F14" s="80"/>
      <c r="G14" s="79">
        <v>119483.587</v>
      </c>
      <c r="H14" s="81">
        <v>-19.9719283620101</v>
      </c>
      <c r="I14" s="79">
        <v>23679.202099999999</v>
      </c>
      <c r="J14" s="81">
        <v>24.7637527923353</v>
      </c>
      <c r="K14" s="79">
        <v>24790.813099999999</v>
      </c>
      <c r="L14" s="81">
        <v>20.748300015465698</v>
      </c>
      <c r="M14" s="81">
        <v>-4.4839634566080998E-2</v>
      </c>
      <c r="N14" s="79">
        <v>2131864.5863999999</v>
      </c>
      <c r="O14" s="79">
        <v>7992472.7918999996</v>
      </c>
      <c r="P14" s="79">
        <v>2362</v>
      </c>
      <c r="Q14" s="79">
        <v>2062</v>
      </c>
      <c r="R14" s="81">
        <v>14.54898157129</v>
      </c>
      <c r="S14" s="79">
        <v>40.482815664690897</v>
      </c>
      <c r="T14" s="79">
        <v>41.638505965082402</v>
      </c>
      <c r="U14" s="82">
        <v>-2.8547675882127401</v>
      </c>
    </row>
    <row r="15" spans="1:23" ht="12" thickBot="1" x14ac:dyDescent="0.25">
      <c r="A15" s="76"/>
      <c r="B15" s="77" t="s">
        <v>13</v>
      </c>
      <c r="C15" s="78"/>
      <c r="D15" s="79">
        <v>108090.5885</v>
      </c>
      <c r="E15" s="80"/>
      <c r="F15" s="80"/>
      <c r="G15" s="79">
        <v>135628.10509999999</v>
      </c>
      <c r="H15" s="81">
        <v>-20.303694857121499</v>
      </c>
      <c r="I15" s="79">
        <v>-26064.882399999999</v>
      </c>
      <c r="J15" s="81">
        <v>-24.113924035116199</v>
      </c>
      <c r="K15" s="79">
        <v>-12627.8675</v>
      </c>
      <c r="L15" s="81">
        <v>-9.3106568809535108</v>
      </c>
      <c r="M15" s="81">
        <v>1.0640763295940501</v>
      </c>
      <c r="N15" s="79">
        <v>3089598.1291</v>
      </c>
      <c r="O15" s="79">
        <v>9086673.0066</v>
      </c>
      <c r="P15" s="79">
        <v>4744</v>
      </c>
      <c r="Q15" s="79">
        <v>4401</v>
      </c>
      <c r="R15" s="81">
        <v>7.7936832538059599</v>
      </c>
      <c r="S15" s="79">
        <v>22.784694034569998</v>
      </c>
      <c r="T15" s="79">
        <v>23.207737423312899</v>
      </c>
      <c r="U15" s="82">
        <v>-1.8566998885349799</v>
      </c>
    </row>
    <row r="16" spans="1:23" ht="12" thickBot="1" x14ac:dyDescent="0.25">
      <c r="A16" s="76"/>
      <c r="B16" s="77" t="s">
        <v>14</v>
      </c>
      <c r="C16" s="78"/>
      <c r="D16" s="79">
        <v>685729.26619999995</v>
      </c>
      <c r="E16" s="80"/>
      <c r="F16" s="80"/>
      <c r="G16" s="79">
        <v>1975955.3606</v>
      </c>
      <c r="H16" s="81">
        <v>-65.296317929379796</v>
      </c>
      <c r="I16" s="79">
        <v>-41313.719499999999</v>
      </c>
      <c r="J16" s="81">
        <v>-6.0247858063491799</v>
      </c>
      <c r="K16" s="79">
        <v>-287648.28710000002</v>
      </c>
      <c r="L16" s="81">
        <v>-14.5574284133957</v>
      </c>
      <c r="M16" s="81">
        <v>-0.85637418558436496</v>
      </c>
      <c r="N16" s="79">
        <v>30717954.473700002</v>
      </c>
      <c r="O16" s="79">
        <v>110695778.4179</v>
      </c>
      <c r="P16" s="79">
        <v>29802</v>
      </c>
      <c r="Q16" s="79">
        <v>30027</v>
      </c>
      <c r="R16" s="81">
        <v>-0.74932560695374395</v>
      </c>
      <c r="S16" s="79">
        <v>23.009504939265799</v>
      </c>
      <c r="T16" s="79">
        <v>22.581713194791401</v>
      </c>
      <c r="U16" s="82">
        <v>1.85919577845604</v>
      </c>
    </row>
    <row r="17" spans="1:21" ht="12" thickBot="1" x14ac:dyDescent="0.25">
      <c r="A17" s="76"/>
      <c r="B17" s="77" t="s">
        <v>15</v>
      </c>
      <c r="C17" s="78"/>
      <c r="D17" s="79">
        <v>1113084.1631</v>
      </c>
      <c r="E17" s="80"/>
      <c r="F17" s="80"/>
      <c r="G17" s="79">
        <v>4364704.7418999998</v>
      </c>
      <c r="H17" s="81">
        <v>-74.498065071511306</v>
      </c>
      <c r="I17" s="79">
        <v>67505.910699999993</v>
      </c>
      <c r="J17" s="81">
        <v>6.0647624804931501</v>
      </c>
      <c r="K17" s="79">
        <v>3659.5358999999999</v>
      </c>
      <c r="L17" s="81">
        <v>8.3843836328021004E-2</v>
      </c>
      <c r="M17" s="81">
        <v>17.446576982616801</v>
      </c>
      <c r="N17" s="79">
        <v>30539673.660599999</v>
      </c>
      <c r="O17" s="79">
        <v>149625146.25639999</v>
      </c>
      <c r="P17" s="79">
        <v>9377</v>
      </c>
      <c r="Q17" s="79">
        <v>8568</v>
      </c>
      <c r="R17" s="81">
        <v>9.4421101774043095</v>
      </c>
      <c r="S17" s="79">
        <v>118.70365395115699</v>
      </c>
      <c r="T17" s="79">
        <v>137.149095728291</v>
      </c>
      <c r="U17" s="82">
        <v>-15.539068228450599</v>
      </c>
    </row>
    <row r="18" spans="1:21" ht="12" customHeight="1" thickBot="1" x14ac:dyDescent="0.25">
      <c r="A18" s="76"/>
      <c r="B18" s="77" t="s">
        <v>16</v>
      </c>
      <c r="C18" s="78"/>
      <c r="D18" s="79">
        <v>1419194.1614999999</v>
      </c>
      <c r="E18" s="80"/>
      <c r="F18" s="80"/>
      <c r="G18" s="79">
        <v>2244541.4032999999</v>
      </c>
      <c r="H18" s="81">
        <v>-36.771308410107601</v>
      </c>
      <c r="I18" s="79">
        <v>176940.49609999999</v>
      </c>
      <c r="J18" s="81">
        <v>12.467673620710601</v>
      </c>
      <c r="K18" s="79">
        <v>335154.49489999999</v>
      </c>
      <c r="L18" s="81">
        <v>14.9319809564326</v>
      </c>
      <c r="M18" s="81">
        <v>-0.47206288803378998</v>
      </c>
      <c r="N18" s="79">
        <v>54117001.5898</v>
      </c>
      <c r="O18" s="79">
        <v>254653204.37830001</v>
      </c>
      <c r="P18" s="79">
        <v>59533</v>
      </c>
      <c r="Q18" s="79">
        <v>54640</v>
      </c>
      <c r="R18" s="81">
        <v>8.9549780380673507</v>
      </c>
      <c r="S18" s="79">
        <v>23.838781205381899</v>
      </c>
      <c r="T18" s="79">
        <v>25.019896863104002</v>
      </c>
      <c r="U18" s="82">
        <v>-4.9545975003764404</v>
      </c>
    </row>
    <row r="19" spans="1:21" ht="12" customHeight="1" thickBot="1" x14ac:dyDescent="0.25">
      <c r="A19" s="76"/>
      <c r="B19" s="77" t="s">
        <v>17</v>
      </c>
      <c r="C19" s="78"/>
      <c r="D19" s="79">
        <v>542958.87919999997</v>
      </c>
      <c r="E19" s="80"/>
      <c r="F19" s="80"/>
      <c r="G19" s="79">
        <v>692474.94429999997</v>
      </c>
      <c r="H19" s="81">
        <v>-21.591548738437101</v>
      </c>
      <c r="I19" s="79">
        <v>44941.334999999999</v>
      </c>
      <c r="J19" s="81">
        <v>8.2771157672597493</v>
      </c>
      <c r="K19" s="79">
        <v>71307.890700000004</v>
      </c>
      <c r="L19" s="81">
        <v>10.297540912773799</v>
      </c>
      <c r="M19" s="81">
        <v>-0.369756494564212</v>
      </c>
      <c r="N19" s="79">
        <v>17305315.929699998</v>
      </c>
      <c r="O19" s="79">
        <v>57029724.734399997</v>
      </c>
      <c r="P19" s="79">
        <v>11179</v>
      </c>
      <c r="Q19" s="79">
        <v>10131</v>
      </c>
      <c r="R19" s="81">
        <v>10.3444872174514</v>
      </c>
      <c r="S19" s="79">
        <v>48.5695392432239</v>
      </c>
      <c r="T19" s="79">
        <v>44.773346027045697</v>
      </c>
      <c r="U19" s="82">
        <v>7.8159959417523499</v>
      </c>
    </row>
    <row r="20" spans="1:21" ht="12" thickBot="1" x14ac:dyDescent="0.25">
      <c r="A20" s="76"/>
      <c r="B20" s="77" t="s">
        <v>18</v>
      </c>
      <c r="C20" s="78"/>
      <c r="D20" s="79">
        <v>940285.12230000005</v>
      </c>
      <c r="E20" s="80"/>
      <c r="F20" s="80"/>
      <c r="G20" s="79">
        <v>1172292.1655999999</v>
      </c>
      <c r="H20" s="81">
        <v>-19.790889174905899</v>
      </c>
      <c r="I20" s="79">
        <v>87714.279399999999</v>
      </c>
      <c r="J20" s="81">
        <v>9.3284767906829202</v>
      </c>
      <c r="K20" s="79">
        <v>100511.3324</v>
      </c>
      <c r="L20" s="81">
        <v>8.5739148779994192</v>
      </c>
      <c r="M20" s="81">
        <v>-0.12731950412389501</v>
      </c>
      <c r="N20" s="79">
        <v>22920129.863000002</v>
      </c>
      <c r="O20" s="79">
        <v>101297814.95730001</v>
      </c>
      <c r="P20" s="79">
        <v>37974</v>
      </c>
      <c r="Q20" s="79">
        <v>36262</v>
      </c>
      <c r="R20" s="81">
        <v>4.7211957420991704</v>
      </c>
      <c r="S20" s="79">
        <v>24.761287257070599</v>
      </c>
      <c r="T20" s="79">
        <v>23.568210617175001</v>
      </c>
      <c r="U20" s="82">
        <v>4.8183142803083996</v>
      </c>
    </row>
    <row r="21" spans="1:21" ht="12" customHeight="1" thickBot="1" x14ac:dyDescent="0.25">
      <c r="A21" s="76"/>
      <c r="B21" s="77" t="s">
        <v>19</v>
      </c>
      <c r="C21" s="78"/>
      <c r="D21" s="79">
        <v>355475.00530000002</v>
      </c>
      <c r="E21" s="80"/>
      <c r="F21" s="80"/>
      <c r="G21" s="79">
        <v>466025.03509999998</v>
      </c>
      <c r="H21" s="81">
        <v>-23.72190793919</v>
      </c>
      <c r="I21" s="79">
        <v>39854.7788</v>
      </c>
      <c r="J21" s="81">
        <v>11.2116965203685</v>
      </c>
      <c r="K21" s="79">
        <v>75693.034599999999</v>
      </c>
      <c r="L21" s="81">
        <v>16.242267882402</v>
      </c>
      <c r="M21" s="81">
        <v>-0.47346834473458899</v>
      </c>
      <c r="N21" s="79">
        <v>11145415.2667</v>
      </c>
      <c r="O21" s="79">
        <v>37949439.0647</v>
      </c>
      <c r="P21" s="79">
        <v>28756</v>
      </c>
      <c r="Q21" s="79">
        <v>26774</v>
      </c>
      <c r="R21" s="81">
        <v>7.4027041159333802</v>
      </c>
      <c r="S21" s="79">
        <v>12.3617681631659</v>
      </c>
      <c r="T21" s="79">
        <v>11.9377879846119</v>
      </c>
      <c r="U21" s="82">
        <v>3.4297696976499901</v>
      </c>
    </row>
    <row r="22" spans="1:21" ht="12" customHeight="1" thickBot="1" x14ac:dyDescent="0.25">
      <c r="A22" s="76"/>
      <c r="B22" s="77" t="s">
        <v>20</v>
      </c>
      <c r="C22" s="78"/>
      <c r="D22" s="79">
        <v>1009969.2029</v>
      </c>
      <c r="E22" s="80"/>
      <c r="F22" s="80"/>
      <c r="G22" s="79">
        <v>4314771.4056000002</v>
      </c>
      <c r="H22" s="81">
        <v>-76.592752941924303</v>
      </c>
      <c r="I22" s="79">
        <v>55399.069000000003</v>
      </c>
      <c r="J22" s="81">
        <v>5.4852235930490298</v>
      </c>
      <c r="K22" s="79">
        <v>178460.84450000001</v>
      </c>
      <c r="L22" s="81">
        <v>4.13604401541137</v>
      </c>
      <c r="M22" s="81">
        <v>-0.68957297520801497</v>
      </c>
      <c r="N22" s="79">
        <v>41433336.636799999</v>
      </c>
      <c r="O22" s="79">
        <v>108231871.3653</v>
      </c>
      <c r="P22" s="79">
        <v>58308</v>
      </c>
      <c r="Q22" s="79">
        <v>56011</v>
      </c>
      <c r="R22" s="81">
        <v>4.10098016461051</v>
      </c>
      <c r="S22" s="79">
        <v>17.321280148521598</v>
      </c>
      <c r="T22" s="79">
        <v>17.409377757940401</v>
      </c>
      <c r="U22" s="82">
        <v>-0.50860911354914595</v>
      </c>
    </row>
    <row r="23" spans="1:21" ht="12" thickBot="1" x14ac:dyDescent="0.25">
      <c r="A23" s="76"/>
      <c r="B23" s="77" t="s">
        <v>21</v>
      </c>
      <c r="C23" s="78"/>
      <c r="D23" s="79">
        <v>2523993.6652000002</v>
      </c>
      <c r="E23" s="80"/>
      <c r="F23" s="80"/>
      <c r="G23" s="79">
        <v>3756946.1109000002</v>
      </c>
      <c r="H23" s="81">
        <v>-32.817943332294398</v>
      </c>
      <c r="I23" s="79">
        <v>-137762.89970000001</v>
      </c>
      <c r="J23" s="81">
        <v>-5.4581317536343201</v>
      </c>
      <c r="K23" s="79">
        <v>445242.43910000002</v>
      </c>
      <c r="L23" s="81">
        <v>11.851179813525199</v>
      </c>
      <c r="M23" s="81">
        <v>-1.3094109806299501</v>
      </c>
      <c r="N23" s="79">
        <v>70034141.701000005</v>
      </c>
      <c r="O23" s="79">
        <v>202817976.26899999</v>
      </c>
      <c r="P23" s="79">
        <v>62152</v>
      </c>
      <c r="Q23" s="79">
        <v>62862</v>
      </c>
      <c r="R23" s="81">
        <v>-1.1294581782316799</v>
      </c>
      <c r="S23" s="79">
        <v>40.610015207877503</v>
      </c>
      <c r="T23" s="79">
        <v>32.3148123890427</v>
      </c>
      <c r="U23" s="82">
        <v>20.426495228757499</v>
      </c>
    </row>
    <row r="24" spans="1:21" ht="12" thickBot="1" x14ac:dyDescent="0.25">
      <c r="A24" s="76"/>
      <c r="B24" s="77" t="s">
        <v>22</v>
      </c>
      <c r="C24" s="78"/>
      <c r="D24" s="79">
        <v>217675.1825</v>
      </c>
      <c r="E24" s="80"/>
      <c r="F24" s="80"/>
      <c r="G24" s="79">
        <v>367269.71340000001</v>
      </c>
      <c r="H24" s="81">
        <v>-40.731518402410202</v>
      </c>
      <c r="I24" s="79">
        <v>30125.6734</v>
      </c>
      <c r="J24" s="81">
        <v>13.839737288379199</v>
      </c>
      <c r="K24" s="79">
        <v>59441.201800000003</v>
      </c>
      <c r="L24" s="81">
        <v>16.184618451035099</v>
      </c>
      <c r="M24" s="81">
        <v>-0.49318532452686697</v>
      </c>
      <c r="N24" s="79">
        <v>7187858.9627</v>
      </c>
      <c r="O24" s="79">
        <v>26319098.270399999</v>
      </c>
      <c r="P24" s="79">
        <v>22233</v>
      </c>
      <c r="Q24" s="79">
        <v>20774</v>
      </c>
      <c r="R24" s="81">
        <v>7.0232020795224699</v>
      </c>
      <c r="S24" s="79">
        <v>9.7906347546439996</v>
      </c>
      <c r="T24" s="79">
        <v>9.7782303600654696</v>
      </c>
      <c r="U24" s="82">
        <v>0.12669653081120399</v>
      </c>
    </row>
    <row r="25" spans="1:21" ht="12" thickBot="1" x14ac:dyDescent="0.25">
      <c r="A25" s="76"/>
      <c r="B25" s="77" t="s">
        <v>23</v>
      </c>
      <c r="C25" s="78"/>
      <c r="D25" s="79">
        <v>302317.18050000002</v>
      </c>
      <c r="E25" s="80"/>
      <c r="F25" s="80"/>
      <c r="G25" s="79">
        <v>464878.63990000001</v>
      </c>
      <c r="H25" s="81">
        <v>-34.9685800653195</v>
      </c>
      <c r="I25" s="79">
        <v>20827.976299999998</v>
      </c>
      <c r="J25" s="81">
        <v>6.8894451402175596</v>
      </c>
      <c r="K25" s="79">
        <v>39090.580900000001</v>
      </c>
      <c r="L25" s="81">
        <v>8.4087711382929502</v>
      </c>
      <c r="M25" s="81">
        <v>-0.46718683067715699</v>
      </c>
      <c r="N25" s="79">
        <v>9225542.7763</v>
      </c>
      <c r="O25" s="79">
        <v>37284294.239399999</v>
      </c>
      <c r="P25" s="79">
        <v>16015</v>
      </c>
      <c r="Q25" s="79">
        <v>14602</v>
      </c>
      <c r="R25" s="81">
        <v>9.6767566086837498</v>
      </c>
      <c r="S25" s="79">
        <v>18.877126475179502</v>
      </c>
      <c r="T25" s="79">
        <v>19.890122811943598</v>
      </c>
      <c r="U25" s="82">
        <v>-5.3662634410803101</v>
      </c>
    </row>
    <row r="26" spans="1:21" ht="12" thickBot="1" x14ac:dyDescent="0.25">
      <c r="A26" s="76"/>
      <c r="B26" s="77" t="s">
        <v>24</v>
      </c>
      <c r="C26" s="78"/>
      <c r="D26" s="79">
        <v>560106.58889999997</v>
      </c>
      <c r="E26" s="80"/>
      <c r="F26" s="80"/>
      <c r="G26" s="79">
        <v>932524.30440000002</v>
      </c>
      <c r="H26" s="81">
        <v>-39.936515728629601</v>
      </c>
      <c r="I26" s="79">
        <v>116855.7426</v>
      </c>
      <c r="J26" s="81">
        <v>20.8631258613641</v>
      </c>
      <c r="K26" s="79">
        <v>126416.2824</v>
      </c>
      <c r="L26" s="81">
        <v>13.556352558696901</v>
      </c>
      <c r="M26" s="81">
        <v>-7.5627439903263996E-2</v>
      </c>
      <c r="N26" s="79">
        <v>13758437.6621</v>
      </c>
      <c r="O26" s="79">
        <v>62472412.316799998</v>
      </c>
      <c r="P26" s="79">
        <v>38604</v>
      </c>
      <c r="Q26" s="79">
        <v>36639</v>
      </c>
      <c r="R26" s="81">
        <v>5.3631376402194304</v>
      </c>
      <c r="S26" s="79">
        <v>14.509029864780899</v>
      </c>
      <c r="T26" s="79">
        <v>14.9958343131636</v>
      </c>
      <c r="U26" s="82">
        <v>-3.3551826201997299</v>
      </c>
    </row>
    <row r="27" spans="1:21" ht="12" thickBot="1" x14ac:dyDescent="0.25">
      <c r="A27" s="76"/>
      <c r="B27" s="77" t="s">
        <v>25</v>
      </c>
      <c r="C27" s="78"/>
      <c r="D27" s="79">
        <v>237158.79139999999</v>
      </c>
      <c r="E27" s="80"/>
      <c r="F27" s="80"/>
      <c r="G27" s="79">
        <v>263224.92589999997</v>
      </c>
      <c r="H27" s="81">
        <v>-9.9026087331496004</v>
      </c>
      <c r="I27" s="79">
        <v>57516.368600000002</v>
      </c>
      <c r="J27" s="81">
        <v>24.252260799807701</v>
      </c>
      <c r="K27" s="79">
        <v>70128.272100000002</v>
      </c>
      <c r="L27" s="81">
        <v>26.641957200756099</v>
      </c>
      <c r="M27" s="81">
        <v>-0.17984049973477101</v>
      </c>
      <c r="N27" s="79">
        <v>5871115.8545000004</v>
      </c>
      <c r="O27" s="79">
        <v>17440905.183899999</v>
      </c>
      <c r="P27" s="79">
        <v>28144</v>
      </c>
      <c r="Q27" s="79">
        <v>25784</v>
      </c>
      <c r="R27" s="81">
        <v>9.1529630778777609</v>
      </c>
      <c r="S27" s="79">
        <v>8.4266199332006799</v>
      </c>
      <c r="T27" s="79">
        <v>8.2724257330127209</v>
      </c>
      <c r="U27" s="82">
        <v>1.8298463845561701</v>
      </c>
    </row>
    <row r="28" spans="1:21" ht="12" thickBot="1" x14ac:dyDescent="0.25">
      <c r="A28" s="76"/>
      <c r="B28" s="77" t="s">
        <v>26</v>
      </c>
      <c r="C28" s="78"/>
      <c r="D28" s="79">
        <v>825121.32559999998</v>
      </c>
      <c r="E28" s="80"/>
      <c r="F28" s="80"/>
      <c r="G28" s="79">
        <v>909373.45589999994</v>
      </c>
      <c r="H28" s="81">
        <v>-9.2648548023227999</v>
      </c>
      <c r="I28" s="79">
        <v>23866.419399999999</v>
      </c>
      <c r="J28" s="81">
        <v>2.8924739501363801</v>
      </c>
      <c r="K28" s="79">
        <v>49201.542399999998</v>
      </c>
      <c r="L28" s="81">
        <v>5.4104880762442802</v>
      </c>
      <c r="M28" s="81">
        <v>-0.51492538168884705</v>
      </c>
      <c r="N28" s="79">
        <v>17892890.318300001</v>
      </c>
      <c r="O28" s="79">
        <v>73552461.8292</v>
      </c>
      <c r="P28" s="79">
        <v>35541</v>
      </c>
      <c r="Q28" s="79">
        <v>32940</v>
      </c>
      <c r="R28" s="81">
        <v>7.89617486338798</v>
      </c>
      <c r="S28" s="79">
        <v>23.2160413494274</v>
      </c>
      <c r="T28" s="79">
        <v>23.4696961323619</v>
      </c>
      <c r="U28" s="82">
        <v>-1.09258412800297</v>
      </c>
    </row>
    <row r="29" spans="1:21" ht="12" thickBot="1" x14ac:dyDescent="0.25">
      <c r="A29" s="76"/>
      <c r="B29" s="77" t="s">
        <v>27</v>
      </c>
      <c r="C29" s="78"/>
      <c r="D29" s="79">
        <v>711848.66020000004</v>
      </c>
      <c r="E29" s="80"/>
      <c r="F29" s="80"/>
      <c r="G29" s="79">
        <v>802541.28449999995</v>
      </c>
      <c r="H29" s="81">
        <v>-11.300680233105201</v>
      </c>
      <c r="I29" s="79">
        <v>109824.5199</v>
      </c>
      <c r="J29" s="81">
        <v>15.4280714483812</v>
      </c>
      <c r="K29" s="79">
        <v>128047.174</v>
      </c>
      <c r="L29" s="81">
        <v>15.955213329589199</v>
      </c>
      <c r="M29" s="81">
        <v>-0.14231203649992299</v>
      </c>
      <c r="N29" s="79">
        <v>17047663.158</v>
      </c>
      <c r="O29" s="79">
        <v>47587532.578100003</v>
      </c>
      <c r="P29" s="79">
        <v>104772</v>
      </c>
      <c r="Q29" s="79">
        <v>101563</v>
      </c>
      <c r="R29" s="81">
        <v>3.15961521420203</v>
      </c>
      <c r="S29" s="79">
        <v>6.7942643091665698</v>
      </c>
      <c r="T29" s="79">
        <v>6.6793964534328403</v>
      </c>
      <c r="U29" s="82">
        <v>1.6906592164622201</v>
      </c>
    </row>
    <row r="30" spans="1:21" ht="12" thickBot="1" x14ac:dyDescent="0.25">
      <c r="A30" s="76"/>
      <c r="B30" s="77" t="s">
        <v>28</v>
      </c>
      <c r="C30" s="78"/>
      <c r="D30" s="79">
        <v>917759.6226</v>
      </c>
      <c r="E30" s="80"/>
      <c r="F30" s="80"/>
      <c r="G30" s="79">
        <v>989758.39199999999</v>
      </c>
      <c r="H30" s="81">
        <v>-7.2743782706921403</v>
      </c>
      <c r="I30" s="79">
        <v>106277.7383</v>
      </c>
      <c r="J30" s="81">
        <v>11.5801279205242</v>
      </c>
      <c r="K30" s="79">
        <v>95689.583799999993</v>
      </c>
      <c r="L30" s="81">
        <v>9.6679739796538104</v>
      </c>
      <c r="M30" s="81">
        <v>0.110651066495704</v>
      </c>
      <c r="N30" s="79">
        <v>24974004.559300002</v>
      </c>
      <c r="O30" s="79">
        <v>86170335.577299997</v>
      </c>
      <c r="P30" s="79">
        <v>62600</v>
      </c>
      <c r="Q30" s="79">
        <v>60689</v>
      </c>
      <c r="R30" s="81">
        <v>3.14884081134967</v>
      </c>
      <c r="S30" s="79">
        <v>14.660696846645401</v>
      </c>
      <c r="T30" s="79">
        <v>14.295089581308</v>
      </c>
      <c r="U30" s="82">
        <v>2.4937918651598499</v>
      </c>
    </row>
    <row r="31" spans="1:21" ht="12" thickBot="1" x14ac:dyDescent="0.25">
      <c r="A31" s="76"/>
      <c r="B31" s="77" t="s">
        <v>29</v>
      </c>
      <c r="C31" s="78"/>
      <c r="D31" s="79">
        <v>625554.41130000004</v>
      </c>
      <c r="E31" s="80"/>
      <c r="F31" s="80"/>
      <c r="G31" s="79">
        <v>873819.21459999995</v>
      </c>
      <c r="H31" s="81">
        <v>-28.411460763499701</v>
      </c>
      <c r="I31" s="79">
        <v>29693.7971</v>
      </c>
      <c r="J31" s="81">
        <v>4.7467968514987602</v>
      </c>
      <c r="K31" s="79">
        <v>24451.595399999998</v>
      </c>
      <c r="L31" s="81">
        <v>2.7982441895825101</v>
      </c>
      <c r="M31" s="81">
        <v>0.21439098816431401</v>
      </c>
      <c r="N31" s="79">
        <v>14254150.471100001</v>
      </c>
      <c r="O31" s="79">
        <v>82763956.841900006</v>
      </c>
      <c r="P31" s="79">
        <v>22755</v>
      </c>
      <c r="Q31" s="79">
        <v>21833</v>
      </c>
      <c r="R31" s="81">
        <v>4.2229652361104799</v>
      </c>
      <c r="S31" s="79">
        <v>27.4908552537904</v>
      </c>
      <c r="T31" s="79">
        <v>26.849838112032199</v>
      </c>
      <c r="U31" s="82">
        <v>2.3317468148603799</v>
      </c>
    </row>
    <row r="32" spans="1:21" ht="12" thickBot="1" x14ac:dyDescent="0.25">
      <c r="A32" s="76"/>
      <c r="B32" s="77" t="s">
        <v>30</v>
      </c>
      <c r="C32" s="78"/>
      <c r="D32" s="79">
        <v>140815.29459999999</v>
      </c>
      <c r="E32" s="80"/>
      <c r="F32" s="80"/>
      <c r="G32" s="79">
        <v>474225.47470000002</v>
      </c>
      <c r="H32" s="81">
        <v>-70.306256809784102</v>
      </c>
      <c r="I32" s="79">
        <v>36135.689400000003</v>
      </c>
      <c r="J32" s="81">
        <v>25.661764585052399</v>
      </c>
      <c r="K32" s="79">
        <v>112401.3441</v>
      </c>
      <c r="L32" s="81">
        <v>23.702089005468601</v>
      </c>
      <c r="M32" s="81">
        <v>-0.67851194583713204</v>
      </c>
      <c r="N32" s="79">
        <v>4707735.9101</v>
      </c>
      <c r="O32" s="79">
        <v>10706734.785700001</v>
      </c>
      <c r="P32" s="79">
        <v>24207</v>
      </c>
      <c r="Q32" s="79">
        <v>22826</v>
      </c>
      <c r="R32" s="81">
        <v>6.0501182861649099</v>
      </c>
      <c r="S32" s="79">
        <v>5.8171311851943699</v>
      </c>
      <c r="T32" s="79">
        <v>5.7401280644878598</v>
      </c>
      <c r="U32" s="82">
        <v>1.32373017308751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114608.7288</v>
      </c>
      <c r="E34" s="80"/>
      <c r="F34" s="80"/>
      <c r="G34" s="79">
        <v>146739.7567</v>
      </c>
      <c r="H34" s="81">
        <v>-21.896607042691102</v>
      </c>
      <c r="I34" s="79">
        <v>14218.0208</v>
      </c>
      <c r="J34" s="81">
        <v>12.4057050007172</v>
      </c>
      <c r="K34" s="79">
        <v>22339.597000000002</v>
      </c>
      <c r="L34" s="81">
        <v>15.2239566852164</v>
      </c>
      <c r="M34" s="81">
        <v>-0.36355070326470101</v>
      </c>
      <c r="N34" s="79">
        <v>4129327.3029999998</v>
      </c>
      <c r="O34" s="79">
        <v>19180437.921799999</v>
      </c>
      <c r="P34" s="79">
        <v>6954</v>
      </c>
      <c r="Q34" s="79">
        <v>6618</v>
      </c>
      <c r="R34" s="81">
        <v>5.07706255666365</v>
      </c>
      <c r="S34" s="79">
        <v>16.480979119931</v>
      </c>
      <c r="T34" s="79">
        <v>17.5431638863705</v>
      </c>
      <c r="U34" s="82">
        <v>-6.4449130037122497</v>
      </c>
    </row>
    <row r="35" spans="1:21" ht="12" customHeight="1" thickBot="1" x14ac:dyDescent="0.25">
      <c r="A35" s="76"/>
      <c r="B35" s="77" t="s">
        <v>76</v>
      </c>
      <c r="C35" s="78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79">
        <v>11.9658</v>
      </c>
      <c r="O35" s="79">
        <v>11.9658</v>
      </c>
      <c r="P35" s="80"/>
      <c r="Q35" s="80"/>
      <c r="R35" s="80"/>
      <c r="S35" s="80"/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133223.1</v>
      </c>
      <c r="E36" s="80"/>
      <c r="F36" s="80"/>
      <c r="G36" s="79">
        <v>141342.41</v>
      </c>
      <c r="H36" s="81">
        <v>-5.7444258945351203</v>
      </c>
      <c r="I36" s="79">
        <v>11169.9</v>
      </c>
      <c r="J36" s="81">
        <v>8.3843567669570795</v>
      </c>
      <c r="K36" s="79">
        <v>5454.52</v>
      </c>
      <c r="L36" s="81">
        <v>3.8590823518574502</v>
      </c>
      <c r="M36" s="81">
        <v>1.0478245565146</v>
      </c>
      <c r="N36" s="79">
        <v>7258257.9199999999</v>
      </c>
      <c r="O36" s="79">
        <v>30433484.940000001</v>
      </c>
      <c r="P36" s="79">
        <v>86</v>
      </c>
      <c r="Q36" s="79">
        <v>113</v>
      </c>
      <c r="R36" s="81">
        <v>-23.8938053097345</v>
      </c>
      <c r="S36" s="79">
        <v>1549.10581395349</v>
      </c>
      <c r="T36" s="79">
        <v>2514.4263716814198</v>
      </c>
      <c r="U36" s="82">
        <v>-62.314694647250903</v>
      </c>
    </row>
    <row r="37" spans="1:21" ht="12" customHeight="1" thickBot="1" x14ac:dyDescent="0.25">
      <c r="A37" s="76"/>
      <c r="B37" s="77" t="s">
        <v>35</v>
      </c>
      <c r="C37" s="78"/>
      <c r="D37" s="79">
        <v>122321.22</v>
      </c>
      <c r="E37" s="80"/>
      <c r="F37" s="80"/>
      <c r="G37" s="79">
        <v>171841.1</v>
      </c>
      <c r="H37" s="81">
        <v>-28.8172503551246</v>
      </c>
      <c r="I37" s="79">
        <v>-14256.85</v>
      </c>
      <c r="J37" s="81">
        <v>-11.6552549099821</v>
      </c>
      <c r="K37" s="79">
        <v>-16864.11</v>
      </c>
      <c r="L37" s="81">
        <v>-9.8137814527490796</v>
      </c>
      <c r="M37" s="81">
        <v>-0.15460406745449401</v>
      </c>
      <c r="N37" s="79">
        <v>3680208.48</v>
      </c>
      <c r="O37" s="79">
        <v>26564421.199999999</v>
      </c>
      <c r="P37" s="79">
        <v>53</v>
      </c>
      <c r="Q37" s="79">
        <v>42</v>
      </c>
      <c r="R37" s="81">
        <v>26.1904761904762</v>
      </c>
      <c r="S37" s="79">
        <v>2307.9475471698102</v>
      </c>
      <c r="T37" s="79">
        <v>2129.9676190476198</v>
      </c>
      <c r="U37" s="82">
        <v>7.7116106187268301</v>
      </c>
    </row>
    <row r="38" spans="1:21" ht="12" customHeight="1" thickBot="1" x14ac:dyDescent="0.25">
      <c r="A38" s="76"/>
      <c r="B38" s="77" t="s">
        <v>36</v>
      </c>
      <c r="C38" s="78"/>
      <c r="D38" s="79">
        <v>129.05000000000001</v>
      </c>
      <c r="E38" s="80"/>
      <c r="F38" s="80"/>
      <c r="G38" s="79">
        <v>32806</v>
      </c>
      <c r="H38" s="81">
        <v>-99.606626836554298</v>
      </c>
      <c r="I38" s="79">
        <v>206.82</v>
      </c>
      <c r="J38" s="81">
        <v>160.26346377373099</v>
      </c>
      <c r="K38" s="79">
        <v>-1229.9000000000001</v>
      </c>
      <c r="L38" s="81">
        <v>-3.74900932756203</v>
      </c>
      <c r="M38" s="81">
        <v>-1.16816001300919</v>
      </c>
      <c r="N38" s="79">
        <v>809794.01</v>
      </c>
      <c r="O38" s="79">
        <v>6911220.79</v>
      </c>
      <c r="P38" s="79">
        <v>4</v>
      </c>
      <c r="Q38" s="79">
        <v>9</v>
      </c>
      <c r="R38" s="81">
        <v>-55.5555555555556</v>
      </c>
      <c r="S38" s="79">
        <v>32.262500000000003</v>
      </c>
      <c r="T38" s="79">
        <v>2886.51444444444</v>
      </c>
      <c r="U38" s="82">
        <v>-8846.9645701493791</v>
      </c>
    </row>
    <row r="39" spans="1:21" ht="12" customHeight="1" thickBot="1" x14ac:dyDescent="0.25">
      <c r="A39" s="76"/>
      <c r="B39" s="77" t="s">
        <v>37</v>
      </c>
      <c r="C39" s="78"/>
      <c r="D39" s="79">
        <v>44841.72</v>
      </c>
      <c r="E39" s="80"/>
      <c r="F39" s="80"/>
      <c r="G39" s="79">
        <v>158748.82999999999</v>
      </c>
      <c r="H39" s="81">
        <v>-71.753039061768206</v>
      </c>
      <c r="I39" s="79">
        <v>-3982.93</v>
      </c>
      <c r="J39" s="81">
        <v>-8.8821972038539094</v>
      </c>
      <c r="K39" s="79">
        <v>-27419.759999999998</v>
      </c>
      <c r="L39" s="81">
        <v>-17.2724170628533</v>
      </c>
      <c r="M39" s="81">
        <v>-0.854742346395446</v>
      </c>
      <c r="N39" s="79">
        <v>3373741.2</v>
      </c>
      <c r="O39" s="79">
        <v>17009574.84</v>
      </c>
      <c r="P39" s="79">
        <v>37</v>
      </c>
      <c r="Q39" s="79">
        <v>55</v>
      </c>
      <c r="R39" s="81">
        <v>-32.727272727272698</v>
      </c>
      <c r="S39" s="79">
        <v>1211.9383783783801</v>
      </c>
      <c r="T39" s="79">
        <v>1206.2760000000001</v>
      </c>
      <c r="U39" s="82">
        <v>0.46721669017158701</v>
      </c>
    </row>
    <row r="40" spans="1:21" ht="12" customHeight="1" thickBot="1" x14ac:dyDescent="0.25">
      <c r="A40" s="76"/>
      <c r="B40" s="77" t="s">
        <v>74</v>
      </c>
      <c r="C40" s="78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79">
        <v>3.45</v>
      </c>
      <c r="O40" s="79">
        <v>9.61</v>
      </c>
      <c r="P40" s="80"/>
      <c r="Q40" s="80"/>
      <c r="R40" s="80"/>
      <c r="S40" s="80"/>
      <c r="T40" s="80"/>
      <c r="U40" s="83"/>
    </row>
    <row r="41" spans="1:21" ht="12" customHeight="1" thickBot="1" x14ac:dyDescent="0.25">
      <c r="A41" s="76"/>
      <c r="B41" s="77" t="s">
        <v>32</v>
      </c>
      <c r="C41" s="78"/>
      <c r="D41" s="79">
        <v>12870.940199999999</v>
      </c>
      <c r="E41" s="80"/>
      <c r="F41" s="80"/>
      <c r="G41" s="79">
        <v>151985.4694</v>
      </c>
      <c r="H41" s="81">
        <v>-91.531466625848395</v>
      </c>
      <c r="I41" s="79">
        <v>1148.9997000000001</v>
      </c>
      <c r="J41" s="81">
        <v>8.9270844409641494</v>
      </c>
      <c r="K41" s="79">
        <v>11465.674199999999</v>
      </c>
      <c r="L41" s="81">
        <v>7.5439278802530101</v>
      </c>
      <c r="M41" s="81">
        <v>-0.89978786419729295</v>
      </c>
      <c r="N41" s="79">
        <v>665388.96779999998</v>
      </c>
      <c r="O41" s="79">
        <v>1722050.8382000001</v>
      </c>
      <c r="P41" s="79">
        <v>38</v>
      </c>
      <c r="Q41" s="79">
        <v>40</v>
      </c>
      <c r="R41" s="81">
        <v>-5</v>
      </c>
      <c r="S41" s="79">
        <v>338.708952631579</v>
      </c>
      <c r="T41" s="79">
        <v>285.42734999999999</v>
      </c>
      <c r="U41" s="82">
        <v>15.730792533711</v>
      </c>
    </row>
    <row r="42" spans="1:21" ht="12" customHeight="1" thickBot="1" x14ac:dyDescent="0.25">
      <c r="A42" s="76"/>
      <c r="B42" s="77" t="s">
        <v>33</v>
      </c>
      <c r="C42" s="78"/>
      <c r="D42" s="79">
        <v>301098.76140000002</v>
      </c>
      <c r="E42" s="80"/>
      <c r="F42" s="80"/>
      <c r="G42" s="79">
        <v>439720.26280000003</v>
      </c>
      <c r="H42" s="81">
        <v>-31.5249291714014</v>
      </c>
      <c r="I42" s="79">
        <v>18228.975299999998</v>
      </c>
      <c r="J42" s="81">
        <v>6.0541515399272603</v>
      </c>
      <c r="K42" s="79">
        <v>29278.521499999999</v>
      </c>
      <c r="L42" s="81">
        <v>6.6584426456865096</v>
      </c>
      <c r="M42" s="81">
        <v>-0.37739426835470502</v>
      </c>
      <c r="N42" s="79">
        <v>10402990.179500001</v>
      </c>
      <c r="O42" s="79">
        <v>37866072.476199999</v>
      </c>
      <c r="P42" s="79">
        <v>1540</v>
      </c>
      <c r="Q42" s="79">
        <v>1601</v>
      </c>
      <c r="R42" s="81">
        <v>-3.81011867582761</v>
      </c>
      <c r="S42" s="79">
        <v>195.518676233766</v>
      </c>
      <c r="T42" s="79">
        <v>188.066254965647</v>
      </c>
      <c r="U42" s="82">
        <v>3.8116160622985702</v>
      </c>
    </row>
    <row r="43" spans="1:21" ht="12" thickBot="1" x14ac:dyDescent="0.25">
      <c r="A43" s="76"/>
      <c r="B43" s="77" t="s">
        <v>38</v>
      </c>
      <c r="C43" s="78"/>
      <c r="D43" s="79">
        <v>44831.6</v>
      </c>
      <c r="E43" s="80"/>
      <c r="F43" s="80"/>
      <c r="G43" s="79">
        <v>131236.79</v>
      </c>
      <c r="H43" s="81">
        <v>-65.839152268201602</v>
      </c>
      <c r="I43" s="79">
        <v>-1523.17</v>
      </c>
      <c r="J43" s="81">
        <v>-3.3975365590342501</v>
      </c>
      <c r="K43" s="79">
        <v>-21349.61</v>
      </c>
      <c r="L43" s="81">
        <v>-16.268006859966601</v>
      </c>
      <c r="M43" s="81">
        <v>-0.92865583961486897</v>
      </c>
      <c r="N43" s="79">
        <v>3069883.97</v>
      </c>
      <c r="O43" s="79">
        <v>12418479.119999999</v>
      </c>
      <c r="P43" s="79">
        <v>43</v>
      </c>
      <c r="Q43" s="79">
        <v>64</v>
      </c>
      <c r="R43" s="81">
        <v>-32.8125</v>
      </c>
      <c r="S43" s="79">
        <v>1042.5953488372099</v>
      </c>
      <c r="T43" s="79">
        <v>1099.51734375</v>
      </c>
      <c r="U43" s="82">
        <v>-5.4596440485059698</v>
      </c>
    </row>
    <row r="44" spans="1:21" ht="12" thickBot="1" x14ac:dyDescent="0.25">
      <c r="A44" s="76"/>
      <c r="B44" s="77" t="s">
        <v>39</v>
      </c>
      <c r="C44" s="78"/>
      <c r="D44" s="79">
        <v>47377.46</v>
      </c>
      <c r="E44" s="80"/>
      <c r="F44" s="80"/>
      <c r="G44" s="79">
        <v>33721.4</v>
      </c>
      <c r="H44" s="81">
        <v>40.496717218146301</v>
      </c>
      <c r="I44" s="79">
        <v>6569.62</v>
      </c>
      <c r="J44" s="81">
        <v>13.866551731561801</v>
      </c>
      <c r="K44" s="79">
        <v>4536.78</v>
      </c>
      <c r="L44" s="81">
        <v>13.453711886220599</v>
      </c>
      <c r="M44" s="81">
        <v>0.44807991571114297</v>
      </c>
      <c r="N44" s="79">
        <v>1355269.67</v>
      </c>
      <c r="O44" s="79">
        <v>5496208.8099999996</v>
      </c>
      <c r="P44" s="79">
        <v>51</v>
      </c>
      <c r="Q44" s="79">
        <v>24</v>
      </c>
      <c r="R44" s="81">
        <v>112.5</v>
      </c>
      <c r="S44" s="79">
        <v>928.969803921569</v>
      </c>
      <c r="T44" s="79">
        <v>950.39083333333303</v>
      </c>
      <c r="U44" s="82">
        <v>-2.3058908181232201</v>
      </c>
    </row>
    <row r="45" spans="1:21" ht="12" thickBot="1" x14ac:dyDescent="0.25">
      <c r="A45" s="75"/>
      <c r="B45" s="77" t="s">
        <v>34</v>
      </c>
      <c r="C45" s="78"/>
      <c r="D45" s="84">
        <v>2394.8492000000001</v>
      </c>
      <c r="E45" s="85"/>
      <c r="F45" s="85"/>
      <c r="G45" s="84">
        <v>15295.197099999999</v>
      </c>
      <c r="H45" s="86">
        <v>-84.342475717426396</v>
      </c>
      <c r="I45" s="84">
        <v>412.45740000000001</v>
      </c>
      <c r="J45" s="86">
        <v>17.222687758377401</v>
      </c>
      <c r="K45" s="84">
        <v>1775.5513000000001</v>
      </c>
      <c r="L45" s="86">
        <v>11.6085545572996</v>
      </c>
      <c r="M45" s="86">
        <v>-0.76770178366572694</v>
      </c>
      <c r="N45" s="84">
        <v>209211.3928</v>
      </c>
      <c r="O45" s="84">
        <v>1195246.9268</v>
      </c>
      <c r="P45" s="84">
        <v>6</v>
      </c>
      <c r="Q45" s="84">
        <v>5</v>
      </c>
      <c r="R45" s="86">
        <v>20</v>
      </c>
      <c r="S45" s="84">
        <v>399.14153333333297</v>
      </c>
      <c r="T45" s="84">
        <v>428.22480000000002</v>
      </c>
      <c r="U45" s="87">
        <v>-7.2864546126745502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42788</v>
      </c>
      <c r="C2" s="43">
        <v>12</v>
      </c>
      <c r="D2" s="43">
        <v>48889.082000000002</v>
      </c>
      <c r="E2" s="43">
        <v>621976.02441111102</v>
      </c>
      <c r="F2" s="43">
        <v>458937.00350256398</v>
      </c>
      <c r="G2" s="37"/>
      <c r="H2" s="37"/>
    </row>
    <row r="3" spans="1:8" x14ac:dyDescent="0.2">
      <c r="A3" s="43">
        <v>2</v>
      </c>
      <c r="B3" s="44">
        <v>42788</v>
      </c>
      <c r="C3" s="43">
        <v>13</v>
      </c>
      <c r="D3" s="43">
        <v>9161</v>
      </c>
      <c r="E3" s="43">
        <v>74147.557449572603</v>
      </c>
      <c r="F3" s="43">
        <v>57001.9445076923</v>
      </c>
      <c r="G3" s="37"/>
      <c r="H3" s="37"/>
    </row>
    <row r="4" spans="1:8" x14ac:dyDescent="0.2">
      <c r="A4" s="43">
        <v>3</v>
      </c>
      <c r="B4" s="44">
        <v>42788</v>
      </c>
      <c r="C4" s="43">
        <v>14</v>
      </c>
      <c r="D4" s="43">
        <v>100922</v>
      </c>
      <c r="E4" s="43">
        <v>97426.145310521097</v>
      </c>
      <c r="F4" s="43">
        <v>77925.540580279296</v>
      </c>
      <c r="G4" s="37"/>
      <c r="H4" s="37"/>
    </row>
    <row r="5" spans="1:8" x14ac:dyDescent="0.2">
      <c r="A5" s="43">
        <v>4</v>
      </c>
      <c r="B5" s="44">
        <v>42788</v>
      </c>
      <c r="C5" s="43">
        <v>15</v>
      </c>
      <c r="D5" s="43">
        <v>2882</v>
      </c>
      <c r="E5" s="43">
        <v>49503.7952812117</v>
      </c>
      <c r="F5" s="43">
        <v>38608.729406678802</v>
      </c>
      <c r="G5" s="37"/>
      <c r="H5" s="37"/>
    </row>
    <row r="6" spans="1:8" x14ac:dyDescent="0.2">
      <c r="A6" s="43">
        <v>5</v>
      </c>
      <c r="B6" s="44">
        <v>42788</v>
      </c>
      <c r="C6" s="43">
        <v>16</v>
      </c>
      <c r="D6" s="43">
        <v>5713</v>
      </c>
      <c r="E6" s="43">
        <v>178465.38597521401</v>
      </c>
      <c r="F6" s="43">
        <v>155839.43559829</v>
      </c>
      <c r="G6" s="37"/>
      <c r="H6" s="37"/>
    </row>
    <row r="7" spans="1:8" x14ac:dyDescent="0.2">
      <c r="A7" s="43">
        <v>6</v>
      </c>
      <c r="B7" s="44">
        <v>42788</v>
      </c>
      <c r="C7" s="43">
        <v>17</v>
      </c>
      <c r="D7" s="43">
        <v>12190</v>
      </c>
      <c r="E7" s="43">
        <v>203312.169638461</v>
      </c>
      <c r="F7" s="43">
        <v>155853.863282051</v>
      </c>
      <c r="G7" s="37"/>
      <c r="H7" s="37"/>
    </row>
    <row r="8" spans="1:8" x14ac:dyDescent="0.2">
      <c r="A8" s="43">
        <v>7</v>
      </c>
      <c r="B8" s="44">
        <v>42788</v>
      </c>
      <c r="C8" s="43">
        <v>18</v>
      </c>
      <c r="D8" s="43">
        <v>32937</v>
      </c>
      <c r="E8" s="43">
        <v>95620.404021367503</v>
      </c>
      <c r="F8" s="43">
        <v>71941.208222222194</v>
      </c>
      <c r="G8" s="37"/>
      <c r="H8" s="37"/>
    </row>
    <row r="9" spans="1:8" x14ac:dyDescent="0.2">
      <c r="A9" s="43">
        <v>8</v>
      </c>
      <c r="B9" s="44">
        <v>42788</v>
      </c>
      <c r="C9" s="43">
        <v>19</v>
      </c>
      <c r="D9" s="43">
        <v>16715</v>
      </c>
      <c r="E9" s="43">
        <v>108090.637123932</v>
      </c>
      <c r="F9" s="43">
        <v>134155.470228205</v>
      </c>
      <c r="G9" s="37"/>
      <c r="H9" s="37"/>
    </row>
    <row r="10" spans="1:8" x14ac:dyDescent="0.2">
      <c r="A10" s="43">
        <v>9</v>
      </c>
      <c r="B10" s="44">
        <v>42788</v>
      </c>
      <c r="C10" s="43">
        <v>21</v>
      </c>
      <c r="D10" s="43">
        <v>145354</v>
      </c>
      <c r="E10" s="43">
        <v>685728.99399999995</v>
      </c>
      <c r="F10" s="43">
        <v>727042.98569999996</v>
      </c>
      <c r="G10" s="37"/>
      <c r="H10" s="37"/>
    </row>
    <row r="11" spans="1:8" x14ac:dyDescent="0.2">
      <c r="A11" s="43">
        <v>10</v>
      </c>
      <c r="B11" s="44">
        <v>42788</v>
      </c>
      <c r="C11" s="43">
        <v>22</v>
      </c>
      <c r="D11" s="43">
        <v>51276</v>
      </c>
      <c r="E11" s="43">
        <v>1113084.1580991501</v>
      </c>
      <c r="F11" s="43">
        <v>1045578.25051709</v>
      </c>
      <c r="G11" s="37"/>
      <c r="H11" s="37"/>
    </row>
    <row r="12" spans="1:8" x14ac:dyDescent="0.2">
      <c r="A12" s="43">
        <v>11</v>
      </c>
      <c r="B12" s="44">
        <v>42788</v>
      </c>
      <c r="C12" s="43">
        <v>23</v>
      </c>
      <c r="D12" s="43">
        <v>125713.197</v>
      </c>
      <c r="E12" s="43">
        <v>1419194.7236196599</v>
      </c>
      <c r="F12" s="43">
        <v>1242253.6312128201</v>
      </c>
      <c r="G12" s="37"/>
      <c r="H12" s="37"/>
    </row>
    <row r="13" spans="1:8" x14ac:dyDescent="0.2">
      <c r="A13" s="43">
        <v>12</v>
      </c>
      <c r="B13" s="44">
        <v>42788</v>
      </c>
      <c r="C13" s="43">
        <v>24</v>
      </c>
      <c r="D13" s="43">
        <v>18961.400000000001</v>
      </c>
      <c r="E13" s="43">
        <v>542958.75789999997</v>
      </c>
      <c r="F13" s="43">
        <v>498017.54417863197</v>
      </c>
      <c r="G13" s="37"/>
      <c r="H13" s="37"/>
    </row>
    <row r="14" spans="1:8" x14ac:dyDescent="0.2">
      <c r="A14" s="43">
        <v>13</v>
      </c>
      <c r="B14" s="44">
        <v>42788</v>
      </c>
      <c r="C14" s="43">
        <v>25</v>
      </c>
      <c r="D14" s="43">
        <v>80859</v>
      </c>
      <c r="E14" s="43">
        <v>940285.31740427401</v>
      </c>
      <c r="F14" s="43">
        <v>852570.84290000005</v>
      </c>
      <c r="G14" s="37"/>
      <c r="H14" s="37"/>
    </row>
    <row r="15" spans="1:8" x14ac:dyDescent="0.2">
      <c r="A15" s="43">
        <v>14</v>
      </c>
      <c r="B15" s="44">
        <v>42788</v>
      </c>
      <c r="C15" s="43">
        <v>26</v>
      </c>
      <c r="D15" s="43">
        <v>66507</v>
      </c>
      <c r="E15" s="43">
        <v>355474.86385974602</v>
      </c>
      <c r="F15" s="43">
        <v>315620.22651980899</v>
      </c>
      <c r="G15" s="37"/>
      <c r="H15" s="37"/>
    </row>
    <row r="16" spans="1:8" x14ac:dyDescent="0.2">
      <c r="A16" s="43">
        <v>15</v>
      </c>
      <c r="B16" s="44">
        <v>42788</v>
      </c>
      <c r="C16" s="43">
        <v>27</v>
      </c>
      <c r="D16" s="43">
        <v>123536.29300000001</v>
      </c>
      <c r="E16" s="43">
        <v>1009970.55711674</v>
      </c>
      <c r="F16" s="43">
        <v>954570.13530606602</v>
      </c>
      <c r="G16" s="37"/>
      <c r="H16" s="37"/>
    </row>
    <row r="17" spans="1:9" x14ac:dyDescent="0.2">
      <c r="A17" s="43">
        <v>16</v>
      </c>
      <c r="B17" s="44">
        <v>42788</v>
      </c>
      <c r="C17" s="43">
        <v>29</v>
      </c>
      <c r="D17" s="43">
        <v>176900</v>
      </c>
      <c r="E17" s="43">
        <v>2523995.1533076898</v>
      </c>
      <c r="F17" s="43">
        <v>2661756.5892897402</v>
      </c>
      <c r="G17" s="37"/>
      <c r="H17" s="37"/>
    </row>
    <row r="18" spans="1:9" x14ac:dyDescent="0.2">
      <c r="A18" s="43">
        <v>17</v>
      </c>
      <c r="B18" s="44">
        <v>42788</v>
      </c>
      <c r="C18" s="43">
        <v>31</v>
      </c>
      <c r="D18" s="43">
        <v>24969.178</v>
      </c>
      <c r="E18" s="43">
        <v>217675.20214917901</v>
      </c>
      <c r="F18" s="43">
        <v>187549.498430165</v>
      </c>
      <c r="G18" s="37"/>
      <c r="H18" s="37"/>
    </row>
    <row r="19" spans="1:9" x14ac:dyDescent="0.2">
      <c r="A19" s="43">
        <v>18</v>
      </c>
      <c r="B19" s="44">
        <v>42788</v>
      </c>
      <c r="C19" s="43">
        <v>32</v>
      </c>
      <c r="D19" s="43">
        <v>16205.933999999999</v>
      </c>
      <c r="E19" s="43">
        <v>302317.16141993803</v>
      </c>
      <c r="F19" s="43">
        <v>281489.20198165398</v>
      </c>
      <c r="G19" s="37"/>
      <c r="H19" s="37"/>
    </row>
    <row r="20" spans="1:9" x14ac:dyDescent="0.2">
      <c r="A20" s="43">
        <v>19</v>
      </c>
      <c r="B20" s="44">
        <v>42788</v>
      </c>
      <c r="C20" s="43">
        <v>33</v>
      </c>
      <c r="D20" s="43">
        <v>35734.379999999997</v>
      </c>
      <c r="E20" s="43">
        <v>560106.56536596303</v>
      </c>
      <c r="F20" s="43">
        <v>443250.835488746</v>
      </c>
      <c r="G20" s="37"/>
      <c r="H20" s="37"/>
    </row>
    <row r="21" spans="1:9" x14ac:dyDescent="0.2">
      <c r="A21" s="43">
        <v>20</v>
      </c>
      <c r="B21" s="44">
        <v>42788</v>
      </c>
      <c r="C21" s="43">
        <v>34</v>
      </c>
      <c r="D21" s="43">
        <v>35375.379999999997</v>
      </c>
      <c r="E21" s="43">
        <v>237158.747324453</v>
      </c>
      <c r="F21" s="43">
        <v>179642.42168839701</v>
      </c>
      <c r="G21" s="37"/>
      <c r="H21" s="37"/>
    </row>
    <row r="22" spans="1:9" x14ac:dyDescent="0.2">
      <c r="A22" s="43">
        <v>21</v>
      </c>
      <c r="B22" s="44">
        <v>42788</v>
      </c>
      <c r="C22" s="43">
        <v>35</v>
      </c>
      <c r="D22" s="43">
        <v>27979.083999999999</v>
      </c>
      <c r="E22" s="43">
        <v>825121.51840088505</v>
      </c>
      <c r="F22" s="43">
        <v>801254.91738584102</v>
      </c>
      <c r="G22" s="37"/>
      <c r="H22" s="37"/>
    </row>
    <row r="23" spans="1:9" x14ac:dyDescent="0.2">
      <c r="A23" s="43">
        <v>22</v>
      </c>
      <c r="B23" s="44">
        <v>42788</v>
      </c>
      <c r="C23" s="43">
        <v>36</v>
      </c>
      <c r="D23" s="43">
        <v>175001.64</v>
      </c>
      <c r="E23" s="43">
        <v>711849.36755398195</v>
      </c>
      <c r="F23" s="43">
        <v>602024.15862131503</v>
      </c>
      <c r="G23" s="37"/>
      <c r="H23" s="37"/>
    </row>
    <row r="24" spans="1:9" x14ac:dyDescent="0.2">
      <c r="A24" s="43">
        <v>23</v>
      </c>
      <c r="B24" s="44">
        <v>42788</v>
      </c>
      <c r="C24" s="43">
        <v>37</v>
      </c>
      <c r="D24" s="43">
        <v>102245.7</v>
      </c>
      <c r="E24" s="43">
        <v>917759.585373451</v>
      </c>
      <c r="F24" s="43">
        <v>811481.86501759698</v>
      </c>
      <c r="G24" s="37"/>
      <c r="H24" s="37"/>
    </row>
    <row r="25" spans="1:9" x14ac:dyDescent="0.2">
      <c r="A25" s="43">
        <v>24</v>
      </c>
      <c r="B25" s="44">
        <v>42788</v>
      </c>
      <c r="C25" s="43">
        <v>38</v>
      </c>
      <c r="D25" s="43">
        <v>123754.79399999999</v>
      </c>
      <c r="E25" s="43">
        <v>625554.320477876</v>
      </c>
      <c r="F25" s="43">
        <v>595860.602815044</v>
      </c>
      <c r="G25" s="37"/>
      <c r="H25" s="37"/>
    </row>
    <row r="26" spans="1:9" x14ac:dyDescent="0.2">
      <c r="A26" s="43">
        <v>25</v>
      </c>
      <c r="B26" s="44">
        <v>42788</v>
      </c>
      <c r="C26" s="43">
        <v>39</v>
      </c>
      <c r="D26" s="43">
        <v>76035.353000000003</v>
      </c>
      <c r="E26" s="43">
        <v>140815.22021206401</v>
      </c>
      <c r="F26" s="43">
        <v>104679.610482501</v>
      </c>
      <c r="G26" s="37"/>
      <c r="H26" s="37"/>
    </row>
    <row r="27" spans="1:9" x14ac:dyDescent="0.2">
      <c r="A27" s="43">
        <v>26</v>
      </c>
      <c r="B27" s="44">
        <v>42788</v>
      </c>
      <c r="C27" s="43">
        <v>42</v>
      </c>
      <c r="D27" s="43">
        <v>5650.7209999999995</v>
      </c>
      <c r="E27" s="43">
        <v>114608.7288</v>
      </c>
      <c r="F27" s="43">
        <v>100390.72040000001</v>
      </c>
      <c r="G27" s="37"/>
      <c r="H27" s="37"/>
    </row>
    <row r="28" spans="1:9" x14ac:dyDescent="0.2">
      <c r="A28" s="43">
        <v>27</v>
      </c>
      <c r="B28" s="44">
        <v>42788</v>
      </c>
      <c r="C28" s="43">
        <v>70</v>
      </c>
      <c r="D28" s="43">
        <v>82</v>
      </c>
      <c r="E28" s="43">
        <v>133223.1</v>
      </c>
      <c r="F28" s="43">
        <v>122053.2</v>
      </c>
      <c r="G28" s="37"/>
      <c r="H28" s="37"/>
    </row>
    <row r="29" spans="1:9" x14ac:dyDescent="0.2">
      <c r="A29" s="43">
        <v>28</v>
      </c>
      <c r="B29" s="44">
        <v>42788</v>
      </c>
      <c r="C29" s="43">
        <v>71</v>
      </c>
      <c r="D29" s="43">
        <v>45</v>
      </c>
      <c r="E29" s="43">
        <v>122321.22</v>
      </c>
      <c r="F29" s="43">
        <v>136578.07</v>
      </c>
      <c r="G29" s="37"/>
      <c r="H29" s="37"/>
    </row>
    <row r="30" spans="1:9" x14ac:dyDescent="0.2">
      <c r="A30" s="43">
        <v>29</v>
      </c>
      <c r="B30" s="44">
        <v>42788</v>
      </c>
      <c r="C30" s="43">
        <v>72</v>
      </c>
      <c r="D30" s="43">
        <v>0</v>
      </c>
      <c r="E30" s="43">
        <v>129.05000000000001</v>
      </c>
      <c r="F30" s="43">
        <v>-77.77</v>
      </c>
      <c r="G30" s="37"/>
      <c r="H30" s="37"/>
    </row>
    <row r="31" spans="1:9" x14ac:dyDescent="0.2">
      <c r="A31" s="39">
        <v>30</v>
      </c>
      <c r="B31" s="44">
        <v>42788</v>
      </c>
      <c r="C31" s="39">
        <v>73</v>
      </c>
      <c r="D31" s="39">
        <v>31</v>
      </c>
      <c r="E31" s="39">
        <v>44841.72</v>
      </c>
      <c r="F31" s="39">
        <v>48824.65</v>
      </c>
      <c r="G31" s="39"/>
      <c r="H31" s="39"/>
      <c r="I31" s="39"/>
    </row>
    <row r="32" spans="1:9" x14ac:dyDescent="0.2">
      <c r="A32" s="39">
        <v>31</v>
      </c>
      <c r="B32" s="44">
        <v>42788</v>
      </c>
      <c r="C32" s="39">
        <v>75</v>
      </c>
      <c r="D32" s="39">
        <v>38</v>
      </c>
      <c r="E32" s="39">
        <v>12870.940170940199</v>
      </c>
      <c r="F32" s="39">
        <v>11721.940170940199</v>
      </c>
      <c r="G32" s="39"/>
      <c r="H32" s="39"/>
    </row>
    <row r="33" spans="1:8" x14ac:dyDescent="0.2">
      <c r="A33" s="39">
        <v>32</v>
      </c>
      <c r="B33" s="44">
        <v>42788</v>
      </c>
      <c r="C33" s="39">
        <v>76</v>
      </c>
      <c r="D33" s="39">
        <v>1833</v>
      </c>
      <c r="E33" s="39">
        <v>301098.75618888898</v>
      </c>
      <c r="F33" s="39">
        <v>282869.784547863</v>
      </c>
      <c r="G33" s="39"/>
      <c r="H33" s="39"/>
    </row>
    <row r="34" spans="1:8" x14ac:dyDescent="0.2">
      <c r="A34" s="39">
        <v>33</v>
      </c>
      <c r="B34" s="44">
        <v>42788</v>
      </c>
      <c r="C34" s="39">
        <v>77</v>
      </c>
      <c r="D34" s="39">
        <v>35</v>
      </c>
      <c r="E34" s="39">
        <v>44831.6</v>
      </c>
      <c r="F34" s="39">
        <v>46354.77</v>
      </c>
      <c r="G34" s="30"/>
      <c r="H34" s="30"/>
    </row>
    <row r="35" spans="1:8" x14ac:dyDescent="0.2">
      <c r="A35" s="39">
        <v>34</v>
      </c>
      <c r="B35" s="44">
        <v>42788</v>
      </c>
      <c r="C35" s="39">
        <v>78</v>
      </c>
      <c r="D35" s="39">
        <v>47</v>
      </c>
      <c r="E35" s="39">
        <v>47377.46</v>
      </c>
      <c r="F35" s="39">
        <v>40807.839999999997</v>
      </c>
      <c r="G35" s="30"/>
      <c r="H35" s="30"/>
    </row>
    <row r="36" spans="1:8" x14ac:dyDescent="0.2">
      <c r="A36" s="39">
        <v>35</v>
      </c>
      <c r="B36" s="44">
        <v>42788</v>
      </c>
      <c r="C36" s="39">
        <v>99</v>
      </c>
      <c r="D36" s="39">
        <v>6</v>
      </c>
      <c r="E36" s="39">
        <v>2394.8491036986602</v>
      </c>
      <c r="F36" s="39">
        <v>1982.39164964829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2017-02-23T00:50:44Z</dcterms:modified>
</cp:coreProperties>
</file>