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<sst xmlns="http://schemas.openxmlformats.org/spreadsheetml/2006/main" count="117" uniqueCount="77">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</sst>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7" t="s">
        <v>5</v>
      </c>
      <c r="B3" s="47"/>
      <c r="C3" s="47"/>
      <c r="D3" s="47"/>
      <c r="E3" s="15">
        <f>SUM(E4:E42)</f>
        <v>19088751.562499993</v>
      </c>
      <c r="F3" s="25">
        <f>RA!I7</f>
        <v>1308492.5586000001</v>
      </c>
      <c r="G3" s="16">
        <f>SUM(G4:G42)</f>
        <v>17780259.003899999</v>
      </c>
      <c r="H3" s="27">
        <f>RA!J7</f>
        <v>6.8547833226063002</v>
      </c>
      <c r="I3" s="20">
        <f>SUM(I4:I42)</f>
        <v>19088758.480316125</v>
      </c>
      <c r="J3" s="21">
        <f>SUM(J4:J42)</f>
        <v>17780258.984486639</v>
      </c>
      <c r="K3" s="22">
        <f>E3-I3</f>
        <v>-6.9178161323070526</v>
      </c>
      <c r="L3" s="22">
        <f>G3-J3</f>
        <v>1.9413359463214874E-2</v>
      </c>
    </row>
    <row r="4" spans="1:13">
      <c r="A4" s="48">
        <f>RA!A8</f>
        <v>42789</v>
      </c>
      <c r="B4" s="12">
        <v>12</v>
      </c>
      <c r="C4" s="46" t="s">
        <v>6</v>
      </c>
      <c r="D4" s="46"/>
      <c r="E4" s="15">
        <f>IFERROR(VLOOKUP(C4,RA!B:D,3,0),0)</f>
        <v>661312.47479999997</v>
      </c>
      <c r="F4" s="25">
        <f>IFERROR(VLOOKUP(C4,RA!B:I,8,0),0)</f>
        <v>173138.1421</v>
      </c>
      <c r="G4" s="16">
        <f t="shared" ref="G4:G42" si="0">E4-F4</f>
        <v>488174.33269999997</v>
      </c>
      <c r="H4" s="27">
        <f>RA!J8</f>
        <v>26.180988367467599</v>
      </c>
      <c r="I4" s="20">
        <f>IFERROR(VLOOKUP(B4,RMS!C:E,3,FALSE),0)</f>
        <v>661313.20399743598</v>
      </c>
      <c r="J4" s="21">
        <f>IFERROR(VLOOKUP(B4,RMS!C:F,4,FALSE),0)</f>
        <v>488174.32854017097</v>
      </c>
      <c r="K4" s="22">
        <f t="shared" ref="K4:K42" si="1">E4-I4</f>
        <v>-0.72919743601232767</v>
      </c>
      <c r="L4" s="22">
        <f t="shared" ref="L4:L42" si="2">G4-J4</f>
        <v>4.1598289972171187E-3</v>
      </c>
    </row>
    <row r="5" spans="1:13">
      <c r="A5" s="48"/>
      <c r="B5" s="12">
        <v>13</v>
      </c>
      <c r="C5" s="46" t="s">
        <v>7</v>
      </c>
      <c r="D5" s="46"/>
      <c r="E5" s="15">
        <f>IFERROR(VLOOKUP(C5,RA!B:D,3,0),0)</f>
        <v>78661.971799999999</v>
      </c>
      <c r="F5" s="25">
        <f>IFERROR(VLOOKUP(C5,RA!B:I,8,0),0)</f>
        <v>17676.571100000001</v>
      </c>
      <c r="G5" s="16">
        <f t="shared" si="0"/>
        <v>60985.400699999998</v>
      </c>
      <c r="H5" s="27">
        <f>RA!J9</f>
        <v>22.471558614044302</v>
      </c>
      <c r="I5" s="20">
        <f>IFERROR(VLOOKUP(B5,RMS!C:E,3,FALSE),0)</f>
        <v>78662.031869230806</v>
      </c>
      <c r="J5" s="21">
        <f>IFERROR(VLOOKUP(B5,RMS!C:F,4,FALSE),0)</f>
        <v>60985.402204273501</v>
      </c>
      <c r="K5" s="22">
        <f t="shared" si="1"/>
        <v>-6.0069230807130225E-2</v>
      </c>
      <c r="L5" s="22">
        <f t="shared" si="2"/>
        <v>-1.504273503087461E-3</v>
      </c>
      <c r="M5" s="32"/>
    </row>
    <row r="6" spans="1:13">
      <c r="A6" s="48"/>
      <c r="B6" s="12">
        <v>14</v>
      </c>
      <c r="C6" s="46" t="s">
        <v>8</v>
      </c>
      <c r="D6" s="46"/>
      <c r="E6" s="15">
        <f>IFERROR(VLOOKUP(C6,RA!B:D,3,0),0)</f>
        <v>103482.7749</v>
      </c>
      <c r="F6" s="25">
        <f>IFERROR(VLOOKUP(C6,RA!B:I,8,0),0)</f>
        <v>24737.038799999998</v>
      </c>
      <c r="G6" s="16">
        <f t="shared" si="0"/>
        <v>78745.736100000009</v>
      </c>
      <c r="H6" s="27">
        <f>RA!J10</f>
        <v>23.904498911924701</v>
      </c>
      <c r="I6" s="20">
        <f>IFERROR(VLOOKUP(B6,RMS!C:E,3,FALSE),0)</f>
        <v>103484.842046502</v>
      </c>
      <c r="J6" s="21">
        <f>IFERROR(VLOOKUP(B6,RMS!C:F,4,FALSE),0)</f>
        <v>78745.736777725397</v>
      </c>
      <c r="K6" s="22">
        <f>E6-I6</f>
        <v>-2.0671465019986499</v>
      </c>
      <c r="L6" s="22">
        <f t="shared" si="2"/>
        <v>-6.7772538750432432E-4</v>
      </c>
      <c r="M6" s="32"/>
    </row>
    <row r="7" spans="1:13">
      <c r="A7" s="48"/>
      <c r="B7" s="12">
        <v>15</v>
      </c>
      <c r="C7" s="46" t="s">
        <v>9</v>
      </c>
      <c r="D7" s="46"/>
      <c r="E7" s="15">
        <f>IFERROR(VLOOKUP(C7,RA!B:D,3,0),0)</f>
        <v>53743.627200000003</v>
      </c>
      <c r="F7" s="25">
        <f>IFERROR(VLOOKUP(C7,RA!B:I,8,0),0)</f>
        <v>11907.3019</v>
      </c>
      <c r="G7" s="16">
        <f t="shared" si="0"/>
        <v>41836.325300000004</v>
      </c>
      <c r="H7" s="27">
        <f>RA!J11</f>
        <v>22.1557466817201</v>
      </c>
      <c r="I7" s="20">
        <f>IFERROR(VLOOKUP(B7,RMS!C:E,3,FALSE),0)</f>
        <v>53743.658004666802</v>
      </c>
      <c r="J7" s="21">
        <f>IFERROR(VLOOKUP(B7,RMS!C:F,4,FALSE),0)</f>
        <v>41836.325836895798</v>
      </c>
      <c r="K7" s="22">
        <f t="shared" si="1"/>
        <v>-3.0804666799667757E-2</v>
      </c>
      <c r="L7" s="22">
        <f t="shared" si="2"/>
        <v>-5.3689579362981021E-4</v>
      </c>
      <c r="M7" s="32"/>
    </row>
    <row r="8" spans="1:13">
      <c r="A8" s="48"/>
      <c r="B8" s="12">
        <v>16</v>
      </c>
      <c r="C8" s="46" t="s">
        <v>10</v>
      </c>
      <c r="D8" s="46"/>
      <c r="E8" s="15">
        <f>IFERROR(VLOOKUP(C8,RA!B:D,3,0),0)</f>
        <v>202830.01579999999</v>
      </c>
      <c r="F8" s="25">
        <f>IFERROR(VLOOKUP(C8,RA!B:I,8,0),0)</f>
        <v>26768.7022</v>
      </c>
      <c r="G8" s="16">
        <f t="shared" si="0"/>
        <v>176061.31359999999</v>
      </c>
      <c r="H8" s="27">
        <f>RA!J12</f>
        <v>13.1976039613364</v>
      </c>
      <c r="I8" s="20">
        <f>IFERROR(VLOOKUP(B8,RMS!C:E,3,FALSE),0)</f>
        <v>202830.00982393199</v>
      </c>
      <c r="J8" s="21">
        <f>IFERROR(VLOOKUP(B8,RMS!C:F,4,FALSE),0)</f>
        <v>176061.31347008501</v>
      </c>
      <c r="K8" s="22">
        <f t="shared" si="1"/>
        <v>5.9760680014733225E-3</v>
      </c>
      <c r="L8" s="22">
        <f t="shared" si="2"/>
        <v>1.2991498806513846E-4</v>
      </c>
      <c r="M8" s="32"/>
    </row>
    <row r="9" spans="1:13">
      <c r="A9" s="48"/>
      <c r="B9" s="12">
        <v>17</v>
      </c>
      <c r="C9" s="46" t="s">
        <v>11</v>
      </c>
      <c r="D9" s="46"/>
      <c r="E9" s="15">
        <f>IFERROR(VLOOKUP(C9,RA!B:D,3,0),0)</f>
        <v>276126.03999999998</v>
      </c>
      <c r="F9" s="25">
        <f>IFERROR(VLOOKUP(C9,RA!B:I,8,0),0)</f>
        <v>34853.580699999999</v>
      </c>
      <c r="G9" s="16">
        <f t="shared" si="0"/>
        <v>241272.45929999999</v>
      </c>
      <c r="H9" s="27">
        <f>RA!J13</f>
        <v>12.6223447451751</v>
      </c>
      <c r="I9" s="20">
        <f>IFERROR(VLOOKUP(B9,RMS!C:E,3,FALSE),0)</f>
        <v>276126.17627264903</v>
      </c>
      <c r="J9" s="21">
        <f>IFERROR(VLOOKUP(B9,RMS!C:F,4,FALSE),0)</f>
        <v>241272.46062735</v>
      </c>
      <c r="K9" s="22">
        <f t="shared" si="1"/>
        <v>-0.13627264904789627</v>
      </c>
      <c r="L9" s="22">
        <f t="shared" si="2"/>
        <v>-1.3273500080686063E-3</v>
      </c>
      <c r="M9" s="32"/>
    </row>
    <row r="10" spans="1:13">
      <c r="A10" s="48"/>
      <c r="B10" s="12">
        <v>18</v>
      </c>
      <c r="C10" s="46" t="s">
        <v>12</v>
      </c>
      <c r="D10" s="46"/>
      <c r="E10" s="15">
        <f>IFERROR(VLOOKUP(C10,RA!B:D,3,0),0)</f>
        <v>80566.444300000003</v>
      </c>
      <c r="F10" s="25">
        <f>IFERROR(VLOOKUP(C10,RA!B:I,8,0),0)</f>
        <v>17295.465700000001</v>
      </c>
      <c r="G10" s="16">
        <f t="shared" si="0"/>
        <v>63270.978600000002</v>
      </c>
      <c r="H10" s="27">
        <f>RA!J14</f>
        <v>21.4673315302311</v>
      </c>
      <c r="I10" s="20">
        <f>IFERROR(VLOOKUP(B10,RMS!C:E,3,FALSE),0)</f>
        <v>80566.444147863207</v>
      </c>
      <c r="J10" s="21">
        <f>IFERROR(VLOOKUP(B10,RMS!C:F,4,FALSE),0)</f>
        <v>63270.976344444403</v>
      </c>
      <c r="K10" s="22">
        <f t="shared" si="1"/>
        <v>1.5213679580483586E-4</v>
      </c>
      <c r="L10" s="22">
        <f t="shared" si="2"/>
        <v>2.2555555988219567E-3</v>
      </c>
      <c r="M10" s="32"/>
    </row>
    <row r="11" spans="1:13">
      <c r="A11" s="48"/>
      <c r="B11" s="12">
        <v>19</v>
      </c>
      <c r="C11" s="46" t="s">
        <v>13</v>
      </c>
      <c r="D11" s="46"/>
      <c r="E11" s="15">
        <f>IFERROR(VLOOKUP(C11,RA!B:D,3,0),0)</f>
        <v>134699.17060000001</v>
      </c>
      <c r="F11" s="25">
        <f>IFERROR(VLOOKUP(C11,RA!B:I,8,0),0)</f>
        <v>-60900.259599999998</v>
      </c>
      <c r="G11" s="16">
        <f t="shared" si="0"/>
        <v>195599.4302</v>
      </c>
      <c r="H11" s="27">
        <f>RA!J15</f>
        <v>-45.212052404426601</v>
      </c>
      <c r="I11" s="20">
        <f>IFERROR(VLOOKUP(B11,RMS!C:E,3,FALSE),0)</f>
        <v>134699.248218803</v>
      </c>
      <c r="J11" s="21">
        <f>IFERROR(VLOOKUP(B11,RMS!C:F,4,FALSE),0)</f>
        <v>195599.42975299101</v>
      </c>
      <c r="K11" s="22">
        <f t="shared" si="1"/>
        <v>-7.7618802984943613E-2</v>
      </c>
      <c r="L11" s="22">
        <f t="shared" si="2"/>
        <v>4.4700899161398411E-4</v>
      </c>
      <c r="M11" s="32"/>
    </row>
    <row r="12" spans="1:13">
      <c r="A12" s="48"/>
      <c r="B12" s="12">
        <v>21</v>
      </c>
      <c r="C12" s="46" t="s">
        <v>14</v>
      </c>
      <c r="D12" s="46"/>
      <c r="E12" s="15">
        <f>IFERROR(VLOOKUP(C12,RA!B:D,3,0),0)</f>
        <v>779485.38639999996</v>
      </c>
      <c r="F12" s="25">
        <f>IFERROR(VLOOKUP(C12,RA!B:I,8,0),0)</f>
        <v>-32272.780900000002</v>
      </c>
      <c r="G12" s="16">
        <f t="shared" si="0"/>
        <v>811758.16729999997</v>
      </c>
      <c r="H12" s="27">
        <f>RA!J16</f>
        <v>-4.1402676000187304</v>
      </c>
      <c r="I12" s="20">
        <f>IFERROR(VLOOKUP(B12,RMS!C:E,3,FALSE),0)</f>
        <v>779485.10056666704</v>
      </c>
      <c r="J12" s="21">
        <f>IFERROR(VLOOKUP(B12,RMS!C:F,4,FALSE),0)</f>
        <v>811758.16745299101</v>
      </c>
      <c r="K12" s="22">
        <f t="shared" si="1"/>
        <v>0.28583333292044699</v>
      </c>
      <c r="L12" s="22">
        <f t="shared" si="2"/>
        <v>-1.5299103688448668E-4</v>
      </c>
      <c r="M12" s="32"/>
    </row>
    <row r="13" spans="1:13">
      <c r="A13" s="48"/>
      <c r="B13" s="12">
        <v>22</v>
      </c>
      <c r="C13" s="46" t="s">
        <v>15</v>
      </c>
      <c r="D13" s="46"/>
      <c r="E13" s="15">
        <f>IFERROR(VLOOKUP(C13,RA!B:D,3,0),0)</f>
        <v>857118.14489999996</v>
      </c>
      <c r="F13" s="25">
        <f>IFERROR(VLOOKUP(C13,RA!B:I,8,0),0)</f>
        <v>80542.062699999995</v>
      </c>
      <c r="G13" s="16">
        <f t="shared" si="0"/>
        <v>776576.08219999995</v>
      </c>
      <c r="H13" s="27">
        <f>RA!J17</f>
        <v>9.3968449016321802</v>
      </c>
      <c r="I13" s="20">
        <f>IFERROR(VLOOKUP(B13,RMS!C:E,3,FALSE),0)</f>
        <v>857118.14312478597</v>
      </c>
      <c r="J13" s="21">
        <f>IFERROR(VLOOKUP(B13,RMS!C:F,4,FALSE),0)</f>
        <v>776576.08480427403</v>
      </c>
      <c r="K13" s="22">
        <f t="shared" si="1"/>
        <v>1.7752139829099178E-3</v>
      </c>
      <c r="L13" s="22">
        <f t="shared" si="2"/>
        <v>-2.6042740792036057E-3</v>
      </c>
      <c r="M13" s="32"/>
    </row>
    <row r="14" spans="1:13">
      <c r="A14" s="48"/>
      <c r="B14" s="12">
        <v>23</v>
      </c>
      <c r="C14" s="46" t="s">
        <v>16</v>
      </c>
      <c r="D14" s="46"/>
      <c r="E14" s="15">
        <f>IFERROR(VLOOKUP(C14,RA!B:D,3,0),0)</f>
        <v>1514544.5374</v>
      </c>
      <c r="F14" s="25">
        <f>IFERROR(VLOOKUP(C14,RA!B:I,8,0),0)</f>
        <v>198408.77989999999</v>
      </c>
      <c r="G14" s="16">
        <f t="shared" si="0"/>
        <v>1316135.7575000001</v>
      </c>
      <c r="H14" s="27">
        <f>RA!J18</f>
        <v>13.100227494175</v>
      </c>
      <c r="I14" s="20">
        <f>IFERROR(VLOOKUP(B14,RMS!C:E,3,FALSE),0)</f>
        <v>1514545.15912735</v>
      </c>
      <c r="J14" s="21">
        <f>IFERROR(VLOOKUP(B14,RMS!C:F,4,FALSE),0)</f>
        <v>1316135.7318452999</v>
      </c>
      <c r="K14" s="22">
        <f t="shared" si="1"/>
        <v>-0.62172734993509948</v>
      </c>
      <c r="L14" s="22">
        <f t="shared" si="2"/>
        <v>2.5654700119048357E-2</v>
      </c>
      <c r="M14" s="32"/>
    </row>
    <row r="15" spans="1:13">
      <c r="A15" s="48"/>
      <c r="B15" s="12">
        <v>24</v>
      </c>
      <c r="C15" s="46" t="s">
        <v>17</v>
      </c>
      <c r="D15" s="46"/>
      <c r="E15" s="15">
        <f>IFERROR(VLOOKUP(C15,RA!B:D,3,0),0)</f>
        <v>563632.80759999994</v>
      </c>
      <c r="F15" s="25">
        <f>IFERROR(VLOOKUP(C15,RA!B:I,8,0),0)</f>
        <v>46345.756399999998</v>
      </c>
      <c r="G15" s="16">
        <f t="shared" si="0"/>
        <v>517287.05119999993</v>
      </c>
      <c r="H15" s="27">
        <f>RA!J19</f>
        <v>8.2226860777222104</v>
      </c>
      <c r="I15" s="20">
        <f>IFERROR(VLOOKUP(B15,RMS!C:E,3,FALSE),0)</f>
        <v>563632.68484273495</v>
      </c>
      <c r="J15" s="21">
        <f>IFERROR(VLOOKUP(B15,RMS!C:F,4,FALSE),0)</f>
        <v>517287.05007863202</v>
      </c>
      <c r="K15" s="22">
        <f t="shared" si="1"/>
        <v>0.12275726499501616</v>
      </c>
      <c r="L15" s="22">
        <f t="shared" si="2"/>
        <v>1.1213679099455476E-3</v>
      </c>
      <c r="M15" s="32"/>
    </row>
    <row r="16" spans="1:13">
      <c r="A16" s="48"/>
      <c r="B16" s="12">
        <v>25</v>
      </c>
      <c r="C16" s="46" t="s">
        <v>18</v>
      </c>
      <c r="D16" s="46"/>
      <c r="E16" s="15">
        <f>IFERROR(VLOOKUP(C16,RA!B:D,3,0),0)</f>
        <v>1041590.2727</v>
      </c>
      <c r="F16" s="25">
        <f>IFERROR(VLOOKUP(C16,RA!B:I,8,0),0)</f>
        <v>97375.357600000003</v>
      </c>
      <c r="G16" s="16">
        <f t="shared" si="0"/>
        <v>944214.91509999998</v>
      </c>
      <c r="H16" s="27">
        <f>RA!J20</f>
        <v>9.34871994796808</v>
      </c>
      <c r="I16" s="20">
        <f>IFERROR(VLOOKUP(B16,RMS!C:E,3,FALSE),0)</f>
        <v>1041590.4704</v>
      </c>
      <c r="J16" s="21">
        <f>IFERROR(VLOOKUP(B16,RMS!C:F,4,FALSE),0)</f>
        <v>944214.91509999998</v>
      </c>
      <c r="K16" s="22">
        <f t="shared" si="1"/>
        <v>-0.19770000001881272</v>
      </c>
      <c r="L16" s="22">
        <f t="shared" si="2"/>
        <v>0</v>
      </c>
      <c r="M16" s="32"/>
    </row>
    <row r="17" spans="1:13">
      <c r="A17" s="48"/>
      <c r="B17" s="12">
        <v>26</v>
      </c>
      <c r="C17" s="46" t="s">
        <v>19</v>
      </c>
      <c r="D17" s="46"/>
      <c r="E17" s="15">
        <f>IFERROR(VLOOKUP(C17,RA!B:D,3,0),0)</f>
        <v>395725.125</v>
      </c>
      <c r="F17" s="25">
        <f>IFERROR(VLOOKUP(C17,RA!B:I,8,0),0)</f>
        <v>50436.809699999998</v>
      </c>
      <c r="G17" s="16">
        <f t="shared" si="0"/>
        <v>345288.31530000002</v>
      </c>
      <c r="H17" s="27">
        <f>RA!J21</f>
        <v>12.7454150655711</v>
      </c>
      <c r="I17" s="20">
        <f>IFERROR(VLOOKUP(B17,RMS!C:E,3,FALSE),0)</f>
        <v>395724.96880343399</v>
      </c>
      <c r="J17" s="21">
        <f>IFERROR(VLOOKUP(B17,RMS!C:F,4,FALSE),0)</f>
        <v>345288.31515257503</v>
      </c>
      <c r="K17" s="22">
        <f t="shared" si="1"/>
        <v>0.15619656600756571</v>
      </c>
      <c r="L17" s="22">
        <f t="shared" si="2"/>
        <v>1.4742498751729727E-4</v>
      </c>
      <c r="M17" s="32"/>
    </row>
    <row r="18" spans="1:13">
      <c r="A18" s="48"/>
      <c r="B18" s="12">
        <v>27</v>
      </c>
      <c r="C18" s="46" t="s">
        <v>20</v>
      </c>
      <c r="D18" s="46"/>
      <c r="E18" s="15">
        <f>IFERROR(VLOOKUP(C18,RA!B:D,3,0),0)</f>
        <v>1321804.3799000001</v>
      </c>
      <c r="F18" s="25">
        <f>IFERROR(VLOOKUP(C18,RA!B:I,8,0),0)</f>
        <v>40635.937400000003</v>
      </c>
      <c r="G18" s="16">
        <f t="shared" si="0"/>
        <v>1281168.4425000001</v>
      </c>
      <c r="H18" s="27">
        <f>RA!J22</f>
        <v>3.0742777084060098</v>
      </c>
      <c r="I18" s="20">
        <f>IFERROR(VLOOKUP(B18,RMS!C:E,3,FALSE),0)</f>
        <v>1321805.9959319199</v>
      </c>
      <c r="J18" s="21">
        <f>IFERROR(VLOOKUP(B18,RMS!C:F,4,FALSE),0)</f>
        <v>1281168.44762954</v>
      </c>
      <c r="K18" s="22">
        <f t="shared" si="1"/>
        <v>-1.6160319198388606</v>
      </c>
      <c r="L18" s="22">
        <f t="shared" si="2"/>
        <v>-5.1295398734509945E-3</v>
      </c>
      <c r="M18" s="32"/>
    </row>
    <row r="19" spans="1:13">
      <c r="A19" s="48"/>
      <c r="B19" s="12">
        <v>29</v>
      </c>
      <c r="C19" s="46" t="s">
        <v>21</v>
      </c>
      <c r="D19" s="46"/>
      <c r="E19" s="15">
        <f>IFERROR(VLOOKUP(C19,RA!B:D,3,0),0)</f>
        <v>2217005.2464999999</v>
      </c>
      <c r="F19" s="25">
        <f>IFERROR(VLOOKUP(C19,RA!B:I,8,0),0)</f>
        <v>220875.27100000001</v>
      </c>
      <c r="G19" s="16">
        <f t="shared" si="0"/>
        <v>1996129.9754999999</v>
      </c>
      <c r="H19" s="27">
        <f>RA!J23</f>
        <v>9.9627761976972007</v>
      </c>
      <c r="I19" s="20">
        <f>IFERROR(VLOOKUP(B19,RMS!C:E,3,FALSE),0)</f>
        <v>2217006.9705290599</v>
      </c>
      <c r="J19" s="21">
        <f>IFERROR(VLOOKUP(B19,RMS!C:F,4,FALSE),0)</f>
        <v>1996129.99951197</v>
      </c>
      <c r="K19" s="22">
        <f t="shared" si="1"/>
        <v>-1.7240290599875152</v>
      </c>
      <c r="L19" s="22">
        <f t="shared" si="2"/>
        <v>-2.4011970032006502E-2</v>
      </c>
      <c r="M19" s="32"/>
    </row>
    <row r="20" spans="1:13">
      <c r="A20" s="48"/>
      <c r="B20" s="12">
        <v>31</v>
      </c>
      <c r="C20" s="46" t="s">
        <v>22</v>
      </c>
      <c r="D20" s="46"/>
      <c r="E20" s="15">
        <f>IFERROR(VLOOKUP(C20,RA!B:D,3,0),0)</f>
        <v>265944.9742</v>
      </c>
      <c r="F20" s="25">
        <f>IFERROR(VLOOKUP(C20,RA!B:I,8,0),0)</f>
        <v>31455.519499999999</v>
      </c>
      <c r="G20" s="16">
        <f t="shared" si="0"/>
        <v>234489.4547</v>
      </c>
      <c r="H20" s="27">
        <f>RA!J24</f>
        <v>11.827830021839199</v>
      </c>
      <c r="I20" s="20">
        <f>IFERROR(VLOOKUP(B20,RMS!C:E,3,FALSE),0)</f>
        <v>265945.02714169101</v>
      </c>
      <c r="J20" s="21">
        <f>IFERROR(VLOOKUP(B20,RMS!C:F,4,FALSE),0)</f>
        <v>234489.455965353</v>
      </c>
      <c r="K20" s="22">
        <f t="shared" si="1"/>
        <v>-5.2941691013984382E-2</v>
      </c>
      <c r="L20" s="22">
        <f t="shared" si="2"/>
        <v>-1.2653529993258417E-3</v>
      </c>
      <c r="M20" s="32"/>
    </row>
    <row r="21" spans="1:13">
      <c r="A21" s="48"/>
      <c r="B21" s="12">
        <v>32</v>
      </c>
      <c r="C21" s="46" t="s">
        <v>23</v>
      </c>
      <c r="D21" s="46"/>
      <c r="E21" s="15">
        <f>IFERROR(VLOOKUP(C21,RA!B:D,3,0),0)</f>
        <v>395301.83199999999</v>
      </c>
      <c r="F21" s="25">
        <f>IFERROR(VLOOKUP(C21,RA!B:I,8,0),0)</f>
        <v>26988.641100000001</v>
      </c>
      <c r="G21" s="16">
        <f t="shared" si="0"/>
        <v>368313.19089999999</v>
      </c>
      <c r="H21" s="27">
        <f>RA!J25</f>
        <v>6.8273503726135001</v>
      </c>
      <c r="I21" s="20">
        <f>IFERROR(VLOOKUP(B21,RMS!C:E,3,FALSE),0)</f>
        <v>395301.81131088402</v>
      </c>
      <c r="J21" s="21">
        <f>IFERROR(VLOOKUP(B21,RMS!C:F,4,FALSE),0)</f>
        <v>368313.20843938401</v>
      </c>
      <c r="K21" s="22">
        <f t="shared" si="1"/>
        <v>2.0689115975983441E-2</v>
      </c>
      <c r="L21" s="22">
        <f t="shared" si="2"/>
        <v>-1.7539384018164128E-2</v>
      </c>
      <c r="M21" s="32"/>
    </row>
    <row r="22" spans="1:13">
      <c r="A22" s="48"/>
      <c r="B22" s="12">
        <v>33</v>
      </c>
      <c r="C22" s="46" t="s">
        <v>24</v>
      </c>
      <c r="D22" s="46"/>
      <c r="E22" s="15">
        <f>IFERROR(VLOOKUP(C22,RA!B:D,3,0),0)</f>
        <v>943262.48259999999</v>
      </c>
      <c r="F22" s="25">
        <f>IFERROR(VLOOKUP(C22,RA!B:I,8,0),0)</f>
        <v>76608.894700000004</v>
      </c>
      <c r="G22" s="16">
        <f t="shared" si="0"/>
        <v>866653.58789999993</v>
      </c>
      <c r="H22" s="27">
        <f>RA!J26</f>
        <v>8.1216942381547899</v>
      </c>
      <c r="I22" s="20">
        <f>IFERROR(VLOOKUP(B22,RMS!C:E,3,FALSE),0)</f>
        <v>943261.82258105301</v>
      </c>
      <c r="J22" s="21">
        <f>IFERROR(VLOOKUP(B22,RMS!C:F,4,FALSE),0)</f>
        <v>866653.57910436101</v>
      </c>
      <c r="K22" s="22">
        <f t="shared" si="1"/>
        <v>0.66001894697546959</v>
      </c>
      <c r="L22" s="22">
        <f t="shared" si="2"/>
        <v>8.7956389179453254E-3</v>
      </c>
      <c r="M22" s="32"/>
    </row>
    <row r="23" spans="1:13">
      <c r="A23" s="48"/>
      <c r="B23" s="12">
        <v>34</v>
      </c>
      <c r="C23" s="46" t="s">
        <v>25</v>
      </c>
      <c r="D23" s="46"/>
      <c r="E23" s="15">
        <f>IFERROR(VLOOKUP(C23,RA!B:D,3,0),0)</f>
        <v>466690.78370000003</v>
      </c>
      <c r="F23" s="25">
        <f>IFERROR(VLOOKUP(C23,RA!B:I,8,0),0)</f>
        <v>81204.992299999998</v>
      </c>
      <c r="G23" s="16">
        <f t="shared" si="0"/>
        <v>385485.79140000005</v>
      </c>
      <c r="H23" s="27">
        <f>RA!J27</f>
        <v>17.400170548943301</v>
      </c>
      <c r="I23" s="20">
        <f>IFERROR(VLOOKUP(B23,RMS!C:E,3,FALSE),0)</f>
        <v>466690.76952874998</v>
      </c>
      <c r="J23" s="21">
        <f>IFERROR(VLOOKUP(B23,RMS!C:F,4,FALSE),0)</f>
        <v>385485.79269238299</v>
      </c>
      <c r="K23" s="22">
        <f t="shared" si="1"/>
        <v>1.4171250048093498E-2</v>
      </c>
      <c r="L23" s="22">
        <f t="shared" si="2"/>
        <v>-1.2923829490318894E-3</v>
      </c>
      <c r="M23" s="32"/>
    </row>
    <row r="24" spans="1:13">
      <c r="A24" s="48"/>
      <c r="B24" s="12">
        <v>35</v>
      </c>
      <c r="C24" s="46" t="s">
        <v>26</v>
      </c>
      <c r="D24" s="46"/>
      <c r="E24" s="15">
        <f>IFERROR(VLOOKUP(C24,RA!B:D,3,0),0)</f>
        <v>885804.71109999996</v>
      </c>
      <c r="F24" s="25">
        <f>IFERROR(VLOOKUP(C24,RA!B:I,8,0),0)</f>
        <v>30842.137500000001</v>
      </c>
      <c r="G24" s="16">
        <f t="shared" si="0"/>
        <v>854962.5736</v>
      </c>
      <c r="H24" s="27">
        <f>RA!J28</f>
        <v>3.48182134431188</v>
      </c>
      <c r="I24" s="20">
        <f>IFERROR(VLOOKUP(B24,RMS!C:E,3,FALSE),0)</f>
        <v>885805.26497256604</v>
      </c>
      <c r="J24" s="21">
        <f>IFERROR(VLOOKUP(B24,RMS!C:F,4,FALSE),0)</f>
        <v>854962.56733893801</v>
      </c>
      <c r="K24" s="22">
        <f t="shared" si="1"/>
        <v>-0.55387256608810276</v>
      </c>
      <c r="L24" s="22">
        <f t="shared" si="2"/>
        <v>6.2610619934275746E-3</v>
      </c>
      <c r="M24" s="32"/>
    </row>
    <row r="25" spans="1:13">
      <c r="A25" s="48"/>
      <c r="B25" s="12">
        <v>36</v>
      </c>
      <c r="C25" s="46" t="s">
        <v>27</v>
      </c>
      <c r="D25" s="46"/>
      <c r="E25" s="15">
        <f>IFERROR(VLOOKUP(C25,RA!B:D,3,0),0)</f>
        <v>844310.78670000006</v>
      </c>
      <c r="F25" s="25">
        <f>IFERROR(VLOOKUP(C25,RA!B:I,8,0),0)</f>
        <v>96848.061100000006</v>
      </c>
      <c r="G25" s="16">
        <f t="shared" si="0"/>
        <v>747462.72560000001</v>
      </c>
      <c r="H25" s="27">
        <f>RA!J29</f>
        <v>11.470664905103501</v>
      </c>
      <c r="I25" s="20">
        <f>IFERROR(VLOOKUP(B25,RMS!C:E,3,FALSE),0)</f>
        <v>844311.11776548706</v>
      </c>
      <c r="J25" s="21">
        <f>IFERROR(VLOOKUP(B25,RMS!C:F,4,FALSE),0)</f>
        <v>747462.70390480303</v>
      </c>
      <c r="K25" s="22">
        <f t="shared" si="1"/>
        <v>-0.33106548700015992</v>
      </c>
      <c r="L25" s="22">
        <f t="shared" si="2"/>
        <v>2.1695196977816522E-2</v>
      </c>
      <c r="M25" s="32"/>
    </row>
    <row r="26" spans="1:13">
      <c r="A26" s="48"/>
      <c r="B26" s="12">
        <v>37</v>
      </c>
      <c r="C26" s="46" t="s">
        <v>63</v>
      </c>
      <c r="D26" s="46"/>
      <c r="E26" s="15">
        <f>IFERROR(VLOOKUP(C26,RA!B:D,3,0),0)</f>
        <v>1090028.5915999999</v>
      </c>
      <c r="F26" s="25">
        <f>IFERROR(VLOOKUP(C26,RA!B:I,8,0),0)</f>
        <v>103329.818</v>
      </c>
      <c r="G26" s="16">
        <f t="shared" si="0"/>
        <v>986698.77359999996</v>
      </c>
      <c r="H26" s="27">
        <f>RA!J30</f>
        <v>9.47955116005968</v>
      </c>
      <c r="I26" s="20">
        <f>IFERROR(VLOOKUP(B26,RMS!C:E,3,FALSE),0)</f>
        <v>1090028.49062832</v>
      </c>
      <c r="J26" s="21">
        <f>IFERROR(VLOOKUP(B26,RMS!C:F,4,FALSE),0)</f>
        <v>986698.79965079902</v>
      </c>
      <c r="K26" s="22">
        <f t="shared" si="1"/>
        <v>0.10097167990170419</v>
      </c>
      <c r="L26" s="22">
        <f t="shared" si="2"/>
        <v>-2.6050799060612917E-2</v>
      </c>
      <c r="M26" s="32"/>
    </row>
    <row r="27" spans="1:13">
      <c r="A27" s="48"/>
      <c r="B27" s="12">
        <v>38</v>
      </c>
      <c r="C27" s="46" t="s">
        <v>29</v>
      </c>
      <c r="D27" s="46"/>
      <c r="E27" s="15">
        <f>IFERROR(VLOOKUP(C27,RA!B:D,3,0),0)</f>
        <v>2810395.0175000001</v>
      </c>
      <c r="F27" s="25">
        <f>IFERROR(VLOOKUP(C27,RA!B:I,8,0),0)</f>
        <v>-160228.46189999999</v>
      </c>
      <c r="G27" s="16">
        <f t="shared" si="0"/>
        <v>2970623.4794000001</v>
      </c>
      <c r="H27" s="27">
        <f>RA!J31</f>
        <v>-5.7012790338111303</v>
      </c>
      <c r="I27" s="20">
        <f>IFERROR(VLOOKUP(B27,RMS!C:E,3,FALSE),0)</f>
        <v>2810395.3243699102</v>
      </c>
      <c r="J27" s="21">
        <f>IFERROR(VLOOKUP(B27,RMS!C:F,4,FALSE),0)</f>
        <v>2970623.40731327</v>
      </c>
      <c r="K27" s="22">
        <f t="shared" si="1"/>
        <v>-0.30686991009861231</v>
      </c>
      <c r="L27" s="22">
        <f t="shared" si="2"/>
        <v>7.2086730040609837E-2</v>
      </c>
      <c r="M27" s="32"/>
    </row>
    <row r="28" spans="1:13">
      <c r="A28" s="48"/>
      <c r="B28" s="12">
        <v>39</v>
      </c>
      <c r="C28" s="46" t="s">
        <v>30</v>
      </c>
      <c r="D28" s="46"/>
      <c r="E28" s="15">
        <f>IFERROR(VLOOKUP(C28,RA!B:D,3,0),0)</f>
        <v>154650.73629999999</v>
      </c>
      <c r="F28" s="25">
        <f>IFERROR(VLOOKUP(C28,RA!B:I,8,0),0)</f>
        <v>37830.878700000001</v>
      </c>
      <c r="G28" s="16">
        <f t="shared" si="0"/>
        <v>116819.85759999999</v>
      </c>
      <c r="H28" s="27">
        <f>RA!J32</f>
        <v>24.462139402048201</v>
      </c>
      <c r="I28" s="20">
        <f>IFERROR(VLOOKUP(B28,RMS!C:E,3,FALSE),0)</f>
        <v>154650.52289955399</v>
      </c>
      <c r="J28" s="21">
        <f>IFERROR(VLOOKUP(B28,RMS!C:F,4,FALSE),0)</f>
        <v>116819.87040187699</v>
      </c>
      <c r="K28" s="22">
        <f t="shared" si="1"/>
        <v>0.21340044599492103</v>
      </c>
      <c r="L28" s="22">
        <f t="shared" si="2"/>
        <v>-1.2801877004676498E-2</v>
      </c>
      <c r="M28" s="32"/>
    </row>
    <row r="29" spans="1:13">
      <c r="A29" s="48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8"/>
      <c r="B30" s="12">
        <v>42</v>
      </c>
      <c r="C30" s="46" t="s">
        <v>31</v>
      </c>
      <c r="D30" s="46"/>
      <c r="E30" s="15">
        <f>IFERROR(VLOOKUP(C30,RA!B:D,3,0),0)</f>
        <v>139844.0576</v>
      </c>
      <c r="F30" s="25">
        <f>IFERROR(VLOOKUP(C30,RA!B:I,8,0),0)</f>
        <v>12201.738300000001</v>
      </c>
      <c r="G30" s="16">
        <f t="shared" si="0"/>
        <v>127642.3193</v>
      </c>
      <c r="H30" s="27">
        <f>RA!J34</f>
        <v>8.7252461845043001</v>
      </c>
      <c r="I30" s="20">
        <f>IFERROR(VLOOKUP(B30,RMS!C:E,3,FALSE),0)</f>
        <v>139844.0575</v>
      </c>
      <c r="J30" s="21">
        <f>IFERROR(VLOOKUP(B30,RMS!C:F,4,FALSE),0)</f>
        <v>127642.3414</v>
      </c>
      <c r="K30" s="22">
        <f t="shared" si="1"/>
        <v>1.0000000474974513E-4</v>
      </c>
      <c r="L30" s="22">
        <f t="shared" si="2"/>
        <v>-2.2100000001955777E-2</v>
      </c>
      <c r="M30" s="32"/>
    </row>
    <row r="31" spans="1:13" s="36" customFormat="1" ht="12" thickBot="1">
      <c r="A31" s="48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48"/>
      <c r="B32" s="12">
        <v>70</v>
      </c>
      <c r="C32" s="49" t="s">
        <v>61</v>
      </c>
      <c r="D32" s="50"/>
      <c r="E32" s="15">
        <f>IFERROR(VLOOKUP(C32,RA!B:D,3,0),0)</f>
        <v>146844.22</v>
      </c>
      <c r="F32" s="25">
        <f>IFERROR(VLOOKUP(C32,RA!B:I,8,0),0)</f>
        <v>16029.71</v>
      </c>
      <c r="G32" s="16">
        <f t="shared" si="0"/>
        <v>130814.51000000001</v>
      </c>
      <c r="H32" s="27">
        <f>RA!J34</f>
        <v>8.7252461845043001</v>
      </c>
      <c r="I32" s="20">
        <f>IFERROR(VLOOKUP(B32,RMS!C:E,3,FALSE),0)</f>
        <v>146844.22</v>
      </c>
      <c r="J32" s="21">
        <f>IFERROR(VLOOKUP(B32,RMS!C:F,4,FALSE),0)</f>
        <v>130814.51</v>
      </c>
      <c r="K32" s="22">
        <f t="shared" si="1"/>
        <v>0</v>
      </c>
      <c r="L32" s="22">
        <f t="shared" si="2"/>
        <v>0</v>
      </c>
    </row>
    <row r="33" spans="1:13">
      <c r="A33" s="48"/>
      <c r="B33" s="12">
        <v>71</v>
      </c>
      <c r="C33" s="46" t="s">
        <v>35</v>
      </c>
      <c r="D33" s="46"/>
      <c r="E33" s="15">
        <f>IFERROR(VLOOKUP(C33,RA!B:D,3,0),0)</f>
        <v>107529.79</v>
      </c>
      <c r="F33" s="25">
        <f>IFERROR(VLOOKUP(C33,RA!B:I,8,0),0)</f>
        <v>-6337.09</v>
      </c>
      <c r="G33" s="16">
        <f t="shared" si="0"/>
        <v>113866.87999999999</v>
      </c>
      <c r="H33" s="27">
        <f>RA!J34</f>
        <v>8.7252461845043001</v>
      </c>
      <c r="I33" s="20">
        <f>IFERROR(VLOOKUP(B33,RMS!C:E,3,FALSE),0)</f>
        <v>107529.79</v>
      </c>
      <c r="J33" s="21">
        <f>IFERROR(VLOOKUP(B33,RMS!C:F,4,FALSE),0)</f>
        <v>113866.88</v>
      </c>
      <c r="K33" s="22">
        <f t="shared" si="1"/>
        <v>0</v>
      </c>
      <c r="L33" s="22">
        <f t="shared" si="2"/>
        <v>0</v>
      </c>
      <c r="M33" s="32"/>
    </row>
    <row r="34" spans="1:13">
      <c r="A34" s="48"/>
      <c r="B34" s="12">
        <v>72</v>
      </c>
      <c r="C34" s="46" t="s">
        <v>36</v>
      </c>
      <c r="D34" s="46"/>
      <c r="E34" s="15">
        <f>IFERROR(VLOOKUP(C34,RA!B:D,3,0),0)</f>
        <v>48302.58</v>
      </c>
      <c r="F34" s="25">
        <f>IFERROR(VLOOKUP(C34,RA!B:I,8,0),0)</f>
        <v>530.80999999999995</v>
      </c>
      <c r="G34" s="16">
        <f t="shared" si="0"/>
        <v>47771.770000000004</v>
      </c>
      <c r="H34" s="27">
        <f>RA!J35</f>
        <v>0</v>
      </c>
      <c r="I34" s="20">
        <f>IFERROR(VLOOKUP(B34,RMS!C:E,3,FALSE),0)</f>
        <v>48302.58</v>
      </c>
      <c r="J34" s="21">
        <f>IFERROR(VLOOKUP(B34,RMS!C:F,4,FALSE),0)</f>
        <v>47771.77</v>
      </c>
      <c r="K34" s="22">
        <f t="shared" si="1"/>
        <v>0</v>
      </c>
      <c r="L34" s="22">
        <f t="shared" si="2"/>
        <v>0</v>
      </c>
      <c r="M34" s="32"/>
    </row>
    <row r="35" spans="1:13">
      <c r="A35" s="48"/>
      <c r="B35" s="12">
        <v>73</v>
      </c>
      <c r="C35" s="46" t="s">
        <v>37</v>
      </c>
      <c r="D35" s="46"/>
      <c r="E35" s="15">
        <f>IFERROR(VLOOKUP(C35,RA!B:D,3,0),0)</f>
        <v>58731.26</v>
      </c>
      <c r="F35" s="25">
        <f>IFERROR(VLOOKUP(C35,RA!B:I,8,0),0)</f>
        <v>-8432.6299999999992</v>
      </c>
      <c r="G35" s="16">
        <f t="shared" si="0"/>
        <v>67163.89</v>
      </c>
      <c r="H35" s="27">
        <f>RA!J34</f>
        <v>8.7252461845043001</v>
      </c>
      <c r="I35" s="20">
        <f>IFERROR(VLOOKUP(B35,RMS!C:E,3,FALSE),0)</f>
        <v>58731.26</v>
      </c>
      <c r="J35" s="21">
        <f>IFERROR(VLOOKUP(B35,RMS!C:F,4,FALSE),0)</f>
        <v>67163.89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8"/>
      <c r="B36" s="12">
        <v>74</v>
      </c>
      <c r="C36" s="46" t="s">
        <v>62</v>
      </c>
      <c r="D36" s="46"/>
      <c r="E36" s="15">
        <f>IFERROR(VLOOKUP(C36,RA!B:D,3,0),0)</f>
        <v>0.85</v>
      </c>
      <c r="F36" s="25">
        <f>IFERROR(VLOOKUP(C36,RA!B:I,8,0),0)</f>
        <v>0</v>
      </c>
      <c r="G36" s="16">
        <f t="shared" si="0"/>
        <v>0.85</v>
      </c>
      <c r="H36" s="27">
        <f>RA!J35</f>
        <v>0</v>
      </c>
      <c r="I36" s="20">
        <f>IFERROR(VLOOKUP(B36,RMS!C:E,3,FALSE),0)</f>
        <v>0.85</v>
      </c>
      <c r="J36" s="21">
        <f>IFERROR(VLOOKUP(B36,RMS!C:F,4,FALSE),0)</f>
        <v>0.85</v>
      </c>
      <c r="K36" s="22">
        <f t="shared" si="1"/>
        <v>0</v>
      </c>
      <c r="L36" s="22">
        <f t="shared" si="2"/>
        <v>0</v>
      </c>
    </row>
    <row r="37" spans="1:13" ht="11.25" customHeight="1">
      <c r="A37" s="48"/>
      <c r="B37" s="12">
        <v>75</v>
      </c>
      <c r="C37" s="46" t="s">
        <v>32</v>
      </c>
      <c r="D37" s="46"/>
      <c r="E37" s="15">
        <f>IFERROR(VLOOKUP(C37,RA!B:D,3,0),0)</f>
        <v>15677.7772</v>
      </c>
      <c r="F37" s="25">
        <f>IFERROR(VLOOKUP(C37,RA!B:I,8,0),0)</f>
        <v>1466.2643</v>
      </c>
      <c r="G37" s="16">
        <f t="shared" si="0"/>
        <v>14211.5129</v>
      </c>
      <c r="H37" s="27">
        <f>RA!J35</f>
        <v>0</v>
      </c>
      <c r="I37" s="20">
        <f>IFERROR(VLOOKUP(B37,RMS!C:E,3,FALSE),0)</f>
        <v>15677.777777777799</v>
      </c>
      <c r="J37" s="21">
        <f>IFERROR(VLOOKUP(B37,RMS!C:F,4,FALSE),0)</f>
        <v>14211.5128205128</v>
      </c>
      <c r="K37" s="22">
        <f t="shared" si="1"/>
        <v>-5.7777779875323176E-4</v>
      </c>
      <c r="L37" s="22">
        <f t="shared" si="2"/>
        <v>7.9487199400318787E-5</v>
      </c>
      <c r="M37" s="32"/>
    </row>
    <row r="38" spans="1:13">
      <c r="A38" s="48"/>
      <c r="B38" s="12">
        <v>76</v>
      </c>
      <c r="C38" s="46" t="s">
        <v>33</v>
      </c>
      <c r="D38" s="46"/>
      <c r="E38" s="15">
        <f>IFERROR(VLOOKUP(C38,RA!B:D,3,0),0)</f>
        <v>344215.19540000003</v>
      </c>
      <c r="F38" s="25">
        <f>IFERROR(VLOOKUP(C38,RA!B:I,8,0),0)</f>
        <v>19912.088</v>
      </c>
      <c r="G38" s="16">
        <f t="shared" si="0"/>
        <v>324303.10740000004</v>
      </c>
      <c r="H38" s="27">
        <f>RA!J36</f>
        <v>10.9161327561956</v>
      </c>
      <c r="I38" s="20">
        <f>IFERROR(VLOOKUP(B38,RMS!C:E,3,FALSE),0)</f>
        <v>344215.18939230801</v>
      </c>
      <c r="J38" s="21">
        <f>IFERROR(VLOOKUP(B38,RMS!C:F,4,FALSE),0)</f>
        <v>324303.11365982902</v>
      </c>
      <c r="K38" s="22">
        <f t="shared" si="1"/>
        <v>6.0076920199207962E-3</v>
      </c>
      <c r="L38" s="22">
        <f t="shared" si="2"/>
        <v>-6.2598289805464447E-3</v>
      </c>
      <c r="M38" s="32"/>
    </row>
    <row r="39" spans="1:13">
      <c r="A39" s="48"/>
      <c r="B39" s="12">
        <v>77</v>
      </c>
      <c r="C39" s="46" t="s">
        <v>38</v>
      </c>
      <c r="D39" s="46"/>
      <c r="E39" s="15">
        <f>IFERROR(VLOOKUP(C39,RA!B:D,3,0),0)</f>
        <v>51082.79</v>
      </c>
      <c r="F39" s="25">
        <f>IFERROR(VLOOKUP(C39,RA!B:I,8,0),0)</f>
        <v>-5199.2</v>
      </c>
      <c r="G39" s="16">
        <f t="shared" si="0"/>
        <v>56281.99</v>
      </c>
      <c r="H39" s="27">
        <f>RA!J37</f>
        <v>-5.8933343029871104</v>
      </c>
      <c r="I39" s="20">
        <f>IFERROR(VLOOKUP(B39,RMS!C:E,3,FALSE),0)</f>
        <v>51082.79</v>
      </c>
      <c r="J39" s="21">
        <f>IFERROR(VLOOKUP(B39,RMS!C:F,4,FALSE),0)</f>
        <v>56281.99</v>
      </c>
      <c r="K39" s="22">
        <f t="shared" si="1"/>
        <v>0</v>
      </c>
      <c r="L39" s="22">
        <f t="shared" si="2"/>
        <v>0</v>
      </c>
      <c r="M39" s="32"/>
    </row>
    <row r="40" spans="1:13">
      <c r="A40" s="48"/>
      <c r="B40" s="12">
        <v>78</v>
      </c>
      <c r="C40" s="46" t="s">
        <v>39</v>
      </c>
      <c r="D40" s="46"/>
      <c r="E40" s="15">
        <f>IFERROR(VLOOKUP(C40,RA!B:D,3,0),0)</f>
        <v>35815.42</v>
      </c>
      <c r="F40" s="25">
        <f>IFERROR(VLOOKUP(C40,RA!B:I,8,0),0)</f>
        <v>5265.04</v>
      </c>
      <c r="G40" s="16">
        <f t="shared" si="0"/>
        <v>30550.379999999997</v>
      </c>
      <c r="H40" s="27">
        <f>RA!J38</f>
        <v>1.0989268068082501</v>
      </c>
      <c r="I40" s="20">
        <f>IFERROR(VLOOKUP(B40,RMS!C:E,3,FALSE),0)</f>
        <v>35815.42</v>
      </c>
      <c r="J40" s="21">
        <f>IFERROR(VLOOKUP(B40,RMS!C:F,4,FALSE),0)</f>
        <v>30550.38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8"/>
      <c r="B41" s="12">
        <v>9101</v>
      </c>
      <c r="C41" s="51" t="s">
        <v>65</v>
      </c>
      <c r="D41" s="5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-14.357992660126801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48"/>
      <c r="B42" s="12">
        <v>99</v>
      </c>
      <c r="C42" s="46" t="s">
        <v>34</v>
      </c>
      <c r="D42" s="46"/>
      <c r="E42" s="15">
        <f>IFERROR(VLOOKUP(C42,RA!B:D,3,0),0)</f>
        <v>1989.2868000000001</v>
      </c>
      <c r="F42" s="25">
        <f>IFERROR(VLOOKUP(C42,RA!B:I,8,0),0)</f>
        <v>351.6103</v>
      </c>
      <c r="G42" s="16">
        <f t="shared" si="0"/>
        <v>1637.6765</v>
      </c>
      <c r="H42" s="27">
        <f>RA!J39</f>
        <v>-14.357992660126801</v>
      </c>
      <c r="I42" s="20">
        <f>VLOOKUP(B42,RMS!C:E,3,FALSE)</f>
        <v>1989.2867407911699</v>
      </c>
      <c r="J42" s="21">
        <f>IFERROR(VLOOKUP(B42,RMS!C:F,4,FALSE),0)</f>
        <v>1637.67666591029</v>
      </c>
      <c r="K42" s="22">
        <f t="shared" si="1"/>
        <v>5.9208830180068617E-5</v>
      </c>
      <c r="L42" s="22">
        <f t="shared" si="2"/>
        <v>-1.6591028997936519E-4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7" width="10.5703125" style="56" bestFit="1" customWidth="1"/>
    <col min="18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19088751.5625</v>
      </c>
      <c r="E7" s="72"/>
      <c r="F7" s="72"/>
      <c r="G7" s="71">
        <v>18288808.136399999</v>
      </c>
      <c r="H7" s="73">
        <v>4.3739505610969296</v>
      </c>
      <c r="I7" s="71">
        <v>1308492.5586000001</v>
      </c>
      <c r="J7" s="73">
        <v>6.8547833226063002</v>
      </c>
      <c r="K7" s="71">
        <v>1986968.2180999999</v>
      </c>
      <c r="L7" s="73">
        <v>10.864394241992001</v>
      </c>
      <c r="M7" s="73">
        <v>-0.341462763882947</v>
      </c>
      <c r="N7" s="71">
        <v>497130013.58950001</v>
      </c>
      <c r="O7" s="71">
        <v>1811482941.3689001</v>
      </c>
      <c r="P7" s="71">
        <v>942220</v>
      </c>
      <c r="Q7" s="71">
        <v>794563</v>
      </c>
      <c r="R7" s="73">
        <v>18.583422585748401</v>
      </c>
      <c r="S7" s="71">
        <v>20.2593359963703</v>
      </c>
      <c r="T7" s="71">
        <v>19.358166980465999</v>
      </c>
      <c r="U7" s="74">
        <v>4.4481665937410098</v>
      </c>
    </row>
    <row r="8" spans="1:23" ht="12" thickBot="1">
      <c r="A8" s="75">
        <v>42789</v>
      </c>
      <c r="B8" s="49" t="s">
        <v>6</v>
      </c>
      <c r="C8" s="50"/>
      <c r="D8" s="76">
        <v>661312.47479999997</v>
      </c>
      <c r="E8" s="77"/>
      <c r="F8" s="77"/>
      <c r="G8" s="76">
        <v>946851.32759999996</v>
      </c>
      <c r="H8" s="78">
        <v>-30.156672381054801</v>
      </c>
      <c r="I8" s="76">
        <v>173138.1421</v>
      </c>
      <c r="J8" s="78">
        <v>26.180988367467599</v>
      </c>
      <c r="K8" s="76">
        <v>193076.0557</v>
      </c>
      <c r="L8" s="78">
        <v>20.391380364792099</v>
      </c>
      <c r="M8" s="78">
        <v>-0.103264558247344</v>
      </c>
      <c r="N8" s="76">
        <v>21592374.255800001</v>
      </c>
      <c r="O8" s="76">
        <v>74747590.501200005</v>
      </c>
      <c r="P8" s="76">
        <v>24299</v>
      </c>
      <c r="Q8" s="76">
        <v>22053</v>
      </c>
      <c r="R8" s="78">
        <v>10.1845553892894</v>
      </c>
      <c r="S8" s="76">
        <v>27.2156251203753</v>
      </c>
      <c r="T8" s="76">
        <v>28.203661411145902</v>
      </c>
      <c r="U8" s="79">
        <v>-3.6304008686202902</v>
      </c>
    </row>
    <row r="9" spans="1:23" ht="12" thickBot="1">
      <c r="A9" s="80"/>
      <c r="B9" s="49" t="s">
        <v>7</v>
      </c>
      <c r="C9" s="50"/>
      <c r="D9" s="76">
        <v>78661.971799999999</v>
      </c>
      <c r="E9" s="77"/>
      <c r="F9" s="77"/>
      <c r="G9" s="76">
        <v>238701.62210000001</v>
      </c>
      <c r="H9" s="78">
        <v>-67.045899768940004</v>
      </c>
      <c r="I9" s="76">
        <v>17676.571100000001</v>
      </c>
      <c r="J9" s="78">
        <v>22.471558614044302</v>
      </c>
      <c r="K9" s="76">
        <v>48538.133300000001</v>
      </c>
      <c r="L9" s="78">
        <v>20.334228512140498</v>
      </c>
      <c r="M9" s="78">
        <v>-0.63582095358413804</v>
      </c>
      <c r="N9" s="76">
        <v>4243513.1511000004</v>
      </c>
      <c r="O9" s="76">
        <v>10734159.42</v>
      </c>
      <c r="P9" s="76">
        <v>4894</v>
      </c>
      <c r="Q9" s="76">
        <v>4660</v>
      </c>
      <c r="R9" s="78">
        <v>5.0214592274678198</v>
      </c>
      <c r="S9" s="76">
        <v>16.073145034736399</v>
      </c>
      <c r="T9" s="76">
        <v>15.9114823390558</v>
      </c>
      <c r="U9" s="79">
        <v>1.0057937966169199</v>
      </c>
    </row>
    <row r="10" spans="1:23" ht="12" thickBot="1">
      <c r="A10" s="80"/>
      <c r="B10" s="49" t="s">
        <v>8</v>
      </c>
      <c r="C10" s="50"/>
      <c r="D10" s="76">
        <v>103482.7749</v>
      </c>
      <c r="E10" s="77"/>
      <c r="F10" s="77"/>
      <c r="G10" s="76">
        <v>209032.45869999999</v>
      </c>
      <c r="H10" s="78">
        <v>-50.494399030862098</v>
      </c>
      <c r="I10" s="76">
        <v>24737.038799999998</v>
      </c>
      <c r="J10" s="78">
        <v>23.904498911924701</v>
      </c>
      <c r="K10" s="76">
        <v>44152.472600000001</v>
      </c>
      <c r="L10" s="78">
        <v>21.1223045811115</v>
      </c>
      <c r="M10" s="78">
        <v>-0.439736047761004</v>
      </c>
      <c r="N10" s="76">
        <v>5408733.9097999996</v>
      </c>
      <c r="O10" s="76">
        <v>16664236.0834</v>
      </c>
      <c r="P10" s="76">
        <v>98855</v>
      </c>
      <c r="Q10" s="76">
        <v>88828</v>
      </c>
      <c r="R10" s="78">
        <v>11.2881073535372</v>
      </c>
      <c r="S10" s="76">
        <v>1.0468137666278901</v>
      </c>
      <c r="T10" s="76">
        <v>1.0967740926284499</v>
      </c>
      <c r="U10" s="79">
        <v>-4.7726088052413402</v>
      </c>
    </row>
    <row r="11" spans="1:23" ht="12" thickBot="1">
      <c r="A11" s="80"/>
      <c r="B11" s="49" t="s">
        <v>9</v>
      </c>
      <c r="C11" s="50"/>
      <c r="D11" s="76">
        <v>53743.627200000003</v>
      </c>
      <c r="E11" s="77"/>
      <c r="F11" s="77"/>
      <c r="G11" s="76">
        <v>75273.847599999994</v>
      </c>
      <c r="H11" s="78">
        <v>-28.602524098954099</v>
      </c>
      <c r="I11" s="76">
        <v>11907.3019</v>
      </c>
      <c r="J11" s="78">
        <v>22.1557466817201</v>
      </c>
      <c r="K11" s="76">
        <v>12956.1227</v>
      </c>
      <c r="L11" s="78">
        <v>17.211984126077802</v>
      </c>
      <c r="M11" s="78">
        <v>-8.0951749553899999E-2</v>
      </c>
      <c r="N11" s="76">
        <v>1726886.0046000001</v>
      </c>
      <c r="O11" s="76">
        <v>5176228.8059</v>
      </c>
      <c r="P11" s="76">
        <v>2504</v>
      </c>
      <c r="Q11" s="76">
        <v>2265</v>
      </c>
      <c r="R11" s="78">
        <v>10.551876379690899</v>
      </c>
      <c r="S11" s="76">
        <v>21.463109904153399</v>
      </c>
      <c r="T11" s="76">
        <v>21.8559679028698</v>
      </c>
      <c r="U11" s="79">
        <v>-1.83038711757414</v>
      </c>
    </row>
    <row r="12" spans="1:23" ht="12" thickBot="1">
      <c r="A12" s="80"/>
      <c r="B12" s="49" t="s">
        <v>10</v>
      </c>
      <c r="C12" s="50"/>
      <c r="D12" s="76">
        <v>202830.01579999999</v>
      </c>
      <c r="E12" s="77"/>
      <c r="F12" s="77"/>
      <c r="G12" s="76">
        <v>217599.26990000001</v>
      </c>
      <c r="H12" s="78">
        <v>-6.7873638118304997</v>
      </c>
      <c r="I12" s="76">
        <v>26768.7022</v>
      </c>
      <c r="J12" s="78">
        <v>13.1976039613364</v>
      </c>
      <c r="K12" s="76">
        <v>35322.720399999998</v>
      </c>
      <c r="L12" s="78">
        <v>16.232922296215801</v>
      </c>
      <c r="M12" s="78">
        <v>-0.24216759363755</v>
      </c>
      <c r="N12" s="76">
        <v>5043481.6573000001</v>
      </c>
      <c r="O12" s="76">
        <v>19121005.090500001</v>
      </c>
      <c r="P12" s="76">
        <v>1461</v>
      </c>
      <c r="Q12" s="76">
        <v>1259</v>
      </c>
      <c r="R12" s="78">
        <v>16.044479745829999</v>
      </c>
      <c r="S12" s="76">
        <v>138.82957960301201</v>
      </c>
      <c r="T12" s="76">
        <v>141.75170254170001</v>
      </c>
      <c r="U12" s="79">
        <v>-2.1048273336590402</v>
      </c>
    </row>
    <row r="13" spans="1:23" ht="12" thickBot="1">
      <c r="A13" s="80"/>
      <c r="B13" s="49" t="s">
        <v>11</v>
      </c>
      <c r="C13" s="50"/>
      <c r="D13" s="76">
        <v>276126.03999999998</v>
      </c>
      <c r="E13" s="77"/>
      <c r="F13" s="77"/>
      <c r="G13" s="76">
        <v>436380.38620000001</v>
      </c>
      <c r="H13" s="78">
        <v>-36.723544702706398</v>
      </c>
      <c r="I13" s="76">
        <v>34853.580699999999</v>
      </c>
      <c r="J13" s="78">
        <v>12.6223447451751</v>
      </c>
      <c r="K13" s="76">
        <v>119826.91869999999</v>
      </c>
      <c r="L13" s="78">
        <v>27.459281509751801</v>
      </c>
      <c r="M13" s="78">
        <v>-0.70913396523814598</v>
      </c>
      <c r="N13" s="76">
        <v>8094509.9347999999</v>
      </c>
      <c r="O13" s="76">
        <v>24852046.728799999</v>
      </c>
      <c r="P13" s="76">
        <v>9086</v>
      </c>
      <c r="Q13" s="76">
        <v>7628</v>
      </c>
      <c r="R13" s="78">
        <v>19.113791295228101</v>
      </c>
      <c r="S13" s="76">
        <v>30.390275148580201</v>
      </c>
      <c r="T13" s="76">
        <v>26.653384347142101</v>
      </c>
      <c r="U13" s="79">
        <v>12.296337506548401</v>
      </c>
    </row>
    <row r="14" spans="1:23" ht="12" thickBot="1">
      <c r="A14" s="80"/>
      <c r="B14" s="49" t="s">
        <v>12</v>
      </c>
      <c r="C14" s="50"/>
      <c r="D14" s="76">
        <v>80566.444300000003</v>
      </c>
      <c r="E14" s="77"/>
      <c r="F14" s="77"/>
      <c r="G14" s="76">
        <v>119238.26</v>
      </c>
      <c r="H14" s="78">
        <v>-32.432388480006303</v>
      </c>
      <c r="I14" s="76">
        <v>17295.465700000001</v>
      </c>
      <c r="J14" s="78">
        <v>21.4673315302311</v>
      </c>
      <c r="K14" s="76">
        <v>24962.961899999998</v>
      </c>
      <c r="L14" s="78">
        <v>20.935362441551899</v>
      </c>
      <c r="M14" s="78">
        <v>-0.30715490536401502</v>
      </c>
      <c r="N14" s="76">
        <v>2212431.0307</v>
      </c>
      <c r="O14" s="76">
        <v>8073039.2362000002</v>
      </c>
      <c r="P14" s="76">
        <v>1536</v>
      </c>
      <c r="Q14" s="76">
        <v>2362</v>
      </c>
      <c r="R14" s="78">
        <v>-34.9703640982219</v>
      </c>
      <c r="S14" s="76">
        <v>52.452112174479197</v>
      </c>
      <c r="T14" s="76">
        <v>40.482815664690897</v>
      </c>
      <c r="U14" s="79">
        <v>22.819474781059299</v>
      </c>
    </row>
    <row r="15" spans="1:23" ht="12" thickBot="1">
      <c r="A15" s="80"/>
      <c r="B15" s="49" t="s">
        <v>13</v>
      </c>
      <c r="C15" s="50"/>
      <c r="D15" s="76">
        <v>134699.17060000001</v>
      </c>
      <c r="E15" s="77"/>
      <c r="F15" s="77"/>
      <c r="G15" s="76">
        <v>153816.88990000001</v>
      </c>
      <c r="H15" s="78">
        <v>-12.4288817128138</v>
      </c>
      <c r="I15" s="76">
        <v>-60900.259599999998</v>
      </c>
      <c r="J15" s="78">
        <v>-45.212052404426601</v>
      </c>
      <c r="K15" s="76">
        <v>-9642.0213000000003</v>
      </c>
      <c r="L15" s="78">
        <v>-6.26850621298383</v>
      </c>
      <c r="M15" s="78">
        <v>5.3161299591819002</v>
      </c>
      <c r="N15" s="76">
        <v>3224297.2996999999</v>
      </c>
      <c r="O15" s="76">
        <v>9221372.1772000007</v>
      </c>
      <c r="P15" s="76">
        <v>6234</v>
      </c>
      <c r="Q15" s="76">
        <v>4744</v>
      </c>
      <c r="R15" s="78">
        <v>31.408094435075899</v>
      </c>
      <c r="S15" s="76">
        <v>21.607181681103601</v>
      </c>
      <c r="T15" s="76">
        <v>22.784694034569998</v>
      </c>
      <c r="U15" s="79">
        <v>-5.4496341579621301</v>
      </c>
    </row>
    <row r="16" spans="1:23" ht="12" thickBot="1">
      <c r="A16" s="80"/>
      <c r="B16" s="49" t="s">
        <v>14</v>
      </c>
      <c r="C16" s="50"/>
      <c r="D16" s="76">
        <v>779485.38639999996</v>
      </c>
      <c r="E16" s="77"/>
      <c r="F16" s="77"/>
      <c r="G16" s="76">
        <v>771822.80709999998</v>
      </c>
      <c r="H16" s="78">
        <v>0.99278995509226597</v>
      </c>
      <c r="I16" s="76">
        <v>-32272.780900000002</v>
      </c>
      <c r="J16" s="78">
        <v>-4.1402676000187304</v>
      </c>
      <c r="K16" s="76">
        <v>44779.703099999999</v>
      </c>
      <c r="L16" s="78">
        <v>5.8018113339060999</v>
      </c>
      <c r="M16" s="78">
        <v>-1.72070109147285</v>
      </c>
      <c r="N16" s="76">
        <v>31497439.860100001</v>
      </c>
      <c r="O16" s="76">
        <v>111475263.8043</v>
      </c>
      <c r="P16" s="76">
        <v>32410</v>
      </c>
      <c r="Q16" s="76">
        <v>29802</v>
      </c>
      <c r="R16" s="78">
        <v>8.7510905308368496</v>
      </c>
      <c r="S16" s="76">
        <v>24.050767861771099</v>
      </c>
      <c r="T16" s="76">
        <v>23.009504939265799</v>
      </c>
      <c r="U16" s="79">
        <v>4.32943733227052</v>
      </c>
    </row>
    <row r="17" spans="1:21" ht="12" thickBot="1">
      <c r="A17" s="80"/>
      <c r="B17" s="49" t="s">
        <v>15</v>
      </c>
      <c r="C17" s="50"/>
      <c r="D17" s="76">
        <v>857118.14489999996</v>
      </c>
      <c r="E17" s="77"/>
      <c r="F17" s="77"/>
      <c r="G17" s="76">
        <v>1799946.8221</v>
      </c>
      <c r="H17" s="78">
        <v>-52.380918459579902</v>
      </c>
      <c r="I17" s="76">
        <v>80542.062699999995</v>
      </c>
      <c r="J17" s="78">
        <v>9.3968449016321802</v>
      </c>
      <c r="K17" s="76">
        <v>29010.575000000001</v>
      </c>
      <c r="L17" s="78">
        <v>1.61174622737761</v>
      </c>
      <c r="M17" s="78">
        <v>1.7763001146995501</v>
      </c>
      <c r="N17" s="76">
        <v>31396791.805500001</v>
      </c>
      <c r="O17" s="76">
        <v>150482264.40130001</v>
      </c>
      <c r="P17" s="76">
        <v>9360</v>
      </c>
      <c r="Q17" s="76">
        <v>9377</v>
      </c>
      <c r="R17" s="78">
        <v>-0.181294657139808</v>
      </c>
      <c r="S17" s="76">
        <v>91.572451378205102</v>
      </c>
      <c r="T17" s="76">
        <v>118.70365395115699</v>
      </c>
      <c r="U17" s="79">
        <v>-29.6281274167237</v>
      </c>
    </row>
    <row r="18" spans="1:21" ht="12" customHeight="1" thickBot="1">
      <c r="A18" s="80"/>
      <c r="B18" s="49" t="s">
        <v>16</v>
      </c>
      <c r="C18" s="50"/>
      <c r="D18" s="76">
        <v>1514544.5374</v>
      </c>
      <c r="E18" s="77"/>
      <c r="F18" s="77"/>
      <c r="G18" s="76">
        <v>1667217.9863</v>
      </c>
      <c r="H18" s="78">
        <v>-9.1573777487143708</v>
      </c>
      <c r="I18" s="76">
        <v>198408.77989999999</v>
      </c>
      <c r="J18" s="78">
        <v>13.100227494175</v>
      </c>
      <c r="K18" s="76">
        <v>248795.5393</v>
      </c>
      <c r="L18" s="78">
        <v>14.922796019742099</v>
      </c>
      <c r="M18" s="78">
        <v>-0.20252276042314099</v>
      </c>
      <c r="N18" s="76">
        <v>55631546.1272</v>
      </c>
      <c r="O18" s="76">
        <v>256167748.91569999</v>
      </c>
      <c r="P18" s="76">
        <v>65279</v>
      </c>
      <c r="Q18" s="76">
        <v>59533</v>
      </c>
      <c r="R18" s="78">
        <v>9.6517897636604992</v>
      </c>
      <c r="S18" s="76">
        <v>23.2010989353391</v>
      </c>
      <c r="T18" s="76">
        <v>23.838781205381899</v>
      </c>
      <c r="U18" s="79">
        <v>-2.7485002836288701</v>
      </c>
    </row>
    <row r="19" spans="1:21" ht="12" customHeight="1" thickBot="1">
      <c r="A19" s="80"/>
      <c r="B19" s="49" t="s">
        <v>17</v>
      </c>
      <c r="C19" s="50"/>
      <c r="D19" s="76">
        <v>563632.80759999994</v>
      </c>
      <c r="E19" s="77"/>
      <c r="F19" s="77"/>
      <c r="G19" s="76">
        <v>569047.12690000003</v>
      </c>
      <c r="H19" s="78">
        <v>-0.95147116012966904</v>
      </c>
      <c r="I19" s="76">
        <v>46345.756399999998</v>
      </c>
      <c r="J19" s="78">
        <v>8.2226860777222104</v>
      </c>
      <c r="K19" s="76">
        <v>59128.7834</v>
      </c>
      <c r="L19" s="78">
        <v>10.3908412159316</v>
      </c>
      <c r="M19" s="78">
        <v>-0.216189582551093</v>
      </c>
      <c r="N19" s="76">
        <v>17868948.737300001</v>
      </c>
      <c r="O19" s="76">
        <v>57593357.542000003</v>
      </c>
      <c r="P19" s="76">
        <v>12069</v>
      </c>
      <c r="Q19" s="76">
        <v>11179</v>
      </c>
      <c r="R19" s="78">
        <v>7.9613561141425899</v>
      </c>
      <c r="S19" s="76">
        <v>46.700870627226799</v>
      </c>
      <c r="T19" s="76">
        <v>48.5695392432239</v>
      </c>
      <c r="U19" s="79">
        <v>-4.0013571286777703</v>
      </c>
    </row>
    <row r="20" spans="1:21" ht="12" thickBot="1">
      <c r="A20" s="80"/>
      <c r="B20" s="49" t="s">
        <v>18</v>
      </c>
      <c r="C20" s="50"/>
      <c r="D20" s="76">
        <v>1041590.2727</v>
      </c>
      <c r="E20" s="77"/>
      <c r="F20" s="77"/>
      <c r="G20" s="76">
        <v>867015.91940000001</v>
      </c>
      <c r="H20" s="78">
        <v>20.135080497808001</v>
      </c>
      <c r="I20" s="76">
        <v>97375.357600000003</v>
      </c>
      <c r="J20" s="78">
        <v>9.34871994796808</v>
      </c>
      <c r="K20" s="76">
        <v>66866.858900000007</v>
      </c>
      <c r="L20" s="78">
        <v>7.7122988637018102</v>
      </c>
      <c r="M20" s="78">
        <v>0.45625739270369697</v>
      </c>
      <c r="N20" s="76">
        <v>23961720.135699999</v>
      </c>
      <c r="O20" s="76">
        <v>102339405.23</v>
      </c>
      <c r="P20" s="76">
        <v>42661</v>
      </c>
      <c r="Q20" s="76">
        <v>37974</v>
      </c>
      <c r="R20" s="78">
        <v>12.3426555011324</v>
      </c>
      <c r="S20" s="76">
        <v>24.415514701952599</v>
      </c>
      <c r="T20" s="76">
        <v>24.761287257070599</v>
      </c>
      <c r="U20" s="79">
        <v>-1.4162001470743699</v>
      </c>
    </row>
    <row r="21" spans="1:21" ht="12" customHeight="1" thickBot="1">
      <c r="A21" s="80"/>
      <c r="B21" s="49" t="s">
        <v>19</v>
      </c>
      <c r="C21" s="50"/>
      <c r="D21" s="76">
        <v>395725.125</v>
      </c>
      <c r="E21" s="77"/>
      <c r="F21" s="77"/>
      <c r="G21" s="76">
        <v>362151.43670000002</v>
      </c>
      <c r="H21" s="78">
        <v>9.2706213196143796</v>
      </c>
      <c r="I21" s="76">
        <v>50436.809699999998</v>
      </c>
      <c r="J21" s="78">
        <v>12.7454150655711</v>
      </c>
      <c r="K21" s="76">
        <v>58492.381699999998</v>
      </c>
      <c r="L21" s="78">
        <v>16.1513598380266</v>
      </c>
      <c r="M21" s="78">
        <v>-0.137720020383441</v>
      </c>
      <c r="N21" s="76">
        <v>11541140.3917</v>
      </c>
      <c r="O21" s="76">
        <v>38345164.1897</v>
      </c>
      <c r="P21" s="76">
        <v>31018</v>
      </c>
      <c r="Q21" s="76">
        <v>28756</v>
      </c>
      <c r="R21" s="78">
        <v>7.8661844484629198</v>
      </c>
      <c r="S21" s="76">
        <v>12.757918789090199</v>
      </c>
      <c r="T21" s="76">
        <v>12.3617681631659</v>
      </c>
      <c r="U21" s="79">
        <v>3.1051351907257998</v>
      </c>
    </row>
    <row r="22" spans="1:21" ht="12" customHeight="1" thickBot="1">
      <c r="A22" s="80"/>
      <c r="B22" s="49" t="s">
        <v>20</v>
      </c>
      <c r="C22" s="50"/>
      <c r="D22" s="76">
        <v>1321804.3799000001</v>
      </c>
      <c r="E22" s="77"/>
      <c r="F22" s="77"/>
      <c r="G22" s="76">
        <v>1167333.9165000001</v>
      </c>
      <c r="H22" s="78">
        <v>13.232757244229401</v>
      </c>
      <c r="I22" s="76">
        <v>40635.937400000003</v>
      </c>
      <c r="J22" s="78">
        <v>3.0742777084060098</v>
      </c>
      <c r="K22" s="76">
        <v>65958.790800000002</v>
      </c>
      <c r="L22" s="78">
        <v>5.6503790276019101</v>
      </c>
      <c r="M22" s="78">
        <v>-0.38391930920601403</v>
      </c>
      <c r="N22" s="76">
        <v>42755141.0167</v>
      </c>
      <c r="O22" s="76">
        <v>109553675.74519999</v>
      </c>
      <c r="P22" s="76">
        <v>66182</v>
      </c>
      <c r="Q22" s="76">
        <v>58308</v>
      </c>
      <c r="R22" s="78">
        <v>13.5041503738766</v>
      </c>
      <c r="S22" s="76">
        <v>19.972264058203098</v>
      </c>
      <c r="T22" s="76">
        <v>17.321280148521598</v>
      </c>
      <c r="U22" s="79">
        <v>13.2733269596076</v>
      </c>
    </row>
    <row r="23" spans="1:21" ht="12" thickBot="1">
      <c r="A23" s="80"/>
      <c r="B23" s="49" t="s">
        <v>21</v>
      </c>
      <c r="C23" s="50"/>
      <c r="D23" s="76">
        <v>2217005.2464999999</v>
      </c>
      <c r="E23" s="77"/>
      <c r="F23" s="77"/>
      <c r="G23" s="76">
        <v>3737278.9547999999</v>
      </c>
      <c r="H23" s="78">
        <v>-40.678625456829401</v>
      </c>
      <c r="I23" s="76">
        <v>220875.27100000001</v>
      </c>
      <c r="J23" s="78">
        <v>9.9627761976972007</v>
      </c>
      <c r="K23" s="76">
        <v>513631.27870000002</v>
      </c>
      <c r="L23" s="78">
        <v>13.7434557310825</v>
      </c>
      <c r="M23" s="78">
        <v>-0.56997309128245699</v>
      </c>
      <c r="N23" s="76">
        <v>72251146.947500005</v>
      </c>
      <c r="O23" s="76">
        <v>205034981.51550001</v>
      </c>
      <c r="P23" s="76">
        <v>69963</v>
      </c>
      <c r="Q23" s="76">
        <v>62152</v>
      </c>
      <c r="R23" s="78">
        <v>12.567576264641501</v>
      </c>
      <c r="S23" s="76">
        <v>31.688253026599799</v>
      </c>
      <c r="T23" s="76">
        <v>40.610015207877503</v>
      </c>
      <c r="U23" s="79">
        <v>-28.1547934301982</v>
      </c>
    </row>
    <row r="24" spans="1:21" ht="12" thickBot="1">
      <c r="A24" s="80"/>
      <c r="B24" s="49" t="s">
        <v>22</v>
      </c>
      <c r="C24" s="50"/>
      <c r="D24" s="76">
        <v>265944.9742</v>
      </c>
      <c r="E24" s="77"/>
      <c r="F24" s="77"/>
      <c r="G24" s="76">
        <v>200569.7273</v>
      </c>
      <c r="H24" s="78">
        <v>32.594772790519698</v>
      </c>
      <c r="I24" s="76">
        <v>31455.519499999999</v>
      </c>
      <c r="J24" s="78">
        <v>11.827830021839199</v>
      </c>
      <c r="K24" s="76">
        <v>31408.442200000001</v>
      </c>
      <c r="L24" s="78">
        <v>15.6596125560968</v>
      </c>
      <c r="M24" s="78">
        <v>1.498874082969E-3</v>
      </c>
      <c r="N24" s="76">
        <v>7453803.9369000001</v>
      </c>
      <c r="O24" s="76">
        <v>26585043.244600002</v>
      </c>
      <c r="P24" s="76">
        <v>25766</v>
      </c>
      <c r="Q24" s="76">
        <v>22233</v>
      </c>
      <c r="R24" s="78">
        <v>15.8907929654118</v>
      </c>
      <c r="S24" s="76">
        <v>10.321546774819501</v>
      </c>
      <c r="T24" s="76">
        <v>9.7906347546439996</v>
      </c>
      <c r="U24" s="79">
        <v>5.14372537138276</v>
      </c>
    </row>
    <row r="25" spans="1:21" ht="12" thickBot="1">
      <c r="A25" s="80"/>
      <c r="B25" s="49" t="s">
        <v>23</v>
      </c>
      <c r="C25" s="50"/>
      <c r="D25" s="76">
        <v>395301.83199999999</v>
      </c>
      <c r="E25" s="77"/>
      <c r="F25" s="77"/>
      <c r="G25" s="76">
        <v>201141.59330000001</v>
      </c>
      <c r="H25" s="78">
        <v>96.529134285225894</v>
      </c>
      <c r="I25" s="76">
        <v>26988.641100000001</v>
      </c>
      <c r="J25" s="78">
        <v>6.8273503726135001</v>
      </c>
      <c r="K25" s="76">
        <v>16953.470700000002</v>
      </c>
      <c r="L25" s="78">
        <v>8.4286250406270398</v>
      </c>
      <c r="M25" s="78">
        <v>0.59192424828976198</v>
      </c>
      <c r="N25" s="76">
        <v>9620844.6083000004</v>
      </c>
      <c r="O25" s="76">
        <v>37679596.071400002</v>
      </c>
      <c r="P25" s="76">
        <v>16985</v>
      </c>
      <c r="Q25" s="76">
        <v>16015</v>
      </c>
      <c r="R25" s="78">
        <v>6.0568217296284699</v>
      </c>
      <c r="S25" s="76">
        <v>23.273584456873699</v>
      </c>
      <c r="T25" s="76">
        <v>18.877126475179502</v>
      </c>
      <c r="U25" s="79">
        <v>18.890334618807401</v>
      </c>
    </row>
    <row r="26" spans="1:21" ht="12" thickBot="1">
      <c r="A26" s="80"/>
      <c r="B26" s="49" t="s">
        <v>24</v>
      </c>
      <c r="C26" s="50"/>
      <c r="D26" s="76">
        <v>943262.48259999999</v>
      </c>
      <c r="E26" s="77"/>
      <c r="F26" s="77"/>
      <c r="G26" s="76">
        <v>434237.0637</v>
      </c>
      <c r="H26" s="78">
        <v>117.22293223032401</v>
      </c>
      <c r="I26" s="76">
        <v>76608.894700000004</v>
      </c>
      <c r="J26" s="78">
        <v>8.1216942381547899</v>
      </c>
      <c r="K26" s="76">
        <v>94158.875199999995</v>
      </c>
      <c r="L26" s="78">
        <v>21.6837490558041</v>
      </c>
      <c r="M26" s="78">
        <v>-0.18638689621899801</v>
      </c>
      <c r="N26" s="76">
        <v>14701700.1447</v>
      </c>
      <c r="O26" s="76">
        <v>63415674.799400002</v>
      </c>
      <c r="P26" s="76">
        <v>54800</v>
      </c>
      <c r="Q26" s="76">
        <v>38604</v>
      </c>
      <c r="R26" s="78">
        <v>41.954201637136102</v>
      </c>
      <c r="S26" s="76">
        <v>17.2128190255474</v>
      </c>
      <c r="T26" s="76">
        <v>14.509029864780899</v>
      </c>
      <c r="U26" s="79">
        <v>15.707997375407199</v>
      </c>
    </row>
    <row r="27" spans="1:21" ht="12" thickBot="1">
      <c r="A27" s="80"/>
      <c r="B27" s="49" t="s">
        <v>25</v>
      </c>
      <c r="C27" s="50"/>
      <c r="D27" s="76">
        <v>466690.78370000003</v>
      </c>
      <c r="E27" s="77"/>
      <c r="F27" s="77"/>
      <c r="G27" s="76">
        <v>193735.97330000001</v>
      </c>
      <c r="H27" s="78">
        <v>140.89010200358101</v>
      </c>
      <c r="I27" s="76">
        <v>81204.992299999998</v>
      </c>
      <c r="J27" s="78">
        <v>17.400170548943301</v>
      </c>
      <c r="K27" s="76">
        <v>54010.7215</v>
      </c>
      <c r="L27" s="78">
        <v>27.878519709070499</v>
      </c>
      <c r="M27" s="78">
        <v>0.50349763981582796</v>
      </c>
      <c r="N27" s="76">
        <v>6337806.6381999999</v>
      </c>
      <c r="O27" s="76">
        <v>17907595.967599999</v>
      </c>
      <c r="P27" s="76">
        <v>31470</v>
      </c>
      <c r="Q27" s="76">
        <v>28144</v>
      </c>
      <c r="R27" s="78">
        <v>11.817794201250701</v>
      </c>
      <c r="S27" s="76">
        <v>14.829703962504</v>
      </c>
      <c r="T27" s="76">
        <v>8.4266199332006799</v>
      </c>
      <c r="U27" s="79">
        <v>43.177423133281103</v>
      </c>
    </row>
    <row r="28" spans="1:21" ht="12" thickBot="1">
      <c r="A28" s="80"/>
      <c r="B28" s="49" t="s">
        <v>26</v>
      </c>
      <c r="C28" s="50"/>
      <c r="D28" s="76">
        <v>885804.71109999996</v>
      </c>
      <c r="E28" s="77"/>
      <c r="F28" s="77"/>
      <c r="G28" s="76">
        <v>557008.51789999998</v>
      </c>
      <c r="H28" s="78">
        <v>59.028934501685498</v>
      </c>
      <c r="I28" s="76">
        <v>30842.137500000001</v>
      </c>
      <c r="J28" s="78">
        <v>3.48182134431188</v>
      </c>
      <c r="K28" s="76">
        <v>19737.607400000001</v>
      </c>
      <c r="L28" s="78">
        <v>3.5435018973163199</v>
      </c>
      <c r="M28" s="78">
        <v>0.56260770999021903</v>
      </c>
      <c r="N28" s="76">
        <v>18778695.029399998</v>
      </c>
      <c r="O28" s="76">
        <v>74438266.540299997</v>
      </c>
      <c r="P28" s="76">
        <v>37431</v>
      </c>
      <c r="Q28" s="76">
        <v>35541</v>
      </c>
      <c r="R28" s="78">
        <v>5.3178019751835901</v>
      </c>
      <c r="S28" s="76">
        <v>23.665002567390701</v>
      </c>
      <c r="T28" s="76">
        <v>23.2160413494274</v>
      </c>
      <c r="U28" s="79">
        <v>1.8971526273227299</v>
      </c>
    </row>
    <row r="29" spans="1:21" ht="12" thickBot="1">
      <c r="A29" s="80"/>
      <c r="B29" s="49" t="s">
        <v>27</v>
      </c>
      <c r="C29" s="50"/>
      <c r="D29" s="76">
        <v>844310.78670000006</v>
      </c>
      <c r="E29" s="77"/>
      <c r="F29" s="77"/>
      <c r="G29" s="76">
        <v>599444.60710000002</v>
      </c>
      <c r="H29" s="78">
        <v>40.848841861238299</v>
      </c>
      <c r="I29" s="76">
        <v>96848.061100000006</v>
      </c>
      <c r="J29" s="78">
        <v>11.470664905103501</v>
      </c>
      <c r="K29" s="76">
        <v>81317.726500000004</v>
      </c>
      <c r="L29" s="78">
        <v>13.5655113978587</v>
      </c>
      <c r="M29" s="78">
        <v>0.19098338417023999</v>
      </c>
      <c r="N29" s="76">
        <v>17891973.944699999</v>
      </c>
      <c r="O29" s="76">
        <v>48431843.364799999</v>
      </c>
      <c r="P29" s="76">
        <v>127766</v>
      </c>
      <c r="Q29" s="76">
        <v>104772</v>
      </c>
      <c r="R29" s="78">
        <v>21.946703317680299</v>
      </c>
      <c r="S29" s="76">
        <v>6.60825874411033</v>
      </c>
      <c r="T29" s="76">
        <v>6.7942643091665698</v>
      </c>
      <c r="U29" s="79">
        <v>-2.8147439780868702</v>
      </c>
    </row>
    <row r="30" spans="1:21" ht="12" thickBot="1">
      <c r="A30" s="80"/>
      <c r="B30" s="49" t="s">
        <v>28</v>
      </c>
      <c r="C30" s="50"/>
      <c r="D30" s="76">
        <v>1090028.5915999999</v>
      </c>
      <c r="E30" s="77"/>
      <c r="F30" s="77"/>
      <c r="G30" s="76">
        <v>692318.33880000003</v>
      </c>
      <c r="H30" s="78">
        <v>57.446153093294299</v>
      </c>
      <c r="I30" s="76">
        <v>103329.818</v>
      </c>
      <c r="J30" s="78">
        <v>9.47955116005968</v>
      </c>
      <c r="K30" s="76">
        <v>73858.229800000001</v>
      </c>
      <c r="L30" s="78">
        <v>10.6682469119652</v>
      </c>
      <c r="M30" s="78">
        <v>0.39902917088327</v>
      </c>
      <c r="N30" s="76">
        <v>26064033.150899999</v>
      </c>
      <c r="O30" s="76">
        <v>87260364.168899998</v>
      </c>
      <c r="P30" s="76">
        <v>75118</v>
      </c>
      <c r="Q30" s="76">
        <v>62600</v>
      </c>
      <c r="R30" s="78">
        <v>19.9968051118211</v>
      </c>
      <c r="S30" s="76">
        <v>14.5108840970207</v>
      </c>
      <c r="T30" s="76">
        <v>14.660696846645401</v>
      </c>
      <c r="U30" s="79">
        <v>-1.0324164166912599</v>
      </c>
    </row>
    <row r="31" spans="1:21" ht="12" thickBot="1">
      <c r="A31" s="80"/>
      <c r="B31" s="49" t="s">
        <v>29</v>
      </c>
      <c r="C31" s="50"/>
      <c r="D31" s="76">
        <v>2810395.0175000001</v>
      </c>
      <c r="E31" s="77"/>
      <c r="F31" s="77"/>
      <c r="G31" s="76">
        <v>500758.40990000003</v>
      </c>
      <c r="H31" s="78">
        <v>461.22772217868999</v>
      </c>
      <c r="I31" s="76">
        <v>-160228.46189999999</v>
      </c>
      <c r="J31" s="78">
        <v>-5.7012790338111303</v>
      </c>
      <c r="K31" s="76">
        <v>30844.089400000001</v>
      </c>
      <c r="L31" s="78">
        <v>6.1594750662618898</v>
      </c>
      <c r="M31" s="78">
        <v>-6.1947865868914302</v>
      </c>
      <c r="N31" s="76">
        <v>17064545.488600001</v>
      </c>
      <c r="O31" s="76">
        <v>85574351.859400004</v>
      </c>
      <c r="P31" s="76">
        <v>56829</v>
      </c>
      <c r="Q31" s="76">
        <v>22755</v>
      </c>
      <c r="R31" s="78">
        <v>149.74291364535301</v>
      </c>
      <c r="S31" s="76">
        <v>49.4535363546781</v>
      </c>
      <c r="T31" s="76">
        <v>27.4908552537904</v>
      </c>
      <c r="U31" s="79">
        <v>44.410739291468502</v>
      </c>
    </row>
    <row r="32" spans="1:21" ht="12" thickBot="1">
      <c r="A32" s="80"/>
      <c r="B32" s="49" t="s">
        <v>30</v>
      </c>
      <c r="C32" s="50"/>
      <c r="D32" s="76">
        <v>154650.73629999999</v>
      </c>
      <c r="E32" s="77"/>
      <c r="F32" s="77"/>
      <c r="G32" s="76">
        <v>115769.17939999999</v>
      </c>
      <c r="H32" s="78">
        <v>33.585412889261697</v>
      </c>
      <c r="I32" s="76">
        <v>37830.878700000001</v>
      </c>
      <c r="J32" s="78">
        <v>24.462139402048201</v>
      </c>
      <c r="K32" s="76">
        <v>31473.8848</v>
      </c>
      <c r="L32" s="78">
        <v>27.186756408847799</v>
      </c>
      <c r="M32" s="78">
        <v>0.201976779809526</v>
      </c>
      <c r="N32" s="76">
        <v>4862386.6464</v>
      </c>
      <c r="O32" s="76">
        <v>10861385.522</v>
      </c>
      <c r="P32" s="76">
        <v>27563</v>
      </c>
      <c r="Q32" s="76">
        <v>24207</v>
      </c>
      <c r="R32" s="78">
        <v>13.8637584169868</v>
      </c>
      <c r="S32" s="76">
        <v>5.6108092841853203</v>
      </c>
      <c r="T32" s="76">
        <v>5.8171311851943699</v>
      </c>
      <c r="U32" s="79">
        <v>-3.6772217795850799</v>
      </c>
    </row>
    <row r="33" spans="1:21" ht="12" thickBot="1">
      <c r="A33" s="80"/>
      <c r="B33" s="49" t="s">
        <v>75</v>
      </c>
      <c r="C33" s="50"/>
      <c r="D33" s="77"/>
      <c r="E33" s="77"/>
      <c r="F33" s="77"/>
      <c r="G33" s="76">
        <v>3.0973000000000002</v>
      </c>
      <c r="H33" s="77"/>
      <c r="I33" s="77"/>
      <c r="J33" s="77"/>
      <c r="K33" s="76">
        <v>-9.0830000000000002</v>
      </c>
      <c r="L33" s="78">
        <v>-293.25541600749</v>
      </c>
      <c r="M33" s="77"/>
      <c r="N33" s="77"/>
      <c r="O33" s="76">
        <v>27.777799999999999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49" t="s">
        <v>31</v>
      </c>
      <c r="C34" s="50"/>
      <c r="D34" s="76">
        <v>139844.0576</v>
      </c>
      <c r="E34" s="77"/>
      <c r="F34" s="77"/>
      <c r="G34" s="76">
        <v>84446.853799999997</v>
      </c>
      <c r="H34" s="78">
        <v>65.600080177291403</v>
      </c>
      <c r="I34" s="76">
        <v>12201.738300000001</v>
      </c>
      <c r="J34" s="78">
        <v>8.7252461845043001</v>
      </c>
      <c r="K34" s="76">
        <v>12591.013499999999</v>
      </c>
      <c r="L34" s="78">
        <v>14.909985314337399</v>
      </c>
      <c r="M34" s="78">
        <v>-3.0916907522972999E-2</v>
      </c>
      <c r="N34" s="76">
        <v>4269171.3606000002</v>
      </c>
      <c r="O34" s="76">
        <v>19320281.979400001</v>
      </c>
      <c r="P34" s="76">
        <v>8573</v>
      </c>
      <c r="Q34" s="76">
        <v>6954</v>
      </c>
      <c r="R34" s="78">
        <v>23.281564567155598</v>
      </c>
      <c r="S34" s="76">
        <v>16.312149492593001</v>
      </c>
      <c r="T34" s="76">
        <v>16.480979119931</v>
      </c>
      <c r="U34" s="79">
        <v>-1.03499313450144</v>
      </c>
    </row>
    <row r="35" spans="1:21" ht="12" customHeight="1" thickBot="1">
      <c r="A35" s="80"/>
      <c r="B35" s="49" t="s">
        <v>76</v>
      </c>
      <c r="C35" s="50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6">
        <v>11.9658</v>
      </c>
      <c r="O35" s="76">
        <v>11.9658</v>
      </c>
      <c r="P35" s="77"/>
      <c r="Q35" s="77"/>
      <c r="R35" s="77"/>
      <c r="S35" s="77"/>
      <c r="T35" s="77"/>
      <c r="U35" s="81"/>
    </row>
    <row r="36" spans="1:21" ht="12" customHeight="1" thickBot="1">
      <c r="A36" s="80"/>
      <c r="B36" s="49" t="s">
        <v>61</v>
      </c>
      <c r="C36" s="50"/>
      <c r="D36" s="76">
        <v>146844.22</v>
      </c>
      <c r="E36" s="77"/>
      <c r="F36" s="77"/>
      <c r="G36" s="76">
        <v>184339.33</v>
      </c>
      <c r="H36" s="78">
        <v>-20.340265964946301</v>
      </c>
      <c r="I36" s="76">
        <v>16029.71</v>
      </c>
      <c r="J36" s="78">
        <v>10.9161327561956</v>
      </c>
      <c r="K36" s="76">
        <v>-1283.1400000000001</v>
      </c>
      <c r="L36" s="78">
        <v>-0.69607500472091299</v>
      </c>
      <c r="M36" s="78">
        <v>-13.4925651137054</v>
      </c>
      <c r="N36" s="76">
        <v>7405102.1399999997</v>
      </c>
      <c r="O36" s="76">
        <v>30580329.16</v>
      </c>
      <c r="P36" s="76">
        <v>98</v>
      </c>
      <c r="Q36" s="76">
        <v>86</v>
      </c>
      <c r="R36" s="78">
        <v>13.953488372093</v>
      </c>
      <c r="S36" s="76">
        <v>1498.4104081632699</v>
      </c>
      <c r="T36" s="76">
        <v>1549.10581395349</v>
      </c>
      <c r="U36" s="79">
        <v>-3.3832790745470702</v>
      </c>
    </row>
    <row r="37" spans="1:21" ht="12" customHeight="1" thickBot="1">
      <c r="A37" s="80"/>
      <c r="B37" s="49" t="s">
        <v>35</v>
      </c>
      <c r="C37" s="50"/>
      <c r="D37" s="76">
        <v>107529.79</v>
      </c>
      <c r="E37" s="77"/>
      <c r="F37" s="77"/>
      <c r="G37" s="76">
        <v>176471.83</v>
      </c>
      <c r="H37" s="78">
        <v>-39.066881099379998</v>
      </c>
      <c r="I37" s="76">
        <v>-6337.09</v>
      </c>
      <c r="J37" s="78">
        <v>-5.8933343029871104</v>
      </c>
      <c r="K37" s="76">
        <v>-23582.06</v>
      </c>
      <c r="L37" s="78">
        <v>-13.363073301840901</v>
      </c>
      <c r="M37" s="78">
        <v>-0.73127496071165998</v>
      </c>
      <c r="N37" s="76">
        <v>3787738.27</v>
      </c>
      <c r="O37" s="76">
        <v>26671950.989999998</v>
      </c>
      <c r="P37" s="76">
        <v>64</v>
      </c>
      <c r="Q37" s="76">
        <v>53</v>
      </c>
      <c r="R37" s="78">
        <v>20.754716981132098</v>
      </c>
      <c r="S37" s="76">
        <v>1680.1529687499999</v>
      </c>
      <c r="T37" s="76">
        <v>2307.9475471698102</v>
      </c>
      <c r="U37" s="79">
        <v>-37.365322687664403</v>
      </c>
    </row>
    <row r="38" spans="1:21" ht="12" customHeight="1" thickBot="1">
      <c r="A38" s="80"/>
      <c r="B38" s="49" t="s">
        <v>36</v>
      </c>
      <c r="C38" s="50"/>
      <c r="D38" s="76">
        <v>48302.58</v>
      </c>
      <c r="E38" s="77"/>
      <c r="F38" s="77"/>
      <c r="G38" s="76">
        <v>36783.760000000002</v>
      </c>
      <c r="H38" s="78">
        <v>31.314960732671199</v>
      </c>
      <c r="I38" s="76">
        <v>530.80999999999995</v>
      </c>
      <c r="J38" s="78">
        <v>1.0989268068082501</v>
      </c>
      <c r="K38" s="76">
        <v>-470.99</v>
      </c>
      <c r="L38" s="78">
        <v>-1.2804291894031501</v>
      </c>
      <c r="M38" s="78">
        <v>-2.1270090660098901</v>
      </c>
      <c r="N38" s="76">
        <v>858096.59</v>
      </c>
      <c r="O38" s="76">
        <v>6959523.3700000001</v>
      </c>
      <c r="P38" s="76">
        <v>21</v>
      </c>
      <c r="Q38" s="76">
        <v>4</v>
      </c>
      <c r="R38" s="78">
        <v>425</v>
      </c>
      <c r="S38" s="76">
        <v>2300.1228571428601</v>
      </c>
      <c r="T38" s="76">
        <v>32.262500000000003</v>
      </c>
      <c r="U38" s="79">
        <v>98.597357532454794</v>
      </c>
    </row>
    <row r="39" spans="1:21" ht="12" customHeight="1" thickBot="1">
      <c r="A39" s="80"/>
      <c r="B39" s="49" t="s">
        <v>37</v>
      </c>
      <c r="C39" s="50"/>
      <c r="D39" s="76">
        <v>58731.26</v>
      </c>
      <c r="E39" s="77"/>
      <c r="F39" s="77"/>
      <c r="G39" s="76">
        <v>167410.34</v>
      </c>
      <c r="H39" s="78">
        <v>-64.917782258849698</v>
      </c>
      <c r="I39" s="76">
        <v>-8432.6299999999992</v>
      </c>
      <c r="J39" s="78">
        <v>-14.357992660126801</v>
      </c>
      <c r="K39" s="76">
        <v>-27552.21</v>
      </c>
      <c r="L39" s="78">
        <v>-16.457890235453799</v>
      </c>
      <c r="M39" s="78">
        <v>-0.69393997795458096</v>
      </c>
      <c r="N39" s="76">
        <v>3432472.46</v>
      </c>
      <c r="O39" s="76">
        <v>17068306.100000001</v>
      </c>
      <c r="P39" s="76">
        <v>62</v>
      </c>
      <c r="Q39" s="76">
        <v>37</v>
      </c>
      <c r="R39" s="78">
        <v>67.567567567567593</v>
      </c>
      <c r="S39" s="76">
        <v>947.27838709677405</v>
      </c>
      <c r="T39" s="76">
        <v>1211.9383783783801</v>
      </c>
      <c r="U39" s="79">
        <v>-27.938987618279398</v>
      </c>
    </row>
    <row r="40" spans="1:21" ht="12" customHeight="1" thickBot="1">
      <c r="A40" s="80"/>
      <c r="B40" s="49" t="s">
        <v>74</v>
      </c>
      <c r="C40" s="50"/>
      <c r="D40" s="76">
        <v>0.85</v>
      </c>
      <c r="E40" s="77"/>
      <c r="F40" s="77"/>
      <c r="G40" s="76">
        <v>6.8</v>
      </c>
      <c r="H40" s="78">
        <v>-87.5</v>
      </c>
      <c r="I40" s="76">
        <v>0</v>
      </c>
      <c r="J40" s="78">
        <v>0</v>
      </c>
      <c r="K40" s="76">
        <v>-437.68</v>
      </c>
      <c r="L40" s="78">
        <v>-6436.4705882353001</v>
      </c>
      <c r="M40" s="78">
        <v>-1</v>
      </c>
      <c r="N40" s="76">
        <v>4.3</v>
      </c>
      <c r="O40" s="76">
        <v>10.46</v>
      </c>
      <c r="P40" s="76">
        <v>1</v>
      </c>
      <c r="Q40" s="77"/>
      <c r="R40" s="77"/>
      <c r="S40" s="76">
        <v>0.85</v>
      </c>
      <c r="T40" s="77"/>
      <c r="U40" s="81"/>
    </row>
    <row r="41" spans="1:21" ht="12" customHeight="1" thickBot="1">
      <c r="A41" s="80"/>
      <c r="B41" s="49" t="s">
        <v>32</v>
      </c>
      <c r="C41" s="50"/>
      <c r="D41" s="76">
        <v>15677.7772</v>
      </c>
      <c r="E41" s="77"/>
      <c r="F41" s="77"/>
      <c r="G41" s="76">
        <v>127755.5554</v>
      </c>
      <c r="H41" s="78">
        <v>-87.728301011323396</v>
      </c>
      <c r="I41" s="76">
        <v>1466.2643</v>
      </c>
      <c r="J41" s="78">
        <v>9.3525011951311594</v>
      </c>
      <c r="K41" s="76">
        <v>10164.011699999999</v>
      </c>
      <c r="L41" s="78">
        <v>7.9558275710020503</v>
      </c>
      <c r="M41" s="78">
        <v>-0.85573960919387804</v>
      </c>
      <c r="N41" s="76">
        <v>681066.745</v>
      </c>
      <c r="O41" s="76">
        <v>1737728.6154</v>
      </c>
      <c r="P41" s="76">
        <v>62</v>
      </c>
      <c r="Q41" s="76">
        <v>38</v>
      </c>
      <c r="R41" s="78">
        <v>63.157894736842103</v>
      </c>
      <c r="S41" s="76">
        <v>252.86737419354799</v>
      </c>
      <c r="T41" s="76">
        <v>338.708952631579</v>
      </c>
      <c r="U41" s="79">
        <v>-33.9472732343581</v>
      </c>
    </row>
    <row r="42" spans="1:21" ht="12" customHeight="1" thickBot="1">
      <c r="A42" s="80"/>
      <c r="B42" s="49" t="s">
        <v>33</v>
      </c>
      <c r="C42" s="50"/>
      <c r="D42" s="76">
        <v>344215.19540000003</v>
      </c>
      <c r="E42" s="77"/>
      <c r="F42" s="77"/>
      <c r="G42" s="76">
        <v>447385.17820000002</v>
      </c>
      <c r="H42" s="78">
        <v>-23.060661780323599</v>
      </c>
      <c r="I42" s="76">
        <v>19912.088</v>
      </c>
      <c r="J42" s="78">
        <v>5.7847789017160904</v>
      </c>
      <c r="K42" s="76">
        <v>30033.826700000001</v>
      </c>
      <c r="L42" s="78">
        <v>6.7131921582287202</v>
      </c>
      <c r="M42" s="78">
        <v>-0.33701129067246</v>
      </c>
      <c r="N42" s="76">
        <v>10747205.3749</v>
      </c>
      <c r="O42" s="76">
        <v>38210287.671599999</v>
      </c>
      <c r="P42" s="76">
        <v>1696</v>
      </c>
      <c r="Q42" s="76">
        <v>1540</v>
      </c>
      <c r="R42" s="78">
        <v>10.129870129870101</v>
      </c>
      <c r="S42" s="76">
        <v>202.957072759434</v>
      </c>
      <c r="T42" s="76">
        <v>195.518676233766</v>
      </c>
      <c r="U42" s="79">
        <v>3.6650097602089899</v>
      </c>
    </row>
    <row r="43" spans="1:21" ht="12" thickBot="1">
      <c r="A43" s="80"/>
      <c r="B43" s="49" t="s">
        <v>38</v>
      </c>
      <c r="C43" s="50"/>
      <c r="D43" s="76">
        <v>51082.79</v>
      </c>
      <c r="E43" s="77"/>
      <c r="F43" s="77"/>
      <c r="G43" s="76">
        <v>106134.21</v>
      </c>
      <c r="H43" s="78">
        <v>-51.869628086928799</v>
      </c>
      <c r="I43" s="76">
        <v>-5199.2</v>
      </c>
      <c r="J43" s="78">
        <v>-10.1779875374857</v>
      </c>
      <c r="K43" s="76">
        <v>-14174.46</v>
      </c>
      <c r="L43" s="78">
        <v>-13.355222599763099</v>
      </c>
      <c r="M43" s="78">
        <v>-0.63319943052504302</v>
      </c>
      <c r="N43" s="76">
        <v>3120966.76</v>
      </c>
      <c r="O43" s="76">
        <v>12469561.91</v>
      </c>
      <c r="P43" s="76">
        <v>46</v>
      </c>
      <c r="Q43" s="76">
        <v>43</v>
      </c>
      <c r="R43" s="78">
        <v>6.9767441860465</v>
      </c>
      <c r="S43" s="76">
        <v>1110.4954347826099</v>
      </c>
      <c r="T43" s="76">
        <v>1042.5953488372099</v>
      </c>
      <c r="U43" s="79">
        <v>6.11439577495352</v>
      </c>
    </row>
    <row r="44" spans="1:21" ht="12" thickBot="1">
      <c r="A44" s="80"/>
      <c r="B44" s="49" t="s">
        <v>39</v>
      </c>
      <c r="C44" s="50"/>
      <c r="D44" s="76">
        <v>35815.42</v>
      </c>
      <c r="E44" s="77"/>
      <c r="F44" s="77"/>
      <c r="G44" s="76">
        <v>40158.65</v>
      </c>
      <c r="H44" s="78">
        <v>-10.8151792951207</v>
      </c>
      <c r="I44" s="76">
        <v>5265.04</v>
      </c>
      <c r="J44" s="78">
        <v>14.7004837581131</v>
      </c>
      <c r="K44" s="76">
        <v>5474.41</v>
      </c>
      <c r="L44" s="78">
        <v>13.6319572495589</v>
      </c>
      <c r="M44" s="78">
        <v>-3.8245217292822001E-2</v>
      </c>
      <c r="N44" s="76">
        <v>1391085.09</v>
      </c>
      <c r="O44" s="76">
        <v>5532024.2300000004</v>
      </c>
      <c r="P44" s="76">
        <v>48</v>
      </c>
      <c r="Q44" s="76">
        <v>51</v>
      </c>
      <c r="R44" s="78">
        <v>-5.8823529411764701</v>
      </c>
      <c r="S44" s="76">
        <v>746.15458333333299</v>
      </c>
      <c r="T44" s="76">
        <v>928.969803921569</v>
      </c>
      <c r="U44" s="79">
        <v>-24.500984738515701</v>
      </c>
    </row>
    <row r="45" spans="1:21" ht="12" thickBot="1">
      <c r="A45" s="82"/>
      <c r="B45" s="49" t="s">
        <v>34</v>
      </c>
      <c r="C45" s="50"/>
      <c r="D45" s="83">
        <v>1989.2868000000001</v>
      </c>
      <c r="E45" s="84"/>
      <c r="F45" s="84"/>
      <c r="G45" s="83">
        <v>84220.089200000002</v>
      </c>
      <c r="H45" s="85">
        <v>-97.637990153066696</v>
      </c>
      <c r="I45" s="83">
        <v>351.6103</v>
      </c>
      <c r="J45" s="85">
        <v>17.675193943879801</v>
      </c>
      <c r="K45" s="83">
        <v>6594.2568000000001</v>
      </c>
      <c r="L45" s="85">
        <v>7.8297908048285496</v>
      </c>
      <c r="M45" s="85">
        <v>-0.94667931342922496</v>
      </c>
      <c r="N45" s="83">
        <v>211200.6796</v>
      </c>
      <c r="O45" s="83">
        <v>1197236.2135999999</v>
      </c>
      <c r="P45" s="83">
        <v>10</v>
      </c>
      <c r="Q45" s="83">
        <v>6</v>
      </c>
      <c r="R45" s="85">
        <v>66.6666666666667</v>
      </c>
      <c r="S45" s="83">
        <v>198.92868000000001</v>
      </c>
      <c r="T45" s="83">
        <v>399.14153333333297</v>
      </c>
      <c r="U45" s="86">
        <v>-100.645544590822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42789</v>
      </c>
      <c r="C2" s="43">
        <v>12</v>
      </c>
      <c r="D2" s="43">
        <v>53637</v>
      </c>
      <c r="E2" s="43">
        <v>661313.20399743598</v>
      </c>
      <c r="F2" s="43">
        <v>488174.32854017097</v>
      </c>
      <c r="G2" s="37"/>
      <c r="H2" s="37"/>
    </row>
    <row r="3" spans="1:8">
      <c r="A3" s="43">
        <v>2</v>
      </c>
      <c r="B3" s="44">
        <v>42789</v>
      </c>
      <c r="C3" s="43">
        <v>13</v>
      </c>
      <c r="D3" s="43">
        <v>9393</v>
      </c>
      <c r="E3" s="43">
        <v>78662.031869230806</v>
      </c>
      <c r="F3" s="43">
        <v>60985.402204273501</v>
      </c>
      <c r="G3" s="37"/>
      <c r="H3" s="37"/>
    </row>
    <row r="4" spans="1:8">
      <c r="A4" s="43">
        <v>3</v>
      </c>
      <c r="B4" s="44">
        <v>42789</v>
      </c>
      <c r="C4" s="43">
        <v>14</v>
      </c>
      <c r="D4" s="43">
        <v>111319</v>
      </c>
      <c r="E4" s="43">
        <v>103484.842046502</v>
      </c>
      <c r="F4" s="43">
        <v>78745.736777725397</v>
      </c>
      <c r="G4" s="37"/>
      <c r="H4" s="37"/>
    </row>
    <row r="5" spans="1:8">
      <c r="A5" s="43">
        <v>4</v>
      </c>
      <c r="B5" s="44">
        <v>42789</v>
      </c>
      <c r="C5" s="43">
        <v>15</v>
      </c>
      <c r="D5" s="43">
        <v>3161</v>
      </c>
      <c r="E5" s="43">
        <v>53743.658004666802</v>
      </c>
      <c r="F5" s="43">
        <v>41836.325836895798</v>
      </c>
      <c r="G5" s="37"/>
      <c r="H5" s="37"/>
    </row>
    <row r="6" spans="1:8">
      <c r="A6" s="43">
        <v>5</v>
      </c>
      <c r="B6" s="44">
        <v>42789</v>
      </c>
      <c r="C6" s="43">
        <v>16</v>
      </c>
      <c r="D6" s="43">
        <v>5560</v>
      </c>
      <c r="E6" s="43">
        <v>202830.00982393199</v>
      </c>
      <c r="F6" s="43">
        <v>176061.31347008501</v>
      </c>
      <c r="G6" s="37"/>
      <c r="H6" s="37"/>
    </row>
    <row r="7" spans="1:8">
      <c r="A7" s="43">
        <v>6</v>
      </c>
      <c r="B7" s="44">
        <v>42789</v>
      </c>
      <c r="C7" s="43">
        <v>17</v>
      </c>
      <c r="D7" s="43">
        <v>14581</v>
      </c>
      <c r="E7" s="43">
        <v>276126.17627264903</v>
      </c>
      <c r="F7" s="43">
        <v>241272.46062735</v>
      </c>
      <c r="G7" s="37"/>
      <c r="H7" s="37"/>
    </row>
    <row r="8" spans="1:8">
      <c r="A8" s="43">
        <v>7</v>
      </c>
      <c r="B8" s="44">
        <v>42789</v>
      </c>
      <c r="C8" s="43">
        <v>18</v>
      </c>
      <c r="D8" s="43">
        <v>40603</v>
      </c>
      <c r="E8" s="43">
        <v>80566.444147863207</v>
      </c>
      <c r="F8" s="43">
        <v>63270.976344444403</v>
      </c>
      <c r="G8" s="37"/>
      <c r="H8" s="37"/>
    </row>
    <row r="9" spans="1:8">
      <c r="A9" s="43">
        <v>8</v>
      </c>
      <c r="B9" s="44">
        <v>42789</v>
      </c>
      <c r="C9" s="43">
        <v>19</v>
      </c>
      <c r="D9" s="43">
        <v>21359</v>
      </c>
      <c r="E9" s="43">
        <v>134699.248218803</v>
      </c>
      <c r="F9" s="43">
        <v>195599.42975299101</v>
      </c>
      <c r="G9" s="37"/>
      <c r="H9" s="37"/>
    </row>
    <row r="10" spans="1:8">
      <c r="A10" s="43">
        <v>9</v>
      </c>
      <c r="B10" s="44">
        <v>42789</v>
      </c>
      <c r="C10" s="43">
        <v>21</v>
      </c>
      <c r="D10" s="43">
        <v>192817</v>
      </c>
      <c r="E10" s="43">
        <v>779485.10056666704</v>
      </c>
      <c r="F10" s="43">
        <v>811758.16745299101</v>
      </c>
      <c r="G10" s="37"/>
      <c r="H10" s="37"/>
    </row>
    <row r="11" spans="1:8">
      <c r="A11" s="43">
        <v>10</v>
      </c>
      <c r="B11" s="44">
        <v>42789</v>
      </c>
      <c r="C11" s="43">
        <v>22</v>
      </c>
      <c r="D11" s="43">
        <v>47270</v>
      </c>
      <c r="E11" s="43">
        <v>857118.14312478597</v>
      </c>
      <c r="F11" s="43">
        <v>776576.08480427403</v>
      </c>
      <c r="G11" s="37"/>
      <c r="H11" s="37"/>
    </row>
    <row r="12" spans="1:8">
      <c r="A12" s="43">
        <v>11</v>
      </c>
      <c r="B12" s="44">
        <v>42789</v>
      </c>
      <c r="C12" s="43">
        <v>23</v>
      </c>
      <c r="D12" s="43">
        <v>134772.18400000001</v>
      </c>
      <c r="E12" s="43">
        <v>1514545.15912735</v>
      </c>
      <c r="F12" s="43">
        <v>1316135.7318452999</v>
      </c>
      <c r="G12" s="37"/>
      <c r="H12" s="37"/>
    </row>
    <row r="13" spans="1:8">
      <c r="A13" s="43">
        <v>12</v>
      </c>
      <c r="B13" s="44">
        <v>42789</v>
      </c>
      <c r="C13" s="43">
        <v>24</v>
      </c>
      <c r="D13" s="43">
        <v>20614.5</v>
      </c>
      <c r="E13" s="43">
        <v>563632.68484273495</v>
      </c>
      <c r="F13" s="43">
        <v>517287.05007863202</v>
      </c>
      <c r="G13" s="37"/>
      <c r="H13" s="37"/>
    </row>
    <row r="14" spans="1:8">
      <c r="A14" s="43">
        <v>13</v>
      </c>
      <c r="B14" s="44">
        <v>42789</v>
      </c>
      <c r="C14" s="43">
        <v>25</v>
      </c>
      <c r="D14" s="43">
        <v>87648</v>
      </c>
      <c r="E14" s="43">
        <v>1041590.4704</v>
      </c>
      <c r="F14" s="43">
        <v>944214.91509999998</v>
      </c>
      <c r="G14" s="37"/>
      <c r="H14" s="37"/>
    </row>
    <row r="15" spans="1:8">
      <c r="A15" s="43">
        <v>14</v>
      </c>
      <c r="B15" s="44">
        <v>42789</v>
      </c>
      <c r="C15" s="43">
        <v>26</v>
      </c>
      <c r="D15" s="43">
        <v>66043</v>
      </c>
      <c r="E15" s="43">
        <v>395724.96880343399</v>
      </c>
      <c r="F15" s="43">
        <v>345288.31515257503</v>
      </c>
      <c r="G15" s="37"/>
      <c r="H15" s="37"/>
    </row>
    <row r="16" spans="1:8">
      <c r="A16" s="43">
        <v>15</v>
      </c>
      <c r="B16" s="44">
        <v>42789</v>
      </c>
      <c r="C16" s="43">
        <v>27</v>
      </c>
      <c r="D16" s="43">
        <v>179609.43400000001</v>
      </c>
      <c r="E16" s="43">
        <v>1321805.9959319199</v>
      </c>
      <c r="F16" s="43">
        <v>1281168.44762954</v>
      </c>
      <c r="G16" s="37"/>
      <c r="H16" s="37"/>
    </row>
    <row r="17" spans="1:9">
      <c r="A17" s="43">
        <v>16</v>
      </c>
      <c r="B17" s="44">
        <v>42789</v>
      </c>
      <c r="C17" s="43">
        <v>29</v>
      </c>
      <c r="D17" s="43">
        <v>156602</v>
      </c>
      <c r="E17" s="43">
        <v>2217006.9705290599</v>
      </c>
      <c r="F17" s="43">
        <v>1996129.99951197</v>
      </c>
      <c r="G17" s="37"/>
      <c r="H17" s="37"/>
    </row>
    <row r="18" spans="1:9">
      <c r="A18" s="43">
        <v>17</v>
      </c>
      <c r="B18" s="44">
        <v>42789</v>
      </c>
      <c r="C18" s="43">
        <v>31</v>
      </c>
      <c r="D18" s="43">
        <v>28482.285</v>
      </c>
      <c r="E18" s="43">
        <v>265945.02714169101</v>
      </c>
      <c r="F18" s="43">
        <v>234489.455965353</v>
      </c>
      <c r="G18" s="37"/>
      <c r="H18" s="37"/>
    </row>
    <row r="19" spans="1:9">
      <c r="A19" s="43">
        <v>18</v>
      </c>
      <c r="B19" s="44">
        <v>42789</v>
      </c>
      <c r="C19" s="43">
        <v>32</v>
      </c>
      <c r="D19" s="43">
        <v>20248.024000000001</v>
      </c>
      <c r="E19" s="43">
        <v>395301.81131088402</v>
      </c>
      <c r="F19" s="43">
        <v>368313.20843938401</v>
      </c>
      <c r="G19" s="37"/>
      <c r="H19" s="37"/>
    </row>
    <row r="20" spans="1:9">
      <c r="A20" s="43">
        <v>19</v>
      </c>
      <c r="B20" s="44">
        <v>42789</v>
      </c>
      <c r="C20" s="43">
        <v>33</v>
      </c>
      <c r="D20" s="43">
        <v>78067.441999999995</v>
      </c>
      <c r="E20" s="43">
        <v>943261.82258105301</v>
      </c>
      <c r="F20" s="43">
        <v>866653.57910436101</v>
      </c>
      <c r="G20" s="37"/>
      <c r="H20" s="37"/>
    </row>
    <row r="21" spans="1:9">
      <c r="A21" s="43">
        <v>20</v>
      </c>
      <c r="B21" s="44">
        <v>42789</v>
      </c>
      <c r="C21" s="43">
        <v>34</v>
      </c>
      <c r="D21" s="43">
        <v>101722.111</v>
      </c>
      <c r="E21" s="43">
        <v>466690.76952874998</v>
      </c>
      <c r="F21" s="43">
        <v>385485.79269238299</v>
      </c>
      <c r="G21" s="37"/>
      <c r="H21" s="37"/>
    </row>
    <row r="22" spans="1:9">
      <c r="A22" s="43">
        <v>21</v>
      </c>
      <c r="B22" s="44">
        <v>42789</v>
      </c>
      <c r="C22" s="43">
        <v>35</v>
      </c>
      <c r="D22" s="43">
        <v>30769.733</v>
      </c>
      <c r="E22" s="43">
        <v>885805.26497256604</v>
      </c>
      <c r="F22" s="43">
        <v>854962.56733893801</v>
      </c>
      <c r="G22" s="37"/>
      <c r="H22" s="37"/>
    </row>
    <row r="23" spans="1:9">
      <c r="A23" s="43">
        <v>22</v>
      </c>
      <c r="B23" s="44">
        <v>42789</v>
      </c>
      <c r="C23" s="43">
        <v>36</v>
      </c>
      <c r="D23" s="43">
        <v>210217.59700000001</v>
      </c>
      <c r="E23" s="43">
        <v>844311.11776548706</v>
      </c>
      <c r="F23" s="43">
        <v>747462.70390480303</v>
      </c>
      <c r="G23" s="37"/>
      <c r="H23" s="37"/>
    </row>
    <row r="24" spans="1:9">
      <c r="A24" s="43">
        <v>23</v>
      </c>
      <c r="B24" s="44">
        <v>42789</v>
      </c>
      <c r="C24" s="43">
        <v>37</v>
      </c>
      <c r="D24" s="43">
        <v>122574.175</v>
      </c>
      <c r="E24" s="43">
        <v>1090028.49062832</v>
      </c>
      <c r="F24" s="43">
        <v>986698.79965079902</v>
      </c>
      <c r="G24" s="37"/>
      <c r="H24" s="37"/>
    </row>
    <row r="25" spans="1:9">
      <c r="A25" s="43">
        <v>24</v>
      </c>
      <c r="B25" s="44">
        <v>42789</v>
      </c>
      <c r="C25" s="43">
        <v>38</v>
      </c>
      <c r="D25" s="43">
        <v>702580.41899999999</v>
      </c>
      <c r="E25" s="43">
        <v>2810395.3243699102</v>
      </c>
      <c r="F25" s="43">
        <v>2970623.40731327</v>
      </c>
      <c r="G25" s="37"/>
      <c r="H25" s="37"/>
    </row>
    <row r="26" spans="1:9">
      <c r="A26" s="43">
        <v>25</v>
      </c>
      <c r="B26" s="44">
        <v>42789</v>
      </c>
      <c r="C26" s="43">
        <v>39</v>
      </c>
      <c r="D26" s="43">
        <v>91461.077000000005</v>
      </c>
      <c r="E26" s="43">
        <v>154650.52289955399</v>
      </c>
      <c r="F26" s="43">
        <v>116819.87040187699</v>
      </c>
      <c r="G26" s="37"/>
      <c r="H26" s="37"/>
    </row>
    <row r="27" spans="1:9">
      <c r="A27" s="43">
        <v>26</v>
      </c>
      <c r="B27" s="44">
        <v>42789</v>
      </c>
      <c r="C27" s="43">
        <v>42</v>
      </c>
      <c r="D27" s="43">
        <v>7232.0060000000003</v>
      </c>
      <c r="E27" s="43">
        <v>139844.0575</v>
      </c>
      <c r="F27" s="43">
        <v>127642.3414</v>
      </c>
      <c r="G27" s="37"/>
      <c r="H27" s="37"/>
    </row>
    <row r="28" spans="1:9">
      <c r="A28" s="43">
        <v>27</v>
      </c>
      <c r="B28" s="44">
        <v>42789</v>
      </c>
      <c r="C28" s="43">
        <v>70</v>
      </c>
      <c r="D28" s="43">
        <v>98</v>
      </c>
      <c r="E28" s="43">
        <v>146844.22</v>
      </c>
      <c r="F28" s="43">
        <v>130814.51</v>
      </c>
      <c r="G28" s="37"/>
      <c r="H28" s="37"/>
    </row>
    <row r="29" spans="1:9">
      <c r="A29" s="43">
        <v>28</v>
      </c>
      <c r="B29" s="44">
        <v>42789</v>
      </c>
      <c r="C29" s="43">
        <v>71</v>
      </c>
      <c r="D29" s="43">
        <v>60</v>
      </c>
      <c r="E29" s="43">
        <v>107529.79</v>
      </c>
      <c r="F29" s="43">
        <v>113866.88</v>
      </c>
      <c r="G29" s="37"/>
      <c r="H29" s="37"/>
    </row>
    <row r="30" spans="1:9">
      <c r="A30" s="43">
        <v>29</v>
      </c>
      <c r="B30" s="44">
        <v>42789</v>
      </c>
      <c r="C30" s="43">
        <v>72</v>
      </c>
      <c r="D30" s="43">
        <v>15</v>
      </c>
      <c r="E30" s="43">
        <v>48302.58</v>
      </c>
      <c r="F30" s="43">
        <v>47771.77</v>
      </c>
      <c r="G30" s="37"/>
      <c r="H30" s="37"/>
    </row>
    <row r="31" spans="1:9">
      <c r="A31" s="39">
        <v>30</v>
      </c>
      <c r="B31" s="44">
        <v>42789</v>
      </c>
      <c r="C31" s="39">
        <v>73</v>
      </c>
      <c r="D31" s="39">
        <v>50</v>
      </c>
      <c r="E31" s="39">
        <v>58731.26</v>
      </c>
      <c r="F31" s="39">
        <v>67163.89</v>
      </c>
      <c r="G31" s="39"/>
      <c r="H31" s="39"/>
      <c r="I31" s="39"/>
    </row>
    <row r="32" spans="1:9">
      <c r="A32" s="39">
        <v>31</v>
      </c>
      <c r="B32" s="44">
        <v>42789</v>
      </c>
      <c r="C32" s="39">
        <v>74</v>
      </c>
      <c r="D32" s="39">
        <v>1</v>
      </c>
      <c r="E32" s="39">
        <v>0.85</v>
      </c>
      <c r="F32" s="39">
        <v>0.85</v>
      </c>
      <c r="G32" s="39"/>
      <c r="H32" s="39"/>
    </row>
    <row r="33" spans="1:8">
      <c r="A33" s="39">
        <v>32</v>
      </c>
      <c r="B33" s="44">
        <v>42789</v>
      </c>
      <c r="C33" s="39">
        <v>75</v>
      </c>
      <c r="D33" s="39">
        <v>63</v>
      </c>
      <c r="E33" s="39">
        <v>15677.777777777799</v>
      </c>
      <c r="F33" s="39">
        <v>14211.5128205128</v>
      </c>
      <c r="G33" s="39"/>
      <c r="H33" s="39"/>
    </row>
    <row r="34" spans="1:8">
      <c r="A34" s="39">
        <v>33</v>
      </c>
      <c r="B34" s="44">
        <v>42789</v>
      </c>
      <c r="C34" s="39">
        <v>76</v>
      </c>
      <c r="D34" s="39">
        <v>2268</v>
      </c>
      <c r="E34" s="39">
        <v>344215.18939230801</v>
      </c>
      <c r="F34" s="39">
        <v>324303.11365982902</v>
      </c>
      <c r="G34" s="30"/>
      <c r="H34" s="30"/>
    </row>
    <row r="35" spans="1:8">
      <c r="A35" s="39">
        <v>34</v>
      </c>
      <c r="B35" s="44">
        <v>42789</v>
      </c>
      <c r="C35" s="39">
        <v>77</v>
      </c>
      <c r="D35" s="39">
        <v>38</v>
      </c>
      <c r="E35" s="39">
        <v>51082.79</v>
      </c>
      <c r="F35" s="39">
        <v>56281.99</v>
      </c>
      <c r="G35" s="30"/>
      <c r="H35" s="30"/>
    </row>
    <row r="36" spans="1:8">
      <c r="A36" s="39">
        <v>35</v>
      </c>
      <c r="B36" s="44">
        <v>42789</v>
      </c>
      <c r="C36" s="39">
        <v>78</v>
      </c>
      <c r="D36" s="39">
        <v>44</v>
      </c>
      <c r="E36" s="39">
        <v>35815.42</v>
      </c>
      <c r="F36" s="39">
        <v>30550.38</v>
      </c>
      <c r="G36" s="30"/>
      <c r="H36" s="30"/>
    </row>
    <row r="37" spans="1:8">
      <c r="A37" s="39">
        <v>36</v>
      </c>
      <c r="B37" s="44">
        <v>42789</v>
      </c>
      <c r="C37" s="39">
        <v>99</v>
      </c>
      <c r="D37" s="39">
        <v>10</v>
      </c>
      <c r="E37" s="39">
        <v>1989.2867407911699</v>
      </c>
      <c r="F37" s="39">
        <v>1637.67666591029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2017-02-24T04:39:52Z</dcterms:modified>
</cp:coreProperties>
</file>