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<sst xmlns="http://schemas.openxmlformats.org/spreadsheetml/2006/main" count="117" uniqueCount="77">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</sst>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21870223.740899995</v>
      </c>
      <c r="F3" s="25">
        <f>RA!I7</f>
        <v>1219571.514</v>
      </c>
      <c r="G3" s="16">
        <f>SUM(G4:G42)</f>
        <v>20650652.226900004</v>
      </c>
      <c r="H3" s="27">
        <f>RA!J7</f>
        <v>5.5764016337850801</v>
      </c>
      <c r="I3" s="20">
        <f>SUM(I4:I42)</f>
        <v>21870231.341129329</v>
      </c>
      <c r="J3" s="21">
        <f>SUM(J4:J42)</f>
        <v>20650651.625197943</v>
      </c>
      <c r="K3" s="22">
        <f>E3-I3</f>
        <v>-7.6002293340861797</v>
      </c>
      <c r="L3" s="22">
        <f>G3-J3</f>
        <v>0.60170206055045128</v>
      </c>
    </row>
    <row r="4" spans="1:13">
      <c r="A4" s="73">
        <f>RA!A8</f>
        <v>42790</v>
      </c>
      <c r="B4" s="12">
        <v>12</v>
      </c>
      <c r="C4" s="68" t="s">
        <v>6</v>
      </c>
      <c r="D4" s="68"/>
      <c r="E4" s="15">
        <f>IFERROR(VLOOKUP(C4,RA!B:D,3,0),0)</f>
        <v>760054.12049999996</v>
      </c>
      <c r="F4" s="25">
        <f>IFERROR(VLOOKUP(C4,RA!B:I,8,0),0)</f>
        <v>144002.20139999999</v>
      </c>
      <c r="G4" s="16">
        <f t="shared" ref="G4:G42" si="0">E4-F4</f>
        <v>616051.91909999994</v>
      </c>
      <c r="H4" s="27">
        <f>RA!J8</f>
        <v>18.946308889854901</v>
      </c>
      <c r="I4" s="20">
        <f>IFERROR(VLOOKUP(B4,RMS!C:E,3,FALSE),0)</f>
        <v>760054.90824615397</v>
      </c>
      <c r="J4" s="21">
        <f>IFERROR(VLOOKUP(B4,RMS!C:F,4,FALSE),0)</f>
        <v>616051.91937264998</v>
      </c>
      <c r="K4" s="22">
        <f t="shared" ref="K4:K42" si="1">E4-I4</f>
        <v>-0.78774615400470793</v>
      </c>
      <c r="L4" s="22">
        <f t="shared" ref="L4:L42" si="2">G4-J4</f>
        <v>-2.7265003882348537E-4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92699.074600000007</v>
      </c>
      <c r="F5" s="25">
        <f>IFERROR(VLOOKUP(C5,RA!B:I,8,0),0)</f>
        <v>21135.833600000002</v>
      </c>
      <c r="G5" s="16">
        <f t="shared" si="0"/>
        <v>71563.241000000009</v>
      </c>
      <c r="H5" s="27">
        <f>RA!J9</f>
        <v>22.800479606945299</v>
      </c>
      <c r="I5" s="20">
        <f>IFERROR(VLOOKUP(B5,RMS!C:E,3,FALSE),0)</f>
        <v>92699.147332478606</v>
      </c>
      <c r="J5" s="21">
        <f>IFERROR(VLOOKUP(B5,RMS!C:F,4,FALSE),0)</f>
        <v>71563.233890598305</v>
      </c>
      <c r="K5" s="22">
        <f t="shared" si="1"/>
        <v>-7.2732478598481975E-2</v>
      </c>
      <c r="L5" s="22">
        <f t="shared" si="2"/>
        <v>7.1094017039285973E-3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131912.1556</v>
      </c>
      <c r="F6" s="25">
        <f>IFERROR(VLOOKUP(C6,RA!B:I,8,0),0)</f>
        <v>29539.458900000001</v>
      </c>
      <c r="G6" s="16">
        <f t="shared" si="0"/>
        <v>102372.6967</v>
      </c>
      <c r="H6" s="27">
        <f>RA!J10</f>
        <v>22.393280411225401</v>
      </c>
      <c r="I6" s="20">
        <f>IFERROR(VLOOKUP(B6,RMS!C:E,3,FALSE),0)</f>
        <v>131914.484508063</v>
      </c>
      <c r="J6" s="21">
        <f>IFERROR(VLOOKUP(B6,RMS!C:F,4,FALSE),0)</f>
        <v>102372.694100081</v>
      </c>
      <c r="K6" s="22">
        <f>E6-I6</f>
        <v>-2.328908063005656</v>
      </c>
      <c r="L6" s="22">
        <f t="shared" si="2"/>
        <v>2.5999189965659752E-3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53800.727800000001</v>
      </c>
      <c r="F7" s="25">
        <f>IFERROR(VLOOKUP(C7,RA!B:I,8,0),0)</f>
        <v>11854.4403</v>
      </c>
      <c r="G7" s="16">
        <f t="shared" si="0"/>
        <v>41946.287499999999</v>
      </c>
      <c r="H7" s="27">
        <f>RA!J11</f>
        <v>22.033977577530099</v>
      </c>
      <c r="I7" s="20">
        <f>IFERROR(VLOOKUP(B7,RMS!C:E,3,FALSE),0)</f>
        <v>53800.764196059303</v>
      </c>
      <c r="J7" s="21">
        <f>IFERROR(VLOOKUP(B7,RMS!C:F,4,FALSE),0)</f>
        <v>41946.288173428598</v>
      </c>
      <c r="K7" s="22">
        <f t="shared" si="1"/>
        <v>-3.6396059302205686E-2</v>
      </c>
      <c r="L7" s="22">
        <f t="shared" si="2"/>
        <v>-6.7342859983909875E-4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208964.70610000001</v>
      </c>
      <c r="F8" s="25">
        <f>IFERROR(VLOOKUP(C8,RA!B:I,8,0),0)</f>
        <v>28176.676299999999</v>
      </c>
      <c r="G8" s="16">
        <f t="shared" si="0"/>
        <v>180788.02980000002</v>
      </c>
      <c r="H8" s="27">
        <f>RA!J12</f>
        <v>13.4839403389566</v>
      </c>
      <c r="I8" s="20">
        <f>IFERROR(VLOOKUP(B8,RMS!C:E,3,FALSE),0)</f>
        <v>208964.70267863199</v>
      </c>
      <c r="J8" s="21">
        <f>IFERROR(VLOOKUP(B8,RMS!C:F,4,FALSE),0)</f>
        <v>180788.03644187999</v>
      </c>
      <c r="K8" s="22">
        <f t="shared" si="1"/>
        <v>3.4213680191896856E-3</v>
      </c>
      <c r="L8" s="22">
        <f t="shared" si="2"/>
        <v>-6.6418799688108265E-3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297623.3395</v>
      </c>
      <c r="F9" s="25">
        <f>IFERROR(VLOOKUP(C9,RA!B:I,8,0),0)</f>
        <v>34479.401700000002</v>
      </c>
      <c r="G9" s="16">
        <f t="shared" si="0"/>
        <v>263143.93780000001</v>
      </c>
      <c r="H9" s="27">
        <f>RA!J13</f>
        <v>11.584911908429101</v>
      </c>
      <c r="I9" s="20">
        <f>IFERROR(VLOOKUP(B9,RMS!C:E,3,FALSE),0)</f>
        <v>297623.49578290601</v>
      </c>
      <c r="J9" s="21">
        <f>IFERROR(VLOOKUP(B9,RMS!C:F,4,FALSE),0)</f>
        <v>263143.93939572602</v>
      </c>
      <c r="K9" s="22">
        <f t="shared" si="1"/>
        <v>-0.15628290601307526</v>
      </c>
      <c r="L9" s="22">
        <f t="shared" si="2"/>
        <v>-1.595726003870368E-3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106756.6541</v>
      </c>
      <c r="F10" s="25">
        <f>IFERROR(VLOOKUP(C10,RA!B:I,8,0),0)</f>
        <v>9958.2625000000007</v>
      </c>
      <c r="G10" s="16">
        <f t="shared" si="0"/>
        <v>96798.391600000003</v>
      </c>
      <c r="H10" s="27">
        <f>RA!J14</f>
        <v>9.32800169127818</v>
      </c>
      <c r="I10" s="20">
        <f>IFERROR(VLOOKUP(B10,RMS!C:E,3,FALSE),0)</f>
        <v>106756.66268717901</v>
      </c>
      <c r="J10" s="21">
        <f>IFERROR(VLOOKUP(B10,RMS!C:F,4,FALSE),0)</f>
        <v>96798.393002564102</v>
      </c>
      <c r="K10" s="22">
        <f t="shared" si="1"/>
        <v>-8.5871790070086718E-3</v>
      </c>
      <c r="L10" s="22">
        <f t="shared" si="2"/>
        <v>-1.4025640994077548E-3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161021.1869</v>
      </c>
      <c r="F11" s="25">
        <f>IFERROR(VLOOKUP(C11,RA!B:I,8,0),0)</f>
        <v>-89258.540399999998</v>
      </c>
      <c r="G11" s="16">
        <f t="shared" si="0"/>
        <v>250279.7273</v>
      </c>
      <c r="H11" s="27">
        <f>RA!J15</f>
        <v>-55.432792490489298</v>
      </c>
      <c r="I11" s="20">
        <f>IFERROR(VLOOKUP(B11,RMS!C:E,3,FALSE),0)</f>
        <v>161021.28998632499</v>
      </c>
      <c r="J11" s="21">
        <f>IFERROR(VLOOKUP(B11,RMS!C:F,4,FALSE),0)</f>
        <v>250279.72862478599</v>
      </c>
      <c r="K11" s="22">
        <f t="shared" si="1"/>
        <v>-0.10308632499072701</v>
      </c>
      <c r="L11" s="22">
        <f t="shared" si="2"/>
        <v>-1.3247859897091985E-3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957220.82979999995</v>
      </c>
      <c r="F12" s="25">
        <f>IFERROR(VLOOKUP(C12,RA!B:I,8,0),0)</f>
        <v>-81906.188599999994</v>
      </c>
      <c r="G12" s="16">
        <f t="shared" si="0"/>
        <v>1039127.0183999999</v>
      </c>
      <c r="H12" s="27">
        <f>RA!J16</f>
        <v>-8.5566659280819604</v>
      </c>
      <c r="I12" s="20">
        <f>IFERROR(VLOOKUP(B12,RMS!C:E,3,FALSE),0)</f>
        <v>957220.49952820502</v>
      </c>
      <c r="J12" s="21">
        <f>IFERROR(VLOOKUP(B12,RMS!C:F,4,FALSE),0)</f>
        <v>1039127.01845128</v>
      </c>
      <c r="K12" s="22">
        <f t="shared" si="1"/>
        <v>0.33027179492637515</v>
      </c>
      <c r="L12" s="22">
        <f t="shared" si="2"/>
        <v>-5.128001794219017E-5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585818.27209999994</v>
      </c>
      <c r="F13" s="25">
        <f>IFERROR(VLOOKUP(C13,RA!B:I,8,0),0)</f>
        <v>96507.678100000005</v>
      </c>
      <c r="G13" s="16">
        <f t="shared" si="0"/>
        <v>489310.59399999992</v>
      </c>
      <c r="H13" s="27">
        <f>RA!J17</f>
        <v>16.473995895356101</v>
      </c>
      <c r="I13" s="20">
        <f>IFERROR(VLOOKUP(B13,RMS!C:E,3,FALSE),0)</f>
        <v>585818.282735897</v>
      </c>
      <c r="J13" s="21">
        <f>IFERROR(VLOOKUP(B13,RMS!C:F,4,FALSE),0)</f>
        <v>489310.58962649602</v>
      </c>
      <c r="K13" s="22">
        <f t="shared" si="1"/>
        <v>-1.0635897051542997E-2</v>
      </c>
      <c r="L13" s="22">
        <f t="shared" si="2"/>
        <v>4.3735039071179926E-3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1793082.9386</v>
      </c>
      <c r="F14" s="25">
        <f>IFERROR(VLOOKUP(C14,RA!B:I,8,0),0)</f>
        <v>226815.03630000001</v>
      </c>
      <c r="G14" s="16">
        <f t="shared" si="0"/>
        <v>1566267.9023</v>
      </c>
      <c r="H14" s="27">
        <f>RA!J18</f>
        <v>12.6494447868146</v>
      </c>
      <c r="I14" s="20">
        <f>IFERROR(VLOOKUP(B14,RMS!C:E,3,FALSE),0)</f>
        <v>1793083.7415786299</v>
      </c>
      <c r="J14" s="21">
        <f>IFERROR(VLOOKUP(B14,RMS!C:F,4,FALSE),0)</f>
        <v>1566267.8666623901</v>
      </c>
      <c r="K14" s="22">
        <f t="shared" si="1"/>
        <v>-0.80297862994484603</v>
      </c>
      <c r="L14" s="22">
        <f t="shared" si="2"/>
        <v>3.5637609893456101E-2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705238.26260000002</v>
      </c>
      <c r="F15" s="25">
        <f>IFERROR(VLOOKUP(C15,RA!B:I,8,0),0)</f>
        <v>43141.438699999999</v>
      </c>
      <c r="G15" s="16">
        <f t="shared" si="0"/>
        <v>662096.82389999996</v>
      </c>
      <c r="H15" s="27">
        <f>RA!J19</f>
        <v>6.1172856023084403</v>
      </c>
      <c r="I15" s="20">
        <f>IFERROR(VLOOKUP(B15,RMS!C:E,3,FALSE),0)</f>
        <v>705238.12479572603</v>
      </c>
      <c r="J15" s="21">
        <f>IFERROR(VLOOKUP(B15,RMS!C:F,4,FALSE),0)</f>
        <v>662096.82284615398</v>
      </c>
      <c r="K15" s="22">
        <f t="shared" si="1"/>
        <v>0.137804273981601</v>
      </c>
      <c r="L15" s="22">
        <f t="shared" si="2"/>
        <v>1.0538459755480289E-3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982829.6888</v>
      </c>
      <c r="F16" s="25">
        <f>IFERROR(VLOOKUP(C16,RA!B:I,8,0),0)</f>
        <v>114115.8055</v>
      </c>
      <c r="G16" s="16">
        <f t="shared" si="0"/>
        <v>868713.88329999999</v>
      </c>
      <c r="H16" s="27">
        <f>RA!J20</f>
        <v>11.6109440730602</v>
      </c>
      <c r="I16" s="20">
        <f>IFERROR(VLOOKUP(B16,RMS!C:E,3,FALSE),0)</f>
        <v>982829.91029999999</v>
      </c>
      <c r="J16" s="21">
        <f>IFERROR(VLOOKUP(B16,RMS!C:F,4,FALSE),0)</f>
        <v>868713.88329999999</v>
      </c>
      <c r="K16" s="22">
        <f t="shared" si="1"/>
        <v>-0.22149999998509884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420890.3175</v>
      </c>
      <c r="F17" s="25">
        <f>IFERROR(VLOOKUP(C17,RA!B:I,8,0),0)</f>
        <v>50136.000800000002</v>
      </c>
      <c r="G17" s="16">
        <f t="shared" si="0"/>
        <v>370754.31670000002</v>
      </c>
      <c r="H17" s="27">
        <f>RA!J21</f>
        <v>11.9118921760418</v>
      </c>
      <c r="I17" s="20">
        <f>IFERROR(VLOOKUP(B17,RMS!C:E,3,FALSE),0)</f>
        <v>420890.16819935699</v>
      </c>
      <c r="J17" s="21">
        <f>IFERROR(VLOOKUP(B17,RMS!C:F,4,FALSE),0)</f>
        <v>370754.31657451799</v>
      </c>
      <c r="K17" s="22">
        <f t="shared" si="1"/>
        <v>0.14930064301006496</v>
      </c>
      <c r="L17" s="22">
        <f t="shared" si="2"/>
        <v>1.2548203812912107E-4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1500796.6433999999</v>
      </c>
      <c r="F18" s="25">
        <f>IFERROR(VLOOKUP(C18,RA!B:I,8,0),0)</f>
        <v>35311.760999999999</v>
      </c>
      <c r="G18" s="16">
        <f t="shared" si="0"/>
        <v>1465484.8824</v>
      </c>
      <c r="H18" s="27">
        <f>RA!J22</f>
        <v>2.35286780226284</v>
      </c>
      <c r="I18" s="20">
        <f>IFERROR(VLOOKUP(B18,RMS!C:E,3,FALSE),0)</f>
        <v>1500798.49955833</v>
      </c>
      <c r="J18" s="21">
        <f>IFERROR(VLOOKUP(B18,RMS!C:F,4,FALSE),0)</f>
        <v>1465484.8821296601</v>
      </c>
      <c r="K18" s="22">
        <f t="shared" si="1"/>
        <v>-1.8561583301052451</v>
      </c>
      <c r="L18" s="22">
        <f t="shared" si="2"/>
        <v>2.7033989317715168E-4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2455984.6609999998</v>
      </c>
      <c r="F19" s="25">
        <f>IFERROR(VLOOKUP(C19,RA!B:I,8,0),0)</f>
        <v>238760.92290000001</v>
      </c>
      <c r="G19" s="16">
        <f t="shared" si="0"/>
        <v>2217223.7380999997</v>
      </c>
      <c r="H19" s="27">
        <f>RA!J23</f>
        <v>9.7215966651348698</v>
      </c>
      <c r="I19" s="20">
        <f>IFERROR(VLOOKUP(B19,RMS!C:E,3,FALSE),0)</f>
        <v>2455986.4760512798</v>
      </c>
      <c r="J19" s="21">
        <f>IFERROR(VLOOKUP(B19,RMS!C:F,4,FALSE),0)</f>
        <v>2217223.7640196602</v>
      </c>
      <c r="K19" s="22">
        <f t="shared" si="1"/>
        <v>-1.8150512799620628</v>
      </c>
      <c r="L19" s="22">
        <f t="shared" si="2"/>
        <v>-2.5919660460203886E-2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407287.7451</v>
      </c>
      <c r="F20" s="25">
        <f>IFERROR(VLOOKUP(C20,RA!B:I,8,0),0)</f>
        <v>47505.302199999998</v>
      </c>
      <c r="G20" s="16">
        <f t="shared" si="0"/>
        <v>359782.44290000002</v>
      </c>
      <c r="H20" s="27">
        <f>RA!J24</f>
        <v>11.6638182148928</v>
      </c>
      <c r="I20" s="20">
        <f>IFERROR(VLOOKUP(B20,RMS!C:E,3,FALSE),0)</f>
        <v>407287.79109805601</v>
      </c>
      <c r="J20" s="21">
        <f>IFERROR(VLOOKUP(B20,RMS!C:F,4,FALSE),0)</f>
        <v>359782.43878305203</v>
      </c>
      <c r="K20" s="22">
        <f t="shared" si="1"/>
        <v>-4.5998056011740118E-2</v>
      </c>
      <c r="L20" s="22">
        <f t="shared" si="2"/>
        <v>4.1169479954987764E-3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425127.2512</v>
      </c>
      <c r="F21" s="25">
        <f>IFERROR(VLOOKUP(C21,RA!B:I,8,0),0)</f>
        <v>28511.324499999999</v>
      </c>
      <c r="G21" s="16">
        <f t="shared" si="0"/>
        <v>396615.92670000001</v>
      </c>
      <c r="H21" s="27">
        <f>RA!J25</f>
        <v>6.7065389055915698</v>
      </c>
      <c r="I21" s="20">
        <f>IFERROR(VLOOKUP(B21,RMS!C:E,3,FALSE),0)</f>
        <v>425127.22389513702</v>
      </c>
      <c r="J21" s="21">
        <f>IFERROR(VLOOKUP(B21,RMS!C:F,4,FALSE),0)</f>
        <v>396615.93097758602</v>
      </c>
      <c r="K21" s="22">
        <f t="shared" si="1"/>
        <v>2.7304862975142896E-2</v>
      </c>
      <c r="L21" s="22">
        <f t="shared" si="2"/>
        <v>-4.277586005628109E-3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924547.00390000001</v>
      </c>
      <c r="F22" s="25">
        <f>IFERROR(VLOOKUP(C22,RA!B:I,8,0),0)</f>
        <v>105752.05039999999</v>
      </c>
      <c r="G22" s="16">
        <f t="shared" si="0"/>
        <v>818794.95350000006</v>
      </c>
      <c r="H22" s="27">
        <f>RA!J26</f>
        <v>11.438255702945099</v>
      </c>
      <c r="I22" s="20">
        <f>IFERROR(VLOOKUP(B22,RMS!C:E,3,FALSE),0)</f>
        <v>924546.38297388202</v>
      </c>
      <c r="J22" s="21">
        <f>IFERROR(VLOOKUP(B22,RMS!C:F,4,FALSE),0)</f>
        <v>818794.92903942801</v>
      </c>
      <c r="K22" s="22">
        <f t="shared" si="1"/>
        <v>0.62092611799016595</v>
      </c>
      <c r="L22" s="22">
        <f t="shared" si="2"/>
        <v>2.4460572050884366E-2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333499.83840000001</v>
      </c>
      <c r="F23" s="25">
        <f>IFERROR(VLOOKUP(C23,RA!B:I,8,0),0)</f>
        <v>72435.688399999999</v>
      </c>
      <c r="G23" s="16">
        <f t="shared" si="0"/>
        <v>261064.15000000002</v>
      </c>
      <c r="H23" s="27">
        <f>RA!J27</f>
        <v>21.719857121226099</v>
      </c>
      <c r="I23" s="20">
        <f>IFERROR(VLOOKUP(B23,RMS!C:E,3,FALSE),0)</f>
        <v>333499.83864399098</v>
      </c>
      <c r="J23" s="21">
        <f>IFERROR(VLOOKUP(B23,RMS!C:F,4,FALSE),0)</f>
        <v>261064.15912309199</v>
      </c>
      <c r="K23" s="22">
        <f t="shared" si="1"/>
        <v>-2.4399097310379148E-4</v>
      </c>
      <c r="L23" s="22">
        <f t="shared" si="2"/>
        <v>-9.1230919642839581E-3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1056514.5782999999</v>
      </c>
      <c r="F24" s="25">
        <f>IFERROR(VLOOKUP(C24,RA!B:I,8,0),0)</f>
        <v>25875.6289</v>
      </c>
      <c r="G24" s="16">
        <f t="shared" si="0"/>
        <v>1030638.9493999999</v>
      </c>
      <c r="H24" s="27">
        <f>RA!J28</f>
        <v>2.4491501992935598</v>
      </c>
      <c r="I24" s="20">
        <f>IFERROR(VLOOKUP(B24,RMS!C:E,3,FALSE),0)</f>
        <v>1056515.0414177</v>
      </c>
      <c r="J24" s="21">
        <f>IFERROR(VLOOKUP(B24,RMS!C:F,4,FALSE),0)</f>
        <v>1030638.22651681</v>
      </c>
      <c r="K24" s="22">
        <f t="shared" si="1"/>
        <v>-0.46311770007014275</v>
      </c>
      <c r="L24" s="22">
        <f t="shared" si="2"/>
        <v>0.7228831899119541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893646.78670000006</v>
      </c>
      <c r="F25" s="25">
        <f>IFERROR(VLOOKUP(C25,RA!B:I,8,0),0)</f>
        <v>106364.7402</v>
      </c>
      <c r="G25" s="16">
        <f t="shared" si="0"/>
        <v>787282.04650000005</v>
      </c>
      <c r="H25" s="27">
        <f>RA!J29</f>
        <v>11.902324473495501</v>
      </c>
      <c r="I25" s="20">
        <f>IFERROR(VLOOKUP(B25,RMS!C:E,3,FALSE),0)</f>
        <v>893646.96867433598</v>
      </c>
      <c r="J25" s="21">
        <f>IFERROR(VLOOKUP(B25,RMS!C:F,4,FALSE),0)</f>
        <v>787282.05360469804</v>
      </c>
      <c r="K25" s="22">
        <f t="shared" si="1"/>
        <v>-0.18197433592285961</v>
      </c>
      <c r="L25" s="22">
        <f t="shared" si="2"/>
        <v>-7.1046979865059257E-3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1243389.0900999999</v>
      </c>
      <c r="F26" s="25">
        <f>IFERROR(VLOOKUP(C26,RA!B:I,8,0),0)</f>
        <v>122603.47100000001</v>
      </c>
      <c r="G26" s="16">
        <f t="shared" si="0"/>
        <v>1120785.6191</v>
      </c>
      <c r="H26" s="27">
        <f>RA!J30</f>
        <v>9.8604267944911399</v>
      </c>
      <c r="I26" s="20">
        <f>IFERROR(VLOOKUP(B26,RMS!C:E,3,FALSE),0)</f>
        <v>1243388.9526292</v>
      </c>
      <c r="J26" s="21">
        <f>IFERROR(VLOOKUP(B26,RMS!C:F,4,FALSE),0)</f>
        <v>1120785.62552417</v>
      </c>
      <c r="K26" s="22">
        <f t="shared" si="1"/>
        <v>0.13747079996392131</v>
      </c>
      <c r="L26" s="22">
        <f t="shared" si="2"/>
        <v>-6.4241699874401093E-3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2646742.3446999998</v>
      </c>
      <c r="F27" s="25">
        <f>IFERROR(VLOOKUP(C27,RA!B:I,8,0),0)</f>
        <v>-140028.28539999999</v>
      </c>
      <c r="G27" s="16">
        <f t="shared" si="0"/>
        <v>2786770.6300999997</v>
      </c>
      <c r="H27" s="27">
        <f>RA!J31</f>
        <v>-5.2905899843406097</v>
      </c>
      <c r="I27" s="20">
        <f>IFERROR(VLOOKUP(B27,RMS!C:E,3,FALSE),0)</f>
        <v>2646742.6217354001</v>
      </c>
      <c r="J27" s="21">
        <f>IFERROR(VLOOKUP(B27,RMS!C:F,4,FALSE),0)</f>
        <v>2786770.7405831902</v>
      </c>
      <c r="K27" s="22">
        <f t="shared" si="1"/>
        <v>-0.27703540027141571</v>
      </c>
      <c r="L27" s="22">
        <f t="shared" si="2"/>
        <v>-0.11048319051042199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190764.63769999999</v>
      </c>
      <c r="F28" s="25">
        <f>IFERROR(VLOOKUP(C28,RA!B:I,8,0),0)</f>
        <v>41930.080300000001</v>
      </c>
      <c r="G28" s="16">
        <f t="shared" si="0"/>
        <v>148834.55739999999</v>
      </c>
      <c r="H28" s="27">
        <f>RA!J32</f>
        <v>21.980006779841499</v>
      </c>
      <c r="I28" s="20">
        <f>IFERROR(VLOOKUP(B28,RMS!C:E,3,FALSE),0)</f>
        <v>190764.48471459799</v>
      </c>
      <c r="J28" s="21">
        <f>IFERROR(VLOOKUP(B28,RMS!C:F,4,FALSE),0)</f>
        <v>148834.567576684</v>
      </c>
      <c r="K28" s="22">
        <f t="shared" si="1"/>
        <v>0.15298540200456046</v>
      </c>
      <c r="L28" s="22">
        <f t="shared" si="2"/>
        <v>-1.0176684008911252E-2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173689.30110000001</v>
      </c>
      <c r="F30" s="25">
        <f>IFERROR(VLOOKUP(C30,RA!B:I,8,0),0)</f>
        <v>14933.735199999999</v>
      </c>
      <c r="G30" s="16">
        <f t="shared" si="0"/>
        <v>158755.56590000002</v>
      </c>
      <c r="H30" s="27">
        <f>RA!J34</f>
        <v>8.5979591750455793</v>
      </c>
      <c r="I30" s="20">
        <f>IFERROR(VLOOKUP(B30,RMS!C:E,3,FALSE),0)</f>
        <v>173689.3008</v>
      </c>
      <c r="J30" s="21">
        <f>IFERROR(VLOOKUP(B30,RMS!C:F,4,FALSE),0)</f>
        <v>158755.58929999999</v>
      </c>
      <c r="K30" s="22">
        <f t="shared" si="1"/>
        <v>3.0000001424923539E-4</v>
      </c>
      <c r="L30" s="22">
        <f t="shared" si="2"/>
        <v>-2.3399999976390973E-2</v>
      </c>
      <c r="M30" s="32"/>
    </row>
    <row r="31" spans="1:13" s="36" customFormat="1" ht="12" thickBot="1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136013.24</v>
      </c>
      <c r="F32" s="25">
        <f>IFERROR(VLOOKUP(C32,RA!B:I,8,0),0)</f>
        <v>9486.81</v>
      </c>
      <c r="G32" s="16">
        <f t="shared" si="0"/>
        <v>126526.43</v>
      </c>
      <c r="H32" s="27">
        <f>RA!J34</f>
        <v>8.5979591750455793</v>
      </c>
      <c r="I32" s="20">
        <f>IFERROR(VLOOKUP(B32,RMS!C:E,3,FALSE),0)</f>
        <v>136013.24</v>
      </c>
      <c r="J32" s="21">
        <f>IFERROR(VLOOKUP(B32,RMS!C:F,4,FALSE),0)</f>
        <v>126526.43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587429.15</v>
      </c>
      <c r="F33" s="25">
        <f>IFERROR(VLOOKUP(C33,RA!B:I,8,0),0)</f>
        <v>-77918.13</v>
      </c>
      <c r="G33" s="16">
        <f t="shared" si="0"/>
        <v>665347.28</v>
      </c>
      <c r="H33" s="27">
        <f>RA!J34</f>
        <v>8.5979591750455793</v>
      </c>
      <c r="I33" s="20">
        <f>IFERROR(VLOOKUP(B33,RMS!C:E,3,FALSE),0)</f>
        <v>587429.15</v>
      </c>
      <c r="J33" s="21">
        <f>IFERROR(VLOOKUP(B33,RMS!C:F,4,FALSE),0)</f>
        <v>665347.28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167913.79</v>
      </c>
      <c r="F34" s="25">
        <f>IFERROR(VLOOKUP(C34,RA!B:I,8,0),0)</f>
        <v>-6403.07</v>
      </c>
      <c r="G34" s="16">
        <f t="shared" si="0"/>
        <v>174316.86000000002</v>
      </c>
      <c r="H34" s="27">
        <f>RA!J35</f>
        <v>0</v>
      </c>
      <c r="I34" s="20">
        <f>IFERROR(VLOOKUP(B34,RMS!C:E,3,FALSE),0)</f>
        <v>167913.79</v>
      </c>
      <c r="J34" s="21">
        <f>IFERROR(VLOOKUP(B34,RMS!C:F,4,FALSE),0)</f>
        <v>174316.86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474221.75</v>
      </c>
      <c r="F35" s="25">
        <f>IFERROR(VLOOKUP(C35,RA!B:I,8,0),0)</f>
        <v>-65941.899999999994</v>
      </c>
      <c r="G35" s="16">
        <f t="shared" si="0"/>
        <v>540163.65</v>
      </c>
      <c r="H35" s="27">
        <f>RA!J34</f>
        <v>8.5979591750455793</v>
      </c>
      <c r="I35" s="20">
        <f>IFERROR(VLOOKUP(B35,RMS!C:E,3,FALSE),0)</f>
        <v>474221.75</v>
      </c>
      <c r="J35" s="21">
        <f>IFERROR(VLOOKUP(B35,RMS!C:F,4,FALSE),0)</f>
        <v>540163.65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11893.1623</v>
      </c>
      <c r="F37" s="25">
        <f>IFERROR(VLOOKUP(C37,RA!B:I,8,0),0)</f>
        <v>1144.5513000000001</v>
      </c>
      <c r="G37" s="16">
        <f t="shared" si="0"/>
        <v>10748.611000000001</v>
      </c>
      <c r="H37" s="27">
        <f>RA!J35</f>
        <v>0</v>
      </c>
      <c r="I37" s="20">
        <f>IFERROR(VLOOKUP(B37,RMS!C:E,3,FALSE),0)</f>
        <v>11893.1623931624</v>
      </c>
      <c r="J37" s="21">
        <f>IFERROR(VLOOKUP(B37,RMS!C:F,4,FALSE),0)</f>
        <v>10748.6111111111</v>
      </c>
      <c r="K37" s="22">
        <f t="shared" si="1"/>
        <v>-9.316239993495401E-5</v>
      </c>
      <c r="L37" s="22">
        <f t="shared" si="2"/>
        <v>-1.111110996134812E-4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530458.6949</v>
      </c>
      <c r="F38" s="25">
        <f>IFERROR(VLOOKUP(C38,RA!B:I,8,0),0)</f>
        <v>32371.4277</v>
      </c>
      <c r="G38" s="16">
        <f t="shared" si="0"/>
        <v>498087.2672</v>
      </c>
      <c r="H38" s="27">
        <f>RA!J36</f>
        <v>6.9749165595937601</v>
      </c>
      <c r="I38" s="20">
        <f>IFERROR(VLOOKUP(B38,RMS!C:E,3,FALSE),0)</f>
        <v>530458.68647863204</v>
      </c>
      <c r="J38" s="21">
        <f>IFERROR(VLOOKUP(B38,RMS!C:F,4,FALSE),0)</f>
        <v>498087.25909658102</v>
      </c>
      <c r="K38" s="22">
        <f t="shared" si="1"/>
        <v>8.4213679656386375E-3</v>
      </c>
      <c r="L38" s="22">
        <f t="shared" si="2"/>
        <v>8.1034189788624644E-3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310874.88</v>
      </c>
      <c r="F39" s="25">
        <f>IFERROR(VLOOKUP(C39,RA!B:I,8,0),0)</f>
        <v>-30555.01</v>
      </c>
      <c r="G39" s="16">
        <f t="shared" si="0"/>
        <v>341429.89</v>
      </c>
      <c r="H39" s="27">
        <f>RA!J37</f>
        <v>-13.264260038848899</v>
      </c>
      <c r="I39" s="20">
        <f>IFERROR(VLOOKUP(B39,RMS!C:E,3,FALSE),0)</f>
        <v>310874.88</v>
      </c>
      <c r="J39" s="21">
        <f>IFERROR(VLOOKUP(B39,RMS!C:F,4,FALSE),0)</f>
        <v>341429.89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128818.4</v>
      </c>
      <c r="F40" s="25">
        <f>IFERROR(VLOOKUP(C40,RA!B:I,8,0),0)</f>
        <v>16456.63</v>
      </c>
      <c r="G40" s="16">
        <f t="shared" si="0"/>
        <v>112361.76999999999</v>
      </c>
      <c r="H40" s="27">
        <f>RA!J38</f>
        <v>-3.8133080076389199</v>
      </c>
      <c r="I40" s="20">
        <f>IFERROR(VLOOKUP(B40,RMS!C:E,3,FALSE),0)</f>
        <v>128818.4</v>
      </c>
      <c r="J40" s="21">
        <f>IFERROR(VLOOKUP(B40,RMS!C:F,4,FALSE),0)</f>
        <v>112361.77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-13.905287979726801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12698.517599999999</v>
      </c>
      <c r="F42" s="25">
        <f>IFERROR(VLOOKUP(C42,RA!B:I,8,0),0)</f>
        <v>2276.2802999999999</v>
      </c>
      <c r="G42" s="16">
        <f t="shared" si="0"/>
        <v>10422.237299999999</v>
      </c>
      <c r="H42" s="27">
        <f>RA!J39</f>
        <v>-13.905287979726801</v>
      </c>
      <c r="I42" s="20">
        <f>VLOOKUP(B42,RMS!C:E,3,FALSE)</f>
        <v>12698.5175100219</v>
      </c>
      <c r="J42" s="21">
        <f>IFERROR(VLOOKUP(B42,RMS!C:F,4,FALSE),0)</f>
        <v>10422.237349671001</v>
      </c>
      <c r="K42" s="22">
        <f t="shared" si="1"/>
        <v>8.9978098912979476E-5</v>
      </c>
      <c r="L42" s="22">
        <f t="shared" si="2"/>
        <v>-4.9671001761453226E-5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6" width="12" style="46" bestFit="1" customWidth="1"/>
    <col min="17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21870223.740899999</v>
      </c>
      <c r="E7" s="56"/>
      <c r="F7" s="56"/>
      <c r="G7" s="55">
        <v>19208358.8517</v>
      </c>
      <c r="H7" s="57">
        <v>13.857846522710201</v>
      </c>
      <c r="I7" s="55">
        <v>1219571.514</v>
      </c>
      <c r="J7" s="57">
        <v>5.5764016337850801</v>
      </c>
      <c r="K7" s="55">
        <v>1968824.3816</v>
      </c>
      <c r="L7" s="57">
        <v>10.2498313197942</v>
      </c>
      <c r="M7" s="57">
        <v>-0.380558507199665</v>
      </c>
      <c r="N7" s="55">
        <v>519000237.33039999</v>
      </c>
      <c r="O7" s="55">
        <v>1833353165.1098001</v>
      </c>
      <c r="P7" s="55">
        <v>1038190</v>
      </c>
      <c r="Q7" s="55">
        <v>942220</v>
      </c>
      <c r="R7" s="57">
        <v>10.1855193054701</v>
      </c>
      <c r="S7" s="55">
        <v>21.0657237508549</v>
      </c>
      <c r="T7" s="55">
        <v>20.2593359963703</v>
      </c>
      <c r="U7" s="58">
        <v>3.8279613082453698</v>
      </c>
    </row>
    <row r="8" spans="1:23" ht="12" thickBot="1">
      <c r="A8" s="84">
        <v>42790</v>
      </c>
      <c r="B8" s="74" t="s">
        <v>6</v>
      </c>
      <c r="C8" s="75"/>
      <c r="D8" s="59">
        <v>760054.12049999996</v>
      </c>
      <c r="E8" s="60"/>
      <c r="F8" s="60"/>
      <c r="G8" s="59">
        <v>862408.35930000001</v>
      </c>
      <c r="H8" s="61">
        <v>-11.868419142304999</v>
      </c>
      <c r="I8" s="59">
        <v>144002.20139999999</v>
      </c>
      <c r="J8" s="61">
        <v>18.946308889854901</v>
      </c>
      <c r="K8" s="59">
        <v>203364.5141</v>
      </c>
      <c r="L8" s="61">
        <v>23.580999871692701</v>
      </c>
      <c r="M8" s="61">
        <v>-0.29190103771403297</v>
      </c>
      <c r="N8" s="59">
        <v>22352428.3763</v>
      </c>
      <c r="O8" s="59">
        <v>75507644.621700004</v>
      </c>
      <c r="P8" s="59">
        <v>26942</v>
      </c>
      <c r="Q8" s="59">
        <v>24299</v>
      </c>
      <c r="R8" s="61">
        <v>10.876990822667601</v>
      </c>
      <c r="S8" s="59">
        <v>28.210753488976302</v>
      </c>
      <c r="T8" s="59">
        <v>27.2156251203753</v>
      </c>
      <c r="U8" s="62">
        <v>3.5274788707428502</v>
      </c>
    </row>
    <row r="9" spans="1:23" ht="12" thickBot="1">
      <c r="A9" s="85"/>
      <c r="B9" s="74" t="s">
        <v>7</v>
      </c>
      <c r="C9" s="75"/>
      <c r="D9" s="59">
        <v>92699.074600000007</v>
      </c>
      <c r="E9" s="60"/>
      <c r="F9" s="60"/>
      <c r="G9" s="59">
        <v>171133.0281</v>
      </c>
      <c r="H9" s="61">
        <v>-45.832154301721303</v>
      </c>
      <c r="I9" s="59">
        <v>21135.833600000002</v>
      </c>
      <c r="J9" s="61">
        <v>22.800479606945299</v>
      </c>
      <c r="K9" s="59">
        <v>34652.1924</v>
      </c>
      <c r="L9" s="61">
        <v>20.248687693267101</v>
      </c>
      <c r="M9" s="61">
        <v>-0.39005782502812097</v>
      </c>
      <c r="N9" s="59">
        <v>4336212.2257000003</v>
      </c>
      <c r="O9" s="59">
        <v>10826858.4946</v>
      </c>
      <c r="P9" s="59">
        <v>5778</v>
      </c>
      <c r="Q9" s="59">
        <v>4894</v>
      </c>
      <c r="R9" s="61">
        <v>18.062934205149201</v>
      </c>
      <c r="S9" s="59">
        <v>16.043453547940501</v>
      </c>
      <c r="T9" s="59">
        <v>16.073145034736399</v>
      </c>
      <c r="U9" s="62">
        <v>-0.185069172963441</v>
      </c>
    </row>
    <row r="10" spans="1:23" ht="12" thickBot="1">
      <c r="A10" s="85"/>
      <c r="B10" s="74" t="s">
        <v>8</v>
      </c>
      <c r="C10" s="75"/>
      <c r="D10" s="59">
        <v>131912.1556</v>
      </c>
      <c r="E10" s="60"/>
      <c r="F10" s="60"/>
      <c r="G10" s="59">
        <v>162408.80900000001</v>
      </c>
      <c r="H10" s="61">
        <v>-18.777708911097299</v>
      </c>
      <c r="I10" s="59">
        <v>29539.458900000001</v>
      </c>
      <c r="J10" s="61">
        <v>22.393280411225401</v>
      </c>
      <c r="K10" s="59">
        <v>36528.724499999997</v>
      </c>
      <c r="L10" s="61">
        <v>22.491836942169801</v>
      </c>
      <c r="M10" s="61">
        <v>-0.19133615245722599</v>
      </c>
      <c r="N10" s="59">
        <v>5540646.0653999997</v>
      </c>
      <c r="O10" s="59">
        <v>16796148.239</v>
      </c>
      <c r="P10" s="59">
        <v>111028</v>
      </c>
      <c r="Q10" s="59">
        <v>98855</v>
      </c>
      <c r="R10" s="61">
        <v>12.313995245561699</v>
      </c>
      <c r="S10" s="59">
        <v>1.18809809777714</v>
      </c>
      <c r="T10" s="59">
        <v>1.0468137666278901</v>
      </c>
      <c r="U10" s="62">
        <v>11.8916385282985</v>
      </c>
    </row>
    <row r="11" spans="1:23" ht="12" thickBot="1">
      <c r="A11" s="85"/>
      <c r="B11" s="74" t="s">
        <v>9</v>
      </c>
      <c r="C11" s="75"/>
      <c r="D11" s="59">
        <v>53800.727800000001</v>
      </c>
      <c r="E11" s="60"/>
      <c r="F11" s="60"/>
      <c r="G11" s="59">
        <v>72742.234299999996</v>
      </c>
      <c r="H11" s="61">
        <v>-26.039214607957099</v>
      </c>
      <c r="I11" s="59">
        <v>11854.4403</v>
      </c>
      <c r="J11" s="61">
        <v>22.033977577530099</v>
      </c>
      <c r="K11" s="59">
        <v>14169.7204</v>
      </c>
      <c r="L11" s="61">
        <v>19.479358224772</v>
      </c>
      <c r="M11" s="61">
        <v>-0.16339631514535699</v>
      </c>
      <c r="N11" s="59">
        <v>1780686.7324000001</v>
      </c>
      <c r="O11" s="59">
        <v>5230029.5336999996</v>
      </c>
      <c r="P11" s="59">
        <v>2547</v>
      </c>
      <c r="Q11" s="59">
        <v>2504</v>
      </c>
      <c r="R11" s="61">
        <v>1.7172523961661399</v>
      </c>
      <c r="S11" s="59">
        <v>21.123175422065199</v>
      </c>
      <c r="T11" s="59">
        <v>21.463109904153399</v>
      </c>
      <c r="U11" s="62">
        <v>-1.6092963074722599</v>
      </c>
    </row>
    <row r="12" spans="1:23" ht="12" thickBot="1">
      <c r="A12" s="85"/>
      <c r="B12" s="74" t="s">
        <v>10</v>
      </c>
      <c r="C12" s="75"/>
      <c r="D12" s="59">
        <v>208964.70610000001</v>
      </c>
      <c r="E12" s="60"/>
      <c r="F12" s="60"/>
      <c r="G12" s="59">
        <v>203524.06200000001</v>
      </c>
      <c r="H12" s="61">
        <v>2.6732191007469202</v>
      </c>
      <c r="I12" s="59">
        <v>28176.676299999999</v>
      </c>
      <c r="J12" s="61">
        <v>13.4839403389566</v>
      </c>
      <c r="K12" s="59">
        <v>32587.805100000001</v>
      </c>
      <c r="L12" s="61">
        <v>16.011770195506401</v>
      </c>
      <c r="M12" s="61">
        <v>-0.13536133490622801</v>
      </c>
      <c r="N12" s="59">
        <v>5252446.3634000001</v>
      </c>
      <c r="O12" s="59">
        <v>19329969.796599999</v>
      </c>
      <c r="P12" s="59">
        <v>1635</v>
      </c>
      <c r="Q12" s="59">
        <v>1461</v>
      </c>
      <c r="R12" s="61">
        <v>11.909650924024699</v>
      </c>
      <c r="S12" s="59">
        <v>127.80715969419001</v>
      </c>
      <c r="T12" s="59">
        <v>138.82957960301201</v>
      </c>
      <c r="U12" s="62">
        <v>-8.6242585589069591</v>
      </c>
    </row>
    <row r="13" spans="1:23" ht="12" thickBot="1">
      <c r="A13" s="85"/>
      <c r="B13" s="74" t="s">
        <v>11</v>
      </c>
      <c r="C13" s="75"/>
      <c r="D13" s="59">
        <v>297623.3395</v>
      </c>
      <c r="E13" s="60"/>
      <c r="F13" s="60"/>
      <c r="G13" s="59">
        <v>348759.83049999998</v>
      </c>
      <c r="H13" s="61">
        <v>-14.662379817850001</v>
      </c>
      <c r="I13" s="59">
        <v>34479.401700000002</v>
      </c>
      <c r="J13" s="61">
        <v>11.584911908429101</v>
      </c>
      <c r="K13" s="59">
        <v>101215.87910000001</v>
      </c>
      <c r="L13" s="61">
        <v>29.021656236869902</v>
      </c>
      <c r="M13" s="61">
        <v>-0.65934790067935101</v>
      </c>
      <c r="N13" s="59">
        <v>8392133.2742999997</v>
      </c>
      <c r="O13" s="59">
        <v>25149670.068300001</v>
      </c>
      <c r="P13" s="59">
        <v>9869</v>
      </c>
      <c r="Q13" s="59">
        <v>9086</v>
      </c>
      <c r="R13" s="61">
        <v>8.6176535329077808</v>
      </c>
      <c r="S13" s="59">
        <v>30.157395835444301</v>
      </c>
      <c r="T13" s="59">
        <v>30.390275148580201</v>
      </c>
      <c r="U13" s="62">
        <v>-0.77221294042309896</v>
      </c>
    </row>
    <row r="14" spans="1:23" ht="12" thickBot="1">
      <c r="A14" s="85"/>
      <c r="B14" s="74" t="s">
        <v>12</v>
      </c>
      <c r="C14" s="75"/>
      <c r="D14" s="59">
        <v>106756.6541</v>
      </c>
      <c r="E14" s="60"/>
      <c r="F14" s="60"/>
      <c r="G14" s="59">
        <v>106201.98480000001</v>
      </c>
      <c r="H14" s="61">
        <v>0.52227771547259705</v>
      </c>
      <c r="I14" s="59">
        <v>9958.2625000000007</v>
      </c>
      <c r="J14" s="61">
        <v>9.32800169127818</v>
      </c>
      <c r="K14" s="59">
        <v>19381.070500000002</v>
      </c>
      <c r="L14" s="61">
        <v>18.249254509224599</v>
      </c>
      <c r="M14" s="61">
        <v>-0.48618614745764399</v>
      </c>
      <c r="N14" s="59">
        <v>2319187.6847999999</v>
      </c>
      <c r="O14" s="59">
        <v>8179795.8903000001</v>
      </c>
      <c r="P14" s="59">
        <v>1834</v>
      </c>
      <c r="Q14" s="59">
        <v>1536</v>
      </c>
      <c r="R14" s="61">
        <v>19.4010416666667</v>
      </c>
      <c r="S14" s="59">
        <v>58.2097350599782</v>
      </c>
      <c r="T14" s="59">
        <v>52.452112174479197</v>
      </c>
      <c r="U14" s="62">
        <v>9.8911683407706192</v>
      </c>
    </row>
    <row r="15" spans="1:23" ht="12" thickBot="1">
      <c r="A15" s="85"/>
      <c r="B15" s="74" t="s">
        <v>13</v>
      </c>
      <c r="C15" s="75"/>
      <c r="D15" s="59">
        <v>161021.1869</v>
      </c>
      <c r="E15" s="60"/>
      <c r="F15" s="60"/>
      <c r="G15" s="59">
        <v>140718.31709999999</v>
      </c>
      <c r="H15" s="61">
        <v>14.428022036087899</v>
      </c>
      <c r="I15" s="59">
        <v>-89258.540399999998</v>
      </c>
      <c r="J15" s="61">
        <v>-55.432792490489298</v>
      </c>
      <c r="K15" s="59">
        <v>-8700.4775000000009</v>
      </c>
      <c r="L15" s="61">
        <v>-6.1829033201250496</v>
      </c>
      <c r="M15" s="61">
        <v>9.25903927686727</v>
      </c>
      <c r="N15" s="59">
        <v>3385318.4865999999</v>
      </c>
      <c r="O15" s="59">
        <v>9382393.3640999999</v>
      </c>
      <c r="P15" s="59">
        <v>7407</v>
      </c>
      <c r="Q15" s="59">
        <v>6234</v>
      </c>
      <c r="R15" s="61">
        <v>18.816169393647701</v>
      </c>
      <c r="S15" s="59">
        <v>21.739055879573399</v>
      </c>
      <c r="T15" s="59">
        <v>21.607181681103601</v>
      </c>
      <c r="U15" s="62">
        <v>0.60662339339982596</v>
      </c>
    </row>
    <row r="16" spans="1:23" ht="12" thickBot="1">
      <c r="A16" s="85"/>
      <c r="B16" s="74" t="s">
        <v>14</v>
      </c>
      <c r="C16" s="75"/>
      <c r="D16" s="59">
        <v>957220.82979999995</v>
      </c>
      <c r="E16" s="60"/>
      <c r="F16" s="60"/>
      <c r="G16" s="59">
        <v>829063.81229999999</v>
      </c>
      <c r="H16" s="61">
        <v>15.4580402133902</v>
      </c>
      <c r="I16" s="59">
        <v>-81906.188599999994</v>
      </c>
      <c r="J16" s="61">
        <v>-8.5566659280819604</v>
      </c>
      <c r="K16" s="59">
        <v>52304.713799999998</v>
      </c>
      <c r="L16" s="61">
        <v>6.30888877599127</v>
      </c>
      <c r="M16" s="61">
        <v>-2.5659427735937599</v>
      </c>
      <c r="N16" s="59">
        <v>32454660.6899</v>
      </c>
      <c r="O16" s="59">
        <v>112432484.63410001</v>
      </c>
      <c r="P16" s="59">
        <v>41276</v>
      </c>
      <c r="Q16" s="59">
        <v>32410</v>
      </c>
      <c r="R16" s="61">
        <v>27.355754396791099</v>
      </c>
      <c r="S16" s="59">
        <v>23.190736258358399</v>
      </c>
      <c r="T16" s="59">
        <v>24.050767861771099</v>
      </c>
      <c r="U16" s="62">
        <v>-3.7085135798684101</v>
      </c>
    </row>
    <row r="17" spans="1:21" ht="12" thickBot="1">
      <c r="A17" s="85"/>
      <c r="B17" s="74" t="s">
        <v>15</v>
      </c>
      <c r="C17" s="75"/>
      <c r="D17" s="59">
        <v>585818.27209999994</v>
      </c>
      <c r="E17" s="60"/>
      <c r="F17" s="60"/>
      <c r="G17" s="59">
        <v>2939026.3173000002</v>
      </c>
      <c r="H17" s="61">
        <v>-80.067607130575993</v>
      </c>
      <c r="I17" s="59">
        <v>96507.678100000005</v>
      </c>
      <c r="J17" s="61">
        <v>16.473995895356101</v>
      </c>
      <c r="K17" s="59">
        <v>-20849.500100000001</v>
      </c>
      <c r="L17" s="61">
        <v>-0.70940161295166104</v>
      </c>
      <c r="M17" s="61">
        <v>-5.6287765959434202</v>
      </c>
      <c r="N17" s="59">
        <v>31982610.077599999</v>
      </c>
      <c r="O17" s="59">
        <v>151068082.67340001</v>
      </c>
      <c r="P17" s="59">
        <v>9969</v>
      </c>
      <c r="Q17" s="59">
        <v>9360</v>
      </c>
      <c r="R17" s="61">
        <v>6.5064102564102599</v>
      </c>
      <c r="S17" s="59">
        <v>58.7639955963487</v>
      </c>
      <c r="T17" s="59">
        <v>91.572451378205102</v>
      </c>
      <c r="U17" s="62">
        <v>-55.830879859188798</v>
      </c>
    </row>
    <row r="18" spans="1:21" ht="12" customHeight="1" thickBot="1">
      <c r="A18" s="85"/>
      <c r="B18" s="74" t="s">
        <v>16</v>
      </c>
      <c r="C18" s="75"/>
      <c r="D18" s="59">
        <v>1793082.9386</v>
      </c>
      <c r="E18" s="60"/>
      <c r="F18" s="60"/>
      <c r="G18" s="59">
        <v>1691171.2006999999</v>
      </c>
      <c r="H18" s="61">
        <v>6.0261041494685603</v>
      </c>
      <c r="I18" s="59">
        <v>226815.03630000001</v>
      </c>
      <c r="J18" s="61">
        <v>12.6494447868146</v>
      </c>
      <c r="K18" s="59">
        <v>302449.98109999998</v>
      </c>
      <c r="L18" s="61">
        <v>17.8840546110773</v>
      </c>
      <c r="M18" s="61">
        <v>-0.25007422557911302</v>
      </c>
      <c r="N18" s="59">
        <v>57424629.065800004</v>
      </c>
      <c r="O18" s="59">
        <v>257960831.85429999</v>
      </c>
      <c r="P18" s="59">
        <v>77815</v>
      </c>
      <c r="Q18" s="59">
        <v>65279</v>
      </c>
      <c r="R18" s="61">
        <v>19.203725547266298</v>
      </c>
      <c r="S18" s="59">
        <v>23.042895824712499</v>
      </c>
      <c r="T18" s="59">
        <v>23.2010989353391</v>
      </c>
      <c r="U18" s="62">
        <v>-0.68655915397993195</v>
      </c>
    </row>
    <row r="19" spans="1:21" ht="12" customHeight="1" thickBot="1">
      <c r="A19" s="85"/>
      <c r="B19" s="74" t="s">
        <v>17</v>
      </c>
      <c r="C19" s="75"/>
      <c r="D19" s="59">
        <v>705238.26260000002</v>
      </c>
      <c r="E19" s="60"/>
      <c r="F19" s="60"/>
      <c r="G19" s="59">
        <v>759803.06909999996</v>
      </c>
      <c r="H19" s="61">
        <v>-7.1814406546992604</v>
      </c>
      <c r="I19" s="59">
        <v>43141.438699999999</v>
      </c>
      <c r="J19" s="61">
        <v>6.1172856023084403</v>
      </c>
      <c r="K19" s="59">
        <v>55221.933199999999</v>
      </c>
      <c r="L19" s="61">
        <v>7.2679271045076597</v>
      </c>
      <c r="M19" s="61">
        <v>-0.21876261477930301</v>
      </c>
      <c r="N19" s="59">
        <v>18574186.999899998</v>
      </c>
      <c r="O19" s="59">
        <v>58298595.8046</v>
      </c>
      <c r="P19" s="59">
        <v>13875</v>
      </c>
      <c r="Q19" s="59">
        <v>12069</v>
      </c>
      <c r="R19" s="61">
        <v>14.963957245836401</v>
      </c>
      <c r="S19" s="59">
        <v>50.827982890090098</v>
      </c>
      <c r="T19" s="59">
        <v>46.700870627226799</v>
      </c>
      <c r="U19" s="62">
        <v>8.1197640122523307</v>
      </c>
    </row>
    <row r="20" spans="1:21" ht="12" thickBot="1">
      <c r="A20" s="85"/>
      <c r="B20" s="74" t="s">
        <v>18</v>
      </c>
      <c r="C20" s="75"/>
      <c r="D20" s="59">
        <v>982829.6888</v>
      </c>
      <c r="E20" s="60"/>
      <c r="F20" s="60"/>
      <c r="G20" s="59">
        <v>1005768.5355</v>
      </c>
      <c r="H20" s="61">
        <v>-2.2807282083642102</v>
      </c>
      <c r="I20" s="59">
        <v>114115.8055</v>
      </c>
      <c r="J20" s="61">
        <v>11.6109440730602</v>
      </c>
      <c r="K20" s="59">
        <v>81864.2745</v>
      </c>
      <c r="L20" s="61">
        <v>8.1394746018081197</v>
      </c>
      <c r="M20" s="61">
        <v>0.39396343761649</v>
      </c>
      <c r="N20" s="59">
        <v>24944549.824499998</v>
      </c>
      <c r="O20" s="59">
        <v>103322234.9188</v>
      </c>
      <c r="P20" s="59">
        <v>43782</v>
      </c>
      <c r="Q20" s="59">
        <v>42661</v>
      </c>
      <c r="R20" s="61">
        <v>2.6276927404421002</v>
      </c>
      <c r="S20" s="59">
        <v>22.4482593029099</v>
      </c>
      <c r="T20" s="59">
        <v>24.415514701952599</v>
      </c>
      <c r="U20" s="62">
        <v>-8.7635097781845701</v>
      </c>
    </row>
    <row r="21" spans="1:21" ht="12" customHeight="1" thickBot="1">
      <c r="A21" s="85"/>
      <c r="B21" s="74" t="s">
        <v>19</v>
      </c>
      <c r="C21" s="75"/>
      <c r="D21" s="59">
        <v>420890.3175</v>
      </c>
      <c r="E21" s="60"/>
      <c r="F21" s="60"/>
      <c r="G21" s="59">
        <v>390337.42800000001</v>
      </c>
      <c r="H21" s="61">
        <v>7.82730204903641</v>
      </c>
      <c r="I21" s="59">
        <v>50136.000800000002</v>
      </c>
      <c r="J21" s="61">
        <v>11.9118921760418</v>
      </c>
      <c r="K21" s="59">
        <v>62113.455699999999</v>
      </c>
      <c r="L21" s="61">
        <v>15.912759383145801</v>
      </c>
      <c r="M21" s="61">
        <v>-0.19283188747136501</v>
      </c>
      <c r="N21" s="59">
        <v>11962030.7092</v>
      </c>
      <c r="O21" s="59">
        <v>38766054.507200003</v>
      </c>
      <c r="P21" s="59">
        <v>33149</v>
      </c>
      <c r="Q21" s="59">
        <v>31018</v>
      </c>
      <c r="R21" s="61">
        <v>6.8702043974466296</v>
      </c>
      <c r="S21" s="59">
        <v>12.696923512021501</v>
      </c>
      <c r="T21" s="59">
        <v>12.757918789090199</v>
      </c>
      <c r="U21" s="62">
        <v>-0.48039414438446398</v>
      </c>
    </row>
    <row r="22" spans="1:21" ht="12" customHeight="1" thickBot="1">
      <c r="A22" s="85"/>
      <c r="B22" s="74" t="s">
        <v>20</v>
      </c>
      <c r="C22" s="75"/>
      <c r="D22" s="59">
        <v>1500796.6433999999</v>
      </c>
      <c r="E22" s="60"/>
      <c r="F22" s="60"/>
      <c r="G22" s="59">
        <v>1187793.219</v>
      </c>
      <c r="H22" s="61">
        <v>26.351676318165602</v>
      </c>
      <c r="I22" s="59">
        <v>35311.760999999999</v>
      </c>
      <c r="J22" s="61">
        <v>2.35286780226284</v>
      </c>
      <c r="K22" s="59">
        <v>63951.365700000002</v>
      </c>
      <c r="L22" s="61">
        <v>5.3840487280976799</v>
      </c>
      <c r="M22" s="61">
        <v>-0.44783413749676998</v>
      </c>
      <c r="N22" s="59">
        <v>44255937.660099998</v>
      </c>
      <c r="O22" s="59">
        <v>111054472.38860001</v>
      </c>
      <c r="P22" s="59">
        <v>76411</v>
      </c>
      <c r="Q22" s="59">
        <v>66182</v>
      </c>
      <c r="R22" s="61">
        <v>15.4558641322414</v>
      </c>
      <c r="S22" s="59">
        <v>19.6411072149298</v>
      </c>
      <c r="T22" s="59">
        <v>19.972264058203098</v>
      </c>
      <c r="U22" s="62">
        <v>-1.68603958855043</v>
      </c>
    </row>
    <row r="23" spans="1:21" ht="12" thickBot="1">
      <c r="A23" s="85"/>
      <c r="B23" s="74" t="s">
        <v>21</v>
      </c>
      <c r="C23" s="75"/>
      <c r="D23" s="59">
        <v>2455984.6609999998</v>
      </c>
      <c r="E23" s="60"/>
      <c r="F23" s="60"/>
      <c r="G23" s="59">
        <v>3259223.8563999999</v>
      </c>
      <c r="H23" s="61">
        <v>-24.645106650858398</v>
      </c>
      <c r="I23" s="59">
        <v>238760.92290000001</v>
      </c>
      <c r="J23" s="61">
        <v>9.7215966651348698</v>
      </c>
      <c r="K23" s="59">
        <v>436620.28350000002</v>
      </c>
      <c r="L23" s="61">
        <v>13.3964496683045</v>
      </c>
      <c r="M23" s="61">
        <v>-0.453161174771671</v>
      </c>
      <c r="N23" s="59">
        <v>74707131.608500004</v>
      </c>
      <c r="O23" s="59">
        <v>207490966.17649999</v>
      </c>
      <c r="P23" s="59">
        <v>76816</v>
      </c>
      <c r="Q23" s="59">
        <v>69963</v>
      </c>
      <c r="R23" s="61">
        <v>9.79517745093837</v>
      </c>
      <c r="S23" s="59">
        <v>31.972306043011901</v>
      </c>
      <c r="T23" s="59">
        <v>31.688253026599799</v>
      </c>
      <c r="U23" s="62">
        <v>0.88843455967789597</v>
      </c>
    </row>
    <row r="24" spans="1:21" ht="12" thickBot="1">
      <c r="A24" s="85"/>
      <c r="B24" s="74" t="s">
        <v>22</v>
      </c>
      <c r="C24" s="75"/>
      <c r="D24" s="59">
        <v>407287.7451</v>
      </c>
      <c r="E24" s="60"/>
      <c r="F24" s="60"/>
      <c r="G24" s="59">
        <v>203626.54980000001</v>
      </c>
      <c r="H24" s="61">
        <v>100.017014235145</v>
      </c>
      <c r="I24" s="59">
        <v>47505.302199999998</v>
      </c>
      <c r="J24" s="61">
        <v>11.6638182148928</v>
      </c>
      <c r="K24" s="59">
        <v>32627.609499999999</v>
      </c>
      <c r="L24" s="61">
        <v>16.0232590160991</v>
      </c>
      <c r="M24" s="61">
        <v>0.455984760391349</v>
      </c>
      <c r="N24" s="59">
        <v>7861091.682</v>
      </c>
      <c r="O24" s="59">
        <v>26992330.989700001</v>
      </c>
      <c r="P24" s="59">
        <v>28011</v>
      </c>
      <c r="Q24" s="59">
        <v>25766</v>
      </c>
      <c r="R24" s="61">
        <v>8.7130326787239003</v>
      </c>
      <c r="S24" s="59">
        <v>14.540278644104101</v>
      </c>
      <c r="T24" s="59">
        <v>10.321546774819501</v>
      </c>
      <c r="U24" s="62">
        <v>29.014106074199699</v>
      </c>
    </row>
    <row r="25" spans="1:21" ht="12" thickBot="1">
      <c r="A25" s="85"/>
      <c r="B25" s="74" t="s">
        <v>23</v>
      </c>
      <c r="C25" s="75"/>
      <c r="D25" s="59">
        <v>425127.2512</v>
      </c>
      <c r="E25" s="60"/>
      <c r="F25" s="60"/>
      <c r="G25" s="59">
        <v>256175.179</v>
      </c>
      <c r="H25" s="61">
        <v>65.951772868674396</v>
      </c>
      <c r="I25" s="59">
        <v>28511.324499999999</v>
      </c>
      <c r="J25" s="61">
        <v>6.7065389055915698</v>
      </c>
      <c r="K25" s="59">
        <v>30759.463299999999</v>
      </c>
      <c r="L25" s="61">
        <v>12.0071989097742</v>
      </c>
      <c r="M25" s="61">
        <v>-7.3087712164340998E-2</v>
      </c>
      <c r="N25" s="59">
        <v>10045971.8595</v>
      </c>
      <c r="O25" s="59">
        <v>38104723.3226</v>
      </c>
      <c r="P25" s="59">
        <v>19303</v>
      </c>
      <c r="Q25" s="59">
        <v>16985</v>
      </c>
      <c r="R25" s="61">
        <v>13.6473358846041</v>
      </c>
      <c r="S25" s="59">
        <v>22.0238953116096</v>
      </c>
      <c r="T25" s="59">
        <v>23.273584456873699</v>
      </c>
      <c r="U25" s="62">
        <v>-5.6742421246679298</v>
      </c>
    </row>
    <row r="26" spans="1:21" ht="12" thickBot="1">
      <c r="A26" s="85"/>
      <c r="B26" s="74" t="s">
        <v>24</v>
      </c>
      <c r="C26" s="75"/>
      <c r="D26" s="59">
        <v>924547.00390000001</v>
      </c>
      <c r="E26" s="60"/>
      <c r="F26" s="60"/>
      <c r="G26" s="59">
        <v>508651.60940000002</v>
      </c>
      <c r="H26" s="61">
        <v>81.764293440570398</v>
      </c>
      <c r="I26" s="59">
        <v>105752.05039999999</v>
      </c>
      <c r="J26" s="61">
        <v>11.438255702945099</v>
      </c>
      <c r="K26" s="59">
        <v>108818.9344</v>
      </c>
      <c r="L26" s="61">
        <v>21.393608589651699</v>
      </c>
      <c r="M26" s="61">
        <v>-2.8183367323987001E-2</v>
      </c>
      <c r="N26" s="59">
        <v>15626247.148600001</v>
      </c>
      <c r="O26" s="59">
        <v>64340221.803300001</v>
      </c>
      <c r="P26" s="59">
        <v>56162</v>
      </c>
      <c r="Q26" s="59">
        <v>54800</v>
      </c>
      <c r="R26" s="61">
        <v>2.48540145985401</v>
      </c>
      <c r="S26" s="59">
        <v>16.462145292190399</v>
      </c>
      <c r="T26" s="59">
        <v>17.2128190255474</v>
      </c>
      <c r="U26" s="62">
        <v>-4.5599994413432396</v>
      </c>
    </row>
    <row r="27" spans="1:21" ht="12" thickBot="1">
      <c r="A27" s="85"/>
      <c r="B27" s="74" t="s">
        <v>25</v>
      </c>
      <c r="C27" s="75"/>
      <c r="D27" s="59">
        <v>333499.83840000001</v>
      </c>
      <c r="E27" s="60"/>
      <c r="F27" s="60"/>
      <c r="G27" s="59">
        <v>208080.6735</v>
      </c>
      <c r="H27" s="61">
        <v>60.274297843427597</v>
      </c>
      <c r="I27" s="59">
        <v>72435.688399999999</v>
      </c>
      <c r="J27" s="61">
        <v>21.719857121226099</v>
      </c>
      <c r="K27" s="59">
        <v>56166.828800000003</v>
      </c>
      <c r="L27" s="61">
        <v>26.9928138232405</v>
      </c>
      <c r="M27" s="61">
        <v>0.28965245052254002</v>
      </c>
      <c r="N27" s="59">
        <v>6671306.4765999997</v>
      </c>
      <c r="O27" s="59">
        <v>18241095.806000002</v>
      </c>
      <c r="P27" s="59">
        <v>35927</v>
      </c>
      <c r="Q27" s="59">
        <v>31470</v>
      </c>
      <c r="R27" s="61">
        <v>14.1626946298062</v>
      </c>
      <c r="S27" s="59">
        <v>9.2827076683274399</v>
      </c>
      <c r="T27" s="59">
        <v>14.829703962504</v>
      </c>
      <c r="U27" s="62">
        <v>-59.756231612279002</v>
      </c>
    </row>
    <row r="28" spans="1:21" ht="12" thickBot="1">
      <c r="A28" s="85"/>
      <c r="B28" s="74" t="s">
        <v>26</v>
      </c>
      <c r="C28" s="75"/>
      <c r="D28" s="59">
        <v>1056514.5782999999</v>
      </c>
      <c r="E28" s="60"/>
      <c r="F28" s="60"/>
      <c r="G28" s="59">
        <v>615482.34600000002</v>
      </c>
      <c r="H28" s="61">
        <v>71.656357841334398</v>
      </c>
      <c r="I28" s="59">
        <v>25875.6289</v>
      </c>
      <c r="J28" s="61">
        <v>2.4491501992935598</v>
      </c>
      <c r="K28" s="59">
        <v>22883.2536</v>
      </c>
      <c r="L28" s="61">
        <v>3.7179382558602301</v>
      </c>
      <c r="M28" s="61">
        <v>0.13076703830263001</v>
      </c>
      <c r="N28" s="59">
        <v>19835209.607700001</v>
      </c>
      <c r="O28" s="59">
        <v>75494781.118599996</v>
      </c>
      <c r="P28" s="59">
        <v>39828</v>
      </c>
      <c r="Q28" s="59">
        <v>37431</v>
      </c>
      <c r="R28" s="61">
        <v>6.4037829606475896</v>
      </c>
      <c r="S28" s="59">
        <v>26.526930257607699</v>
      </c>
      <c r="T28" s="59">
        <v>23.665002567390701</v>
      </c>
      <c r="U28" s="62">
        <v>10.7887632018645</v>
      </c>
    </row>
    <row r="29" spans="1:21" ht="12" thickBot="1">
      <c r="A29" s="85"/>
      <c r="B29" s="74" t="s">
        <v>27</v>
      </c>
      <c r="C29" s="75"/>
      <c r="D29" s="59">
        <v>893646.78670000006</v>
      </c>
      <c r="E29" s="60"/>
      <c r="F29" s="60"/>
      <c r="G29" s="59">
        <v>652085.74120000005</v>
      </c>
      <c r="H29" s="61">
        <v>37.044368591079397</v>
      </c>
      <c r="I29" s="59">
        <v>106364.7402</v>
      </c>
      <c r="J29" s="61">
        <v>11.902324473495501</v>
      </c>
      <c r="K29" s="59">
        <v>87869.449600000007</v>
      </c>
      <c r="L29" s="61">
        <v>13.475137401148899</v>
      </c>
      <c r="M29" s="61">
        <v>0.21048601856725399</v>
      </c>
      <c r="N29" s="59">
        <v>18785620.731400002</v>
      </c>
      <c r="O29" s="59">
        <v>49325490.151500002</v>
      </c>
      <c r="P29" s="59">
        <v>132851</v>
      </c>
      <c r="Q29" s="59">
        <v>127766</v>
      </c>
      <c r="R29" s="61">
        <v>3.97993206330323</v>
      </c>
      <c r="S29" s="59">
        <v>6.7266846820874502</v>
      </c>
      <c r="T29" s="59">
        <v>6.60825874411033</v>
      </c>
      <c r="U29" s="62">
        <v>1.76053945701485</v>
      </c>
    </row>
    <row r="30" spans="1:21" ht="12" thickBot="1">
      <c r="A30" s="85"/>
      <c r="B30" s="74" t="s">
        <v>28</v>
      </c>
      <c r="C30" s="75"/>
      <c r="D30" s="59">
        <v>1243389.0900999999</v>
      </c>
      <c r="E30" s="60"/>
      <c r="F30" s="60"/>
      <c r="G30" s="59">
        <v>734804.99089999998</v>
      </c>
      <c r="H30" s="61">
        <v>69.213479154119298</v>
      </c>
      <c r="I30" s="59">
        <v>122603.47100000001</v>
      </c>
      <c r="J30" s="61">
        <v>9.8604267944911399</v>
      </c>
      <c r="K30" s="59">
        <v>73605.069199999998</v>
      </c>
      <c r="L30" s="61">
        <v>10.0169528121805</v>
      </c>
      <c r="M30" s="61">
        <v>0.665693305264904</v>
      </c>
      <c r="N30" s="59">
        <v>27307422.241</v>
      </c>
      <c r="O30" s="59">
        <v>88503753.259000003</v>
      </c>
      <c r="P30" s="59">
        <v>85378</v>
      </c>
      <c r="Q30" s="59">
        <v>75118</v>
      </c>
      <c r="R30" s="61">
        <v>13.6585106099737</v>
      </c>
      <c r="S30" s="59">
        <v>14.5633428998103</v>
      </c>
      <c r="T30" s="59">
        <v>14.5108840970207</v>
      </c>
      <c r="U30" s="62">
        <v>0.36021127257982199</v>
      </c>
    </row>
    <row r="31" spans="1:21" ht="12" thickBot="1">
      <c r="A31" s="85"/>
      <c r="B31" s="74" t="s">
        <v>29</v>
      </c>
      <c r="C31" s="75"/>
      <c r="D31" s="59">
        <v>2646742.3446999998</v>
      </c>
      <c r="E31" s="60"/>
      <c r="F31" s="60"/>
      <c r="G31" s="59">
        <v>570754.31240000005</v>
      </c>
      <c r="H31" s="61">
        <v>363.727086628667</v>
      </c>
      <c r="I31" s="59">
        <v>-140028.28539999999</v>
      </c>
      <c r="J31" s="61">
        <v>-5.2905899843406097</v>
      </c>
      <c r="K31" s="59">
        <v>36374.798600000002</v>
      </c>
      <c r="L31" s="61">
        <v>6.3731097268534604</v>
      </c>
      <c r="M31" s="61">
        <v>-4.8495961706850501</v>
      </c>
      <c r="N31" s="59">
        <v>19711287.833299998</v>
      </c>
      <c r="O31" s="59">
        <v>88221094.204099998</v>
      </c>
      <c r="P31" s="59">
        <v>56900</v>
      </c>
      <c r="Q31" s="59">
        <v>56829</v>
      </c>
      <c r="R31" s="61">
        <v>0.124936212145199</v>
      </c>
      <c r="S31" s="59">
        <v>46.515682683655498</v>
      </c>
      <c r="T31" s="59">
        <v>49.4535363546781</v>
      </c>
      <c r="U31" s="62">
        <v>-6.3158347927564904</v>
      </c>
    </row>
    <row r="32" spans="1:21" ht="12" thickBot="1">
      <c r="A32" s="85"/>
      <c r="B32" s="74" t="s">
        <v>30</v>
      </c>
      <c r="C32" s="75"/>
      <c r="D32" s="59">
        <v>190764.63769999999</v>
      </c>
      <c r="E32" s="60"/>
      <c r="F32" s="60"/>
      <c r="G32" s="59">
        <v>106409.2019</v>
      </c>
      <c r="H32" s="61">
        <v>79.274568640477696</v>
      </c>
      <c r="I32" s="59">
        <v>41930.080300000001</v>
      </c>
      <c r="J32" s="61">
        <v>21.980006779841499</v>
      </c>
      <c r="K32" s="59">
        <v>30125.9166</v>
      </c>
      <c r="L32" s="61">
        <v>28.3113829086994</v>
      </c>
      <c r="M32" s="61">
        <v>0.39182753695866002</v>
      </c>
      <c r="N32" s="59">
        <v>5053151.2840999998</v>
      </c>
      <c r="O32" s="59">
        <v>11052150.159700001</v>
      </c>
      <c r="P32" s="59">
        <v>30673</v>
      </c>
      <c r="Q32" s="59">
        <v>27563</v>
      </c>
      <c r="R32" s="61">
        <v>11.283242027355501</v>
      </c>
      <c r="S32" s="59">
        <v>6.2193015909757801</v>
      </c>
      <c r="T32" s="59">
        <v>5.6108092841853203</v>
      </c>
      <c r="U32" s="62">
        <v>9.7839330974619294</v>
      </c>
    </row>
    <row r="33" spans="1:21" ht="12" thickBot="1">
      <c r="A33" s="85"/>
      <c r="B33" s="74" t="s">
        <v>75</v>
      </c>
      <c r="C33" s="7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4" t="s">
        <v>31</v>
      </c>
      <c r="C34" s="75"/>
      <c r="D34" s="59">
        <v>173689.30110000001</v>
      </c>
      <c r="E34" s="60"/>
      <c r="F34" s="60"/>
      <c r="G34" s="59">
        <v>88324.209700000007</v>
      </c>
      <c r="H34" s="61">
        <v>96.649708715140704</v>
      </c>
      <c r="I34" s="59">
        <v>14933.735199999999</v>
      </c>
      <c r="J34" s="61">
        <v>8.5979591750455793</v>
      </c>
      <c r="K34" s="59">
        <v>12312.2145</v>
      </c>
      <c r="L34" s="61">
        <v>13.9397958292742</v>
      </c>
      <c r="M34" s="61">
        <v>0.21292032395959301</v>
      </c>
      <c r="N34" s="59">
        <v>4442860.6617000001</v>
      </c>
      <c r="O34" s="59">
        <v>19493971.280499998</v>
      </c>
      <c r="P34" s="59">
        <v>9730</v>
      </c>
      <c r="Q34" s="59">
        <v>8573</v>
      </c>
      <c r="R34" s="61">
        <v>13.4958590924997</v>
      </c>
      <c r="S34" s="59">
        <v>17.850904532374098</v>
      </c>
      <c r="T34" s="59">
        <v>16.312149492593001</v>
      </c>
      <c r="U34" s="62">
        <v>8.6200396007407694</v>
      </c>
    </row>
    <row r="35" spans="1:21" ht="12" customHeight="1" thickBot="1">
      <c r="A35" s="85"/>
      <c r="B35" s="74" t="s">
        <v>76</v>
      </c>
      <c r="C35" s="75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11.9658</v>
      </c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>
      <c r="A36" s="85"/>
      <c r="B36" s="74" t="s">
        <v>61</v>
      </c>
      <c r="C36" s="75"/>
      <c r="D36" s="59">
        <v>136013.24</v>
      </c>
      <c r="E36" s="60"/>
      <c r="F36" s="60"/>
      <c r="G36" s="59">
        <v>129465.64</v>
      </c>
      <c r="H36" s="61">
        <v>5.0574036477941</v>
      </c>
      <c r="I36" s="59">
        <v>9486.81</v>
      </c>
      <c r="J36" s="61">
        <v>6.9749165595937601</v>
      </c>
      <c r="K36" s="59">
        <v>3539.99</v>
      </c>
      <c r="L36" s="61">
        <v>2.7343085006956298</v>
      </c>
      <c r="M36" s="61">
        <v>1.67989740084011</v>
      </c>
      <c r="N36" s="59">
        <v>7541115.3799999999</v>
      </c>
      <c r="O36" s="59">
        <v>30716342.399999999</v>
      </c>
      <c r="P36" s="59">
        <v>104</v>
      </c>
      <c r="Q36" s="59">
        <v>98</v>
      </c>
      <c r="R36" s="61">
        <v>6.12244897959184</v>
      </c>
      <c r="S36" s="59">
        <v>1307.81961538462</v>
      </c>
      <c r="T36" s="59">
        <v>1498.4104081632699</v>
      </c>
      <c r="U36" s="62">
        <v>-14.573171294926601</v>
      </c>
    </row>
    <row r="37" spans="1:21" ht="12" customHeight="1" thickBot="1">
      <c r="A37" s="85"/>
      <c r="B37" s="74" t="s">
        <v>35</v>
      </c>
      <c r="C37" s="75"/>
      <c r="D37" s="59">
        <v>587429.15</v>
      </c>
      <c r="E37" s="60"/>
      <c r="F37" s="60"/>
      <c r="G37" s="59">
        <v>109162.45</v>
      </c>
      <c r="H37" s="61">
        <v>438.123823714107</v>
      </c>
      <c r="I37" s="59">
        <v>-77918.13</v>
      </c>
      <c r="J37" s="61">
        <v>-13.264260038848899</v>
      </c>
      <c r="K37" s="59">
        <v>-11900.04</v>
      </c>
      <c r="L37" s="61">
        <v>-10.9012210700658</v>
      </c>
      <c r="M37" s="61">
        <v>5.5477200076638402</v>
      </c>
      <c r="N37" s="59">
        <v>4375167.42</v>
      </c>
      <c r="O37" s="59">
        <v>27259380.140000001</v>
      </c>
      <c r="P37" s="59">
        <v>238</v>
      </c>
      <c r="Q37" s="59">
        <v>64</v>
      </c>
      <c r="R37" s="61">
        <v>271.875</v>
      </c>
      <c r="S37" s="59">
        <v>2468.1897058823502</v>
      </c>
      <c r="T37" s="59">
        <v>1680.1529687499999</v>
      </c>
      <c r="U37" s="62">
        <v>31.927721570763001</v>
      </c>
    </row>
    <row r="38" spans="1:21" ht="12" customHeight="1" thickBot="1">
      <c r="A38" s="85"/>
      <c r="B38" s="74" t="s">
        <v>36</v>
      </c>
      <c r="C38" s="75"/>
      <c r="D38" s="59">
        <v>167913.79</v>
      </c>
      <c r="E38" s="60"/>
      <c r="F38" s="60"/>
      <c r="G38" s="59">
        <v>13416.24</v>
      </c>
      <c r="H38" s="61">
        <v>1151.57115555476</v>
      </c>
      <c r="I38" s="59">
        <v>-6403.07</v>
      </c>
      <c r="J38" s="61">
        <v>-3.8133080076389199</v>
      </c>
      <c r="K38" s="59">
        <v>82.86</v>
      </c>
      <c r="L38" s="61">
        <v>0.617609702867569</v>
      </c>
      <c r="M38" s="61">
        <v>-78.275766352884403</v>
      </c>
      <c r="N38" s="59">
        <v>1026010.38</v>
      </c>
      <c r="O38" s="59">
        <v>7127437.1600000001</v>
      </c>
      <c r="P38" s="59">
        <v>85</v>
      </c>
      <c r="Q38" s="59">
        <v>21</v>
      </c>
      <c r="R38" s="61">
        <v>304.76190476190499</v>
      </c>
      <c r="S38" s="59">
        <v>1975.4563529411801</v>
      </c>
      <c r="T38" s="59">
        <v>2300.1228571428601</v>
      </c>
      <c r="U38" s="62">
        <v>-16.4350127867061</v>
      </c>
    </row>
    <row r="39" spans="1:21" ht="12" customHeight="1" thickBot="1">
      <c r="A39" s="85"/>
      <c r="B39" s="74" t="s">
        <v>37</v>
      </c>
      <c r="C39" s="75"/>
      <c r="D39" s="59">
        <v>474221.75</v>
      </c>
      <c r="E39" s="60"/>
      <c r="F39" s="60"/>
      <c r="G39" s="59">
        <v>109144.6</v>
      </c>
      <c r="H39" s="61">
        <v>334.48942961905601</v>
      </c>
      <c r="I39" s="59">
        <v>-65941.899999999994</v>
      </c>
      <c r="J39" s="61">
        <v>-13.905287979726801</v>
      </c>
      <c r="K39" s="59">
        <v>-14105.99</v>
      </c>
      <c r="L39" s="61">
        <v>-12.924130007348101</v>
      </c>
      <c r="M39" s="61">
        <v>3.6747445588718</v>
      </c>
      <c r="N39" s="59">
        <v>3906694.21</v>
      </c>
      <c r="O39" s="59">
        <v>17542527.850000001</v>
      </c>
      <c r="P39" s="59">
        <v>217</v>
      </c>
      <c r="Q39" s="59">
        <v>62</v>
      </c>
      <c r="R39" s="61">
        <v>250</v>
      </c>
      <c r="S39" s="59">
        <v>2185.35368663594</v>
      </c>
      <c r="T39" s="59">
        <v>947.27838709677405</v>
      </c>
      <c r="U39" s="62">
        <v>56.653314614945401</v>
      </c>
    </row>
    <row r="40" spans="1:21" ht="12" customHeight="1" thickBot="1">
      <c r="A40" s="85"/>
      <c r="B40" s="74" t="s">
        <v>74</v>
      </c>
      <c r="C40" s="75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59">
        <v>4.3</v>
      </c>
      <c r="O40" s="59">
        <v>10.46</v>
      </c>
      <c r="P40" s="60"/>
      <c r="Q40" s="59">
        <v>1</v>
      </c>
      <c r="R40" s="60"/>
      <c r="S40" s="60"/>
      <c r="T40" s="59">
        <v>0.85</v>
      </c>
      <c r="U40" s="63"/>
    </row>
    <row r="41" spans="1:21" ht="12" customHeight="1" thickBot="1">
      <c r="A41" s="85"/>
      <c r="B41" s="74" t="s">
        <v>32</v>
      </c>
      <c r="C41" s="75"/>
      <c r="D41" s="59">
        <v>11893.1623</v>
      </c>
      <c r="E41" s="60"/>
      <c r="F41" s="60"/>
      <c r="G41" s="59">
        <v>122007.6928</v>
      </c>
      <c r="H41" s="61">
        <v>-90.252120971178599</v>
      </c>
      <c r="I41" s="59">
        <v>1144.5513000000001</v>
      </c>
      <c r="J41" s="61">
        <v>9.6236078439793893</v>
      </c>
      <c r="K41" s="59">
        <v>9538.2021000000004</v>
      </c>
      <c r="L41" s="61">
        <v>7.8177054914360298</v>
      </c>
      <c r="M41" s="61">
        <v>-0.880003454739127</v>
      </c>
      <c r="N41" s="59">
        <v>692959.90729999996</v>
      </c>
      <c r="O41" s="59">
        <v>1749621.7777</v>
      </c>
      <c r="P41" s="59">
        <v>49</v>
      </c>
      <c r="Q41" s="59">
        <v>62</v>
      </c>
      <c r="R41" s="61">
        <v>-20.9677419354839</v>
      </c>
      <c r="S41" s="59">
        <v>242.71759795918399</v>
      </c>
      <c r="T41" s="59">
        <v>252.86737419354799</v>
      </c>
      <c r="U41" s="62">
        <v>-4.1817224295667001</v>
      </c>
    </row>
    <row r="42" spans="1:21" ht="12" customHeight="1" thickBot="1">
      <c r="A42" s="85"/>
      <c r="B42" s="74" t="s">
        <v>33</v>
      </c>
      <c r="C42" s="75"/>
      <c r="D42" s="59">
        <v>530458.6949</v>
      </c>
      <c r="E42" s="60"/>
      <c r="F42" s="60"/>
      <c r="G42" s="59">
        <v>459636.7243</v>
      </c>
      <c r="H42" s="61">
        <v>15.408248918286001</v>
      </c>
      <c r="I42" s="59">
        <v>32371.4277</v>
      </c>
      <c r="J42" s="61">
        <v>6.1025350345331901</v>
      </c>
      <c r="K42" s="59">
        <v>26860.126899999999</v>
      </c>
      <c r="L42" s="61">
        <v>5.8437730233384704</v>
      </c>
      <c r="M42" s="61">
        <v>0.20518521079660301</v>
      </c>
      <c r="N42" s="59">
        <v>11277664.069800001</v>
      </c>
      <c r="O42" s="59">
        <v>38740746.366499998</v>
      </c>
      <c r="P42" s="59">
        <v>2322</v>
      </c>
      <c r="Q42" s="59">
        <v>1696</v>
      </c>
      <c r="R42" s="61">
        <v>36.910377358490599</v>
      </c>
      <c r="S42" s="59">
        <v>228.449050344531</v>
      </c>
      <c r="T42" s="59">
        <v>202.957072759434</v>
      </c>
      <c r="U42" s="62">
        <v>11.158714622210701</v>
      </c>
    </row>
    <row r="43" spans="1:21" ht="12" thickBot="1">
      <c r="A43" s="85"/>
      <c r="B43" s="74" t="s">
        <v>38</v>
      </c>
      <c r="C43" s="75"/>
      <c r="D43" s="59">
        <v>310874.88</v>
      </c>
      <c r="E43" s="60"/>
      <c r="F43" s="60"/>
      <c r="G43" s="59">
        <v>142718.13</v>
      </c>
      <c r="H43" s="61">
        <v>117.82437872469301</v>
      </c>
      <c r="I43" s="59">
        <v>-30555.01</v>
      </c>
      <c r="J43" s="61">
        <v>-9.8287162989817602</v>
      </c>
      <c r="K43" s="59">
        <v>-10153.69</v>
      </c>
      <c r="L43" s="61">
        <v>-7.1145060546967702</v>
      </c>
      <c r="M43" s="61">
        <v>2.00925180894827</v>
      </c>
      <c r="N43" s="59">
        <v>3431841.64</v>
      </c>
      <c r="O43" s="59">
        <v>12780436.789999999</v>
      </c>
      <c r="P43" s="59">
        <v>186</v>
      </c>
      <c r="Q43" s="59">
        <v>46</v>
      </c>
      <c r="R43" s="61">
        <v>304.34782608695701</v>
      </c>
      <c r="S43" s="59">
        <v>1671.3703225806501</v>
      </c>
      <c r="T43" s="59">
        <v>1110.4954347826099</v>
      </c>
      <c r="U43" s="62">
        <v>33.557786698762797</v>
      </c>
    </row>
    <row r="44" spans="1:21" ht="12" thickBot="1">
      <c r="A44" s="85"/>
      <c r="B44" s="74" t="s">
        <v>39</v>
      </c>
      <c r="C44" s="75"/>
      <c r="D44" s="59">
        <v>128818.4</v>
      </c>
      <c r="E44" s="60"/>
      <c r="F44" s="60"/>
      <c r="G44" s="59">
        <v>44607.75</v>
      </c>
      <c r="H44" s="61">
        <v>188.78031283801599</v>
      </c>
      <c r="I44" s="59">
        <v>16456.63</v>
      </c>
      <c r="J44" s="61">
        <v>12.7750616371574</v>
      </c>
      <c r="K44" s="59">
        <v>6167.16</v>
      </c>
      <c r="L44" s="61">
        <v>13.8253106242749</v>
      </c>
      <c r="M44" s="61">
        <v>1.66842922836443</v>
      </c>
      <c r="N44" s="59">
        <v>1519903.49</v>
      </c>
      <c r="O44" s="59">
        <v>5660842.6299999999</v>
      </c>
      <c r="P44" s="59">
        <v>85</v>
      </c>
      <c r="Q44" s="59">
        <v>48</v>
      </c>
      <c r="R44" s="61">
        <v>77.0833333333333</v>
      </c>
      <c r="S44" s="59">
        <v>1515.51058823529</v>
      </c>
      <c r="T44" s="59">
        <v>746.15458333333299</v>
      </c>
      <c r="U44" s="62">
        <v>50.765465505445398</v>
      </c>
    </row>
    <row r="45" spans="1:21" ht="12" thickBot="1">
      <c r="A45" s="86"/>
      <c r="B45" s="74" t="s">
        <v>34</v>
      </c>
      <c r="C45" s="75"/>
      <c r="D45" s="64">
        <v>12698.517599999999</v>
      </c>
      <c r="E45" s="65"/>
      <c r="F45" s="65"/>
      <c r="G45" s="64">
        <v>3720.7474000000002</v>
      </c>
      <c r="H45" s="66">
        <v>241.28943018276399</v>
      </c>
      <c r="I45" s="64">
        <v>2276.2802999999999</v>
      </c>
      <c r="J45" s="66">
        <v>17.925559279454799</v>
      </c>
      <c r="K45" s="64">
        <v>376.2885</v>
      </c>
      <c r="L45" s="66">
        <v>10.113250364698199</v>
      </c>
      <c r="M45" s="66">
        <v>5.04929542093367</v>
      </c>
      <c r="N45" s="64">
        <v>223899.1972</v>
      </c>
      <c r="O45" s="64">
        <v>1209934.7312</v>
      </c>
      <c r="P45" s="64">
        <v>8</v>
      </c>
      <c r="Q45" s="64">
        <v>10</v>
      </c>
      <c r="R45" s="66">
        <v>-20</v>
      </c>
      <c r="S45" s="64">
        <v>1587.3146999999999</v>
      </c>
      <c r="T45" s="64">
        <v>198.92868000000001</v>
      </c>
      <c r="U45" s="67">
        <v>87.467596690183697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G32" sqref="G32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42790</v>
      </c>
      <c r="C2" s="43">
        <v>12</v>
      </c>
      <c r="D2" s="43">
        <v>57151</v>
      </c>
      <c r="E2" s="43">
        <v>760054.90824615397</v>
      </c>
      <c r="F2" s="43">
        <v>616051.91937264998</v>
      </c>
      <c r="G2" s="37"/>
      <c r="H2" s="37"/>
    </row>
    <row r="3" spans="1:8">
      <c r="A3" s="43">
        <v>2</v>
      </c>
      <c r="B3" s="44">
        <v>42790</v>
      </c>
      <c r="C3" s="43">
        <v>13</v>
      </c>
      <c r="D3" s="43">
        <v>11016</v>
      </c>
      <c r="E3" s="43">
        <v>92699.147332478606</v>
      </c>
      <c r="F3" s="43">
        <v>71563.233890598305</v>
      </c>
      <c r="G3" s="37"/>
      <c r="H3" s="37"/>
    </row>
    <row r="4" spans="1:8">
      <c r="A4" s="43">
        <v>3</v>
      </c>
      <c r="B4" s="44">
        <v>42790</v>
      </c>
      <c r="C4" s="43">
        <v>14</v>
      </c>
      <c r="D4" s="43">
        <v>125867</v>
      </c>
      <c r="E4" s="43">
        <v>131914.484508063</v>
      </c>
      <c r="F4" s="43">
        <v>102372.694100081</v>
      </c>
      <c r="G4" s="37"/>
      <c r="H4" s="37"/>
    </row>
    <row r="5" spans="1:8">
      <c r="A5" s="43">
        <v>4</v>
      </c>
      <c r="B5" s="44">
        <v>42790</v>
      </c>
      <c r="C5" s="43">
        <v>15</v>
      </c>
      <c r="D5" s="43">
        <v>3208</v>
      </c>
      <c r="E5" s="43">
        <v>53800.764196059303</v>
      </c>
      <c r="F5" s="43">
        <v>41946.288173428598</v>
      </c>
      <c r="G5" s="37"/>
      <c r="H5" s="37"/>
    </row>
    <row r="6" spans="1:8">
      <c r="A6" s="43">
        <v>5</v>
      </c>
      <c r="B6" s="44">
        <v>42790</v>
      </c>
      <c r="C6" s="43">
        <v>16</v>
      </c>
      <c r="D6" s="43">
        <v>4878</v>
      </c>
      <c r="E6" s="43">
        <v>208964.70267863199</v>
      </c>
      <c r="F6" s="43">
        <v>180788.03644187999</v>
      </c>
      <c r="G6" s="37"/>
      <c r="H6" s="37"/>
    </row>
    <row r="7" spans="1:8">
      <c r="A7" s="43">
        <v>6</v>
      </c>
      <c r="B7" s="44">
        <v>42790</v>
      </c>
      <c r="C7" s="43">
        <v>17</v>
      </c>
      <c r="D7" s="43">
        <v>15767</v>
      </c>
      <c r="E7" s="43">
        <v>297623.49578290601</v>
      </c>
      <c r="F7" s="43">
        <v>263143.93939572602</v>
      </c>
      <c r="G7" s="37"/>
      <c r="H7" s="37"/>
    </row>
    <row r="8" spans="1:8">
      <c r="A8" s="43">
        <v>7</v>
      </c>
      <c r="B8" s="44">
        <v>42790</v>
      </c>
      <c r="C8" s="43">
        <v>18</v>
      </c>
      <c r="D8" s="43">
        <v>67539</v>
      </c>
      <c r="E8" s="43">
        <v>106756.66268717901</v>
      </c>
      <c r="F8" s="43">
        <v>96798.393002564102</v>
      </c>
      <c r="G8" s="37"/>
      <c r="H8" s="37"/>
    </row>
    <row r="9" spans="1:8">
      <c r="A9" s="43">
        <v>8</v>
      </c>
      <c r="B9" s="44">
        <v>42790</v>
      </c>
      <c r="C9" s="43">
        <v>19</v>
      </c>
      <c r="D9" s="43">
        <v>23861</v>
      </c>
      <c r="E9" s="43">
        <v>161021.28998632499</v>
      </c>
      <c r="F9" s="43">
        <v>250279.72862478599</v>
      </c>
      <c r="G9" s="37"/>
      <c r="H9" s="37"/>
    </row>
    <row r="10" spans="1:8">
      <c r="A10" s="43">
        <v>9</v>
      </c>
      <c r="B10" s="44">
        <v>42790</v>
      </c>
      <c r="C10" s="43">
        <v>21</v>
      </c>
      <c r="D10" s="43">
        <v>238737</v>
      </c>
      <c r="E10" s="43">
        <v>957220.49952820502</v>
      </c>
      <c r="F10" s="43">
        <v>1039127.01845128</v>
      </c>
      <c r="G10" s="37"/>
      <c r="H10" s="37"/>
    </row>
    <row r="11" spans="1:8">
      <c r="A11" s="43">
        <v>10</v>
      </c>
      <c r="B11" s="44">
        <v>42790</v>
      </c>
      <c r="C11" s="43">
        <v>22</v>
      </c>
      <c r="D11" s="43">
        <v>22743</v>
      </c>
      <c r="E11" s="43">
        <v>585818.282735897</v>
      </c>
      <c r="F11" s="43">
        <v>489310.58962649602</v>
      </c>
      <c r="G11" s="37"/>
      <c r="H11" s="37"/>
    </row>
    <row r="12" spans="1:8">
      <c r="A12" s="43">
        <v>11</v>
      </c>
      <c r="B12" s="44">
        <v>42790</v>
      </c>
      <c r="C12" s="43">
        <v>23</v>
      </c>
      <c r="D12" s="43">
        <v>166940.76199999999</v>
      </c>
      <c r="E12" s="43">
        <v>1793083.7415786299</v>
      </c>
      <c r="F12" s="43">
        <v>1566267.8666623901</v>
      </c>
      <c r="G12" s="37"/>
      <c r="H12" s="37"/>
    </row>
    <row r="13" spans="1:8">
      <c r="A13" s="43">
        <v>12</v>
      </c>
      <c r="B13" s="44">
        <v>42790</v>
      </c>
      <c r="C13" s="43">
        <v>24</v>
      </c>
      <c r="D13" s="43">
        <v>23867.1</v>
      </c>
      <c r="E13" s="43">
        <v>705238.12479572603</v>
      </c>
      <c r="F13" s="43">
        <v>662096.82284615398</v>
      </c>
      <c r="G13" s="37"/>
      <c r="H13" s="37"/>
    </row>
    <row r="14" spans="1:8">
      <c r="A14" s="43">
        <v>13</v>
      </c>
      <c r="B14" s="44">
        <v>42790</v>
      </c>
      <c r="C14" s="43">
        <v>25</v>
      </c>
      <c r="D14" s="43">
        <v>89697</v>
      </c>
      <c r="E14" s="43">
        <v>982829.91029999999</v>
      </c>
      <c r="F14" s="43">
        <v>868713.88329999999</v>
      </c>
      <c r="G14" s="37"/>
      <c r="H14" s="37"/>
    </row>
    <row r="15" spans="1:8">
      <c r="A15" s="43">
        <v>14</v>
      </c>
      <c r="B15" s="44">
        <v>42790</v>
      </c>
      <c r="C15" s="43">
        <v>26</v>
      </c>
      <c r="D15" s="43">
        <v>73697</v>
      </c>
      <c r="E15" s="43">
        <v>420890.16819935699</v>
      </c>
      <c r="F15" s="43">
        <v>370754.31657451799</v>
      </c>
      <c r="G15" s="37"/>
      <c r="H15" s="37"/>
    </row>
    <row r="16" spans="1:8">
      <c r="A16" s="43">
        <v>15</v>
      </c>
      <c r="B16" s="44">
        <v>42790</v>
      </c>
      <c r="C16" s="43">
        <v>27</v>
      </c>
      <c r="D16" s="43">
        <v>201855.19</v>
      </c>
      <c r="E16" s="43">
        <v>1500798.49955833</v>
      </c>
      <c r="F16" s="43">
        <v>1465484.8821296601</v>
      </c>
      <c r="G16" s="37"/>
      <c r="H16" s="37"/>
    </row>
    <row r="17" spans="1:9">
      <c r="A17" s="43">
        <v>16</v>
      </c>
      <c r="B17" s="44">
        <v>42790</v>
      </c>
      <c r="C17" s="43">
        <v>29</v>
      </c>
      <c r="D17" s="43">
        <v>176115</v>
      </c>
      <c r="E17" s="43">
        <v>2455986.4760512798</v>
      </c>
      <c r="F17" s="43">
        <v>2217223.7640196602</v>
      </c>
      <c r="G17" s="37"/>
      <c r="H17" s="37"/>
    </row>
    <row r="18" spans="1:9">
      <c r="A18" s="43">
        <v>17</v>
      </c>
      <c r="B18" s="44">
        <v>42790</v>
      </c>
      <c r="C18" s="43">
        <v>31</v>
      </c>
      <c r="D18" s="43">
        <v>31351.351999999999</v>
      </c>
      <c r="E18" s="43">
        <v>407287.79109805601</v>
      </c>
      <c r="F18" s="43">
        <v>359782.43878305203</v>
      </c>
      <c r="G18" s="37"/>
      <c r="H18" s="37"/>
    </row>
    <row r="19" spans="1:9">
      <c r="A19" s="43">
        <v>18</v>
      </c>
      <c r="B19" s="44">
        <v>42790</v>
      </c>
      <c r="C19" s="43">
        <v>32</v>
      </c>
      <c r="D19" s="43">
        <v>27985.831999999999</v>
      </c>
      <c r="E19" s="43">
        <v>425127.22389513702</v>
      </c>
      <c r="F19" s="43">
        <v>396615.93097758602</v>
      </c>
      <c r="G19" s="37"/>
      <c r="H19" s="37"/>
    </row>
    <row r="20" spans="1:9">
      <c r="A20" s="43">
        <v>19</v>
      </c>
      <c r="B20" s="44">
        <v>42790</v>
      </c>
      <c r="C20" s="43">
        <v>33</v>
      </c>
      <c r="D20" s="43">
        <v>72647.315000000002</v>
      </c>
      <c r="E20" s="43">
        <v>924546.38297388202</v>
      </c>
      <c r="F20" s="43">
        <v>818794.92903942801</v>
      </c>
      <c r="G20" s="37"/>
      <c r="H20" s="37"/>
    </row>
    <row r="21" spans="1:9">
      <c r="A21" s="43">
        <v>20</v>
      </c>
      <c r="B21" s="44">
        <v>42790</v>
      </c>
      <c r="C21" s="43">
        <v>34</v>
      </c>
      <c r="D21" s="43">
        <v>44313.404999999999</v>
      </c>
      <c r="E21" s="43">
        <v>333499.83864399098</v>
      </c>
      <c r="F21" s="43">
        <v>261064.15912309199</v>
      </c>
      <c r="G21" s="37"/>
      <c r="H21" s="37"/>
    </row>
    <row r="22" spans="1:9">
      <c r="A22" s="43">
        <v>21</v>
      </c>
      <c r="B22" s="44">
        <v>42790</v>
      </c>
      <c r="C22" s="43">
        <v>35</v>
      </c>
      <c r="D22" s="43">
        <v>37911.423999999999</v>
      </c>
      <c r="E22" s="43">
        <v>1056515.0414177</v>
      </c>
      <c r="F22" s="43">
        <v>1030638.22651681</v>
      </c>
      <c r="G22" s="37"/>
      <c r="H22" s="37"/>
    </row>
    <row r="23" spans="1:9">
      <c r="A23" s="43">
        <v>22</v>
      </c>
      <c r="B23" s="44">
        <v>42790</v>
      </c>
      <c r="C23" s="43">
        <v>36</v>
      </c>
      <c r="D23" s="43">
        <v>213224.41899999999</v>
      </c>
      <c r="E23" s="43">
        <v>893646.96867433598</v>
      </c>
      <c r="F23" s="43">
        <v>787282.05360469804</v>
      </c>
      <c r="G23" s="37"/>
      <c r="H23" s="37"/>
    </row>
    <row r="24" spans="1:9">
      <c r="A24" s="43">
        <v>23</v>
      </c>
      <c r="B24" s="44">
        <v>42790</v>
      </c>
      <c r="C24" s="43">
        <v>37</v>
      </c>
      <c r="D24" s="43">
        <v>141263.15100000001</v>
      </c>
      <c r="E24" s="43">
        <v>1243388.9526292</v>
      </c>
      <c r="F24" s="43">
        <v>1120785.62552417</v>
      </c>
      <c r="G24" s="37"/>
      <c r="H24" s="37"/>
    </row>
    <row r="25" spans="1:9">
      <c r="A25" s="43">
        <v>24</v>
      </c>
      <c r="B25" s="44">
        <v>42790</v>
      </c>
      <c r="C25" s="43">
        <v>38</v>
      </c>
      <c r="D25" s="43">
        <v>655516.08799999999</v>
      </c>
      <c r="E25" s="43">
        <v>2646742.6217354001</v>
      </c>
      <c r="F25" s="43">
        <v>2786770.7405831902</v>
      </c>
      <c r="G25" s="37"/>
      <c r="H25" s="37"/>
    </row>
    <row r="26" spans="1:9">
      <c r="A26" s="43">
        <v>25</v>
      </c>
      <c r="B26" s="44">
        <v>42790</v>
      </c>
      <c r="C26" s="43">
        <v>39</v>
      </c>
      <c r="D26" s="43">
        <v>107199.89200000001</v>
      </c>
      <c r="E26" s="43">
        <v>190764.48471459799</v>
      </c>
      <c r="F26" s="43">
        <v>148834.567576684</v>
      </c>
      <c r="G26" s="37"/>
      <c r="H26" s="37"/>
    </row>
    <row r="27" spans="1:9">
      <c r="A27" s="43">
        <v>26</v>
      </c>
      <c r="B27" s="44">
        <v>42790</v>
      </c>
      <c r="C27" s="43">
        <v>42</v>
      </c>
      <c r="D27" s="43">
        <v>9198.9869999999992</v>
      </c>
      <c r="E27" s="43">
        <v>173689.3008</v>
      </c>
      <c r="F27" s="43">
        <v>158755.58929999999</v>
      </c>
      <c r="G27" s="37"/>
      <c r="H27" s="37"/>
    </row>
    <row r="28" spans="1:9">
      <c r="A28" s="43">
        <v>27</v>
      </c>
      <c r="B28" s="44">
        <v>42790</v>
      </c>
      <c r="C28" s="43">
        <v>70</v>
      </c>
      <c r="D28" s="43">
        <v>100</v>
      </c>
      <c r="E28" s="43">
        <v>136013.24</v>
      </c>
      <c r="F28" s="43">
        <v>126526.43</v>
      </c>
      <c r="G28" s="37"/>
      <c r="H28" s="37"/>
    </row>
    <row r="29" spans="1:9">
      <c r="A29" s="43">
        <v>28</v>
      </c>
      <c r="B29" s="44">
        <v>42790</v>
      </c>
      <c r="C29" s="43">
        <v>71</v>
      </c>
      <c r="D29" s="43">
        <v>228</v>
      </c>
      <c r="E29" s="43">
        <v>587429.15</v>
      </c>
      <c r="F29" s="43">
        <v>665347.28</v>
      </c>
      <c r="G29" s="37"/>
      <c r="H29" s="37"/>
    </row>
    <row r="30" spans="1:9">
      <c r="A30" s="43">
        <v>29</v>
      </c>
      <c r="B30" s="44">
        <v>42790</v>
      </c>
      <c r="C30" s="43">
        <v>72</v>
      </c>
      <c r="D30" s="43">
        <v>79</v>
      </c>
      <c r="E30" s="43">
        <v>167913.79</v>
      </c>
      <c r="F30" s="43">
        <v>174316.86</v>
      </c>
      <c r="G30" s="37"/>
      <c r="H30" s="37"/>
    </row>
    <row r="31" spans="1:9">
      <c r="A31" s="39">
        <v>30</v>
      </c>
      <c r="B31" s="44">
        <v>42790</v>
      </c>
      <c r="C31" s="39">
        <v>73</v>
      </c>
      <c r="D31" s="39">
        <v>205</v>
      </c>
      <c r="E31" s="39">
        <v>474221.75</v>
      </c>
      <c r="F31" s="39">
        <v>540163.65</v>
      </c>
      <c r="G31" s="39"/>
      <c r="H31" s="39"/>
      <c r="I31" s="39"/>
    </row>
    <row r="32" spans="1:9">
      <c r="A32" s="39">
        <v>31</v>
      </c>
      <c r="B32" s="44">
        <v>42790</v>
      </c>
      <c r="C32" s="39">
        <v>75</v>
      </c>
      <c r="D32" s="39">
        <v>54</v>
      </c>
      <c r="E32" s="39">
        <v>11893.1623931624</v>
      </c>
      <c r="F32" s="39">
        <v>10748.6111111111</v>
      </c>
      <c r="G32" s="39"/>
      <c r="H32" s="39"/>
    </row>
    <row r="33" spans="1:8">
      <c r="A33" s="39">
        <v>32</v>
      </c>
      <c r="B33" s="44">
        <v>42790</v>
      </c>
      <c r="C33" s="39">
        <v>76</v>
      </c>
      <c r="D33" s="39">
        <v>2507</v>
      </c>
      <c r="E33" s="39">
        <v>530458.68647863204</v>
      </c>
      <c r="F33" s="39">
        <v>498087.25909658102</v>
      </c>
      <c r="G33" s="39"/>
      <c r="H33" s="39"/>
    </row>
    <row r="34" spans="1:8">
      <c r="A34" s="39">
        <v>33</v>
      </c>
      <c r="B34" s="44">
        <v>42790</v>
      </c>
      <c r="C34" s="39">
        <v>77</v>
      </c>
      <c r="D34" s="39">
        <v>178</v>
      </c>
      <c r="E34" s="39">
        <v>310874.88</v>
      </c>
      <c r="F34" s="39">
        <v>341429.89</v>
      </c>
      <c r="G34" s="30"/>
      <c r="H34" s="30"/>
    </row>
    <row r="35" spans="1:8">
      <c r="A35" s="39">
        <v>34</v>
      </c>
      <c r="B35" s="44">
        <v>42790</v>
      </c>
      <c r="C35" s="39">
        <v>78</v>
      </c>
      <c r="D35" s="39">
        <v>77</v>
      </c>
      <c r="E35" s="39">
        <v>128818.4</v>
      </c>
      <c r="F35" s="39">
        <v>112361.77</v>
      </c>
      <c r="G35" s="30"/>
      <c r="H35" s="30"/>
    </row>
    <row r="36" spans="1:8">
      <c r="A36" s="39">
        <v>35</v>
      </c>
      <c r="B36" s="44">
        <v>42790</v>
      </c>
      <c r="C36" s="39">
        <v>99</v>
      </c>
      <c r="D36" s="39">
        <v>8</v>
      </c>
      <c r="E36" s="39">
        <v>12698.5175100219</v>
      </c>
      <c r="F36" s="39">
        <v>10422.237349671001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2017-02-25T02:07:57Z</dcterms:modified>
</cp:coreProperties>
</file>