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<sst xmlns="http://schemas.openxmlformats.org/spreadsheetml/2006/main" count="117" uniqueCount="77">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</sst>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106" fillId="0" borderId="0" xfId="0" applyNumberFormat="1" applyFont="1" applyFill="1" applyBorder="1" applyAlignment="1" applyProtection="1">
      <alignment vertical="center"/>
    </xf>
    <xf numFmtId="0" fontId="106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29912091.848899994</v>
      </c>
      <c r="F3" s="25">
        <f>RA!I7</f>
        <v>342082.35489999998</v>
      </c>
      <c r="G3" s="16">
        <f>SUM(G4:G42)</f>
        <v>29570009.493999999</v>
      </c>
      <c r="H3" s="27">
        <f>RA!J7</f>
        <v>1.1436256502153701</v>
      </c>
      <c r="I3" s="20">
        <f>SUM(I4:I42)</f>
        <v>29912100.440306395</v>
      </c>
      <c r="J3" s="21">
        <f>SUM(J4:J42)</f>
        <v>29570009.627954066</v>
      </c>
      <c r="K3" s="22">
        <f>E3-I3</f>
        <v>-8.5914064012467861</v>
      </c>
      <c r="L3" s="22">
        <f>G3-J3</f>
        <v>-0.13395406678318977</v>
      </c>
    </row>
    <row r="4" spans="1:13" x14ac:dyDescent="0.2">
      <c r="A4" s="50">
        <f>RA!A8</f>
        <v>42792</v>
      </c>
      <c r="B4" s="12">
        <v>12</v>
      </c>
      <c r="C4" s="45" t="s">
        <v>6</v>
      </c>
      <c r="D4" s="45"/>
      <c r="E4" s="15">
        <f>IFERROR(VLOOKUP(C4,RA!B:D,3,0),0)</f>
        <v>1329412.4217000001</v>
      </c>
      <c r="F4" s="25">
        <f>IFERROR(VLOOKUP(C4,RA!B:I,8,0),0)</f>
        <v>86642.0144</v>
      </c>
      <c r="G4" s="16">
        <f t="shared" ref="G4:G42" si="0">E4-F4</f>
        <v>1242770.4073000001</v>
      </c>
      <c r="H4" s="27">
        <f>RA!J8</f>
        <v>6.51731644640462</v>
      </c>
      <c r="I4" s="20">
        <f>IFERROR(VLOOKUP(B4,RMS!C:E,3,FALSE),0)</f>
        <v>1329413.1381760701</v>
      </c>
      <c r="J4" s="21">
        <f>IFERROR(VLOOKUP(B4,RMS!C:F,4,FALSE),0)</f>
        <v>1242770.4016760699</v>
      </c>
      <c r="K4" s="22">
        <f t="shared" ref="K4:K42" si="1">E4-I4</f>
        <v>-0.71647606999613345</v>
      </c>
      <c r="L4" s="22">
        <f t="shared" ref="L4:L42" si="2">G4-J4</f>
        <v>5.6239301338791847E-3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130701.0989</v>
      </c>
      <c r="F5" s="25">
        <f>IFERROR(VLOOKUP(C5,RA!B:I,8,0),0)</f>
        <v>29730.565699999999</v>
      </c>
      <c r="G5" s="16">
        <f t="shared" si="0"/>
        <v>100970.53320000001</v>
      </c>
      <c r="H5" s="27">
        <f>RA!J9</f>
        <v>22.7469898495245</v>
      </c>
      <c r="I5" s="20">
        <f>IFERROR(VLOOKUP(B5,RMS!C:E,3,FALSE),0)</f>
        <v>130701.191994872</v>
      </c>
      <c r="J5" s="21">
        <f>IFERROR(VLOOKUP(B5,RMS!C:F,4,FALSE),0)</f>
        <v>100970.537418803</v>
      </c>
      <c r="K5" s="22">
        <f t="shared" si="1"/>
        <v>-9.3094872005167417E-2</v>
      </c>
      <c r="L5" s="22">
        <f t="shared" si="2"/>
        <v>-4.2188029910903424E-3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223281.99650000001</v>
      </c>
      <c r="F6" s="25">
        <f>IFERROR(VLOOKUP(C6,RA!B:I,8,0),0)</f>
        <v>31620.496899999998</v>
      </c>
      <c r="G6" s="16">
        <f t="shared" si="0"/>
        <v>191661.49960000001</v>
      </c>
      <c r="H6" s="27">
        <f>RA!J10</f>
        <v>14.1616867439646</v>
      </c>
      <c r="I6" s="20">
        <f>IFERROR(VLOOKUP(B6,RMS!C:E,3,FALSE),0)</f>
        <v>223284.80902735001</v>
      </c>
      <c r="J6" s="21">
        <f>IFERROR(VLOOKUP(B6,RMS!C:F,4,FALSE),0)</f>
        <v>191661.501822839</v>
      </c>
      <c r="K6" s="22">
        <f>E6-I6</f>
        <v>-2.8125273500045296</v>
      </c>
      <c r="L6" s="22">
        <f t="shared" si="2"/>
        <v>-2.2228389861993492E-3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89712.455000000002</v>
      </c>
      <c r="F7" s="25">
        <f>IFERROR(VLOOKUP(C7,RA!B:I,8,0),0)</f>
        <v>2050.5751</v>
      </c>
      <c r="G7" s="16">
        <f t="shared" si="0"/>
        <v>87661.8799</v>
      </c>
      <c r="H7" s="27">
        <f>RA!J11</f>
        <v>2.2857195246747</v>
      </c>
      <c r="I7" s="20">
        <f>IFERROR(VLOOKUP(B7,RMS!C:E,3,FALSE),0)</f>
        <v>89712.511644527607</v>
      </c>
      <c r="J7" s="21">
        <f>IFERROR(VLOOKUP(B7,RMS!C:F,4,FALSE),0)</f>
        <v>87661.880913229004</v>
      </c>
      <c r="K7" s="22">
        <f t="shared" si="1"/>
        <v>-5.664452760538552E-2</v>
      </c>
      <c r="L7" s="22">
        <f t="shared" si="2"/>
        <v>-1.0132290044566616E-3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240273.16510000001</v>
      </c>
      <c r="F8" s="25">
        <f>IFERROR(VLOOKUP(C8,RA!B:I,8,0),0)</f>
        <v>32448.9784</v>
      </c>
      <c r="G8" s="16">
        <f t="shared" si="0"/>
        <v>207824.18670000002</v>
      </c>
      <c r="H8" s="27">
        <f>RA!J12</f>
        <v>13.505036397425</v>
      </c>
      <c r="I8" s="20">
        <f>IFERROR(VLOOKUP(B8,RMS!C:E,3,FALSE),0)</f>
        <v>240273.155421367</v>
      </c>
      <c r="J8" s="21">
        <f>IFERROR(VLOOKUP(B8,RMS!C:F,4,FALSE),0)</f>
        <v>207824.18516495699</v>
      </c>
      <c r="K8" s="22">
        <f t="shared" si="1"/>
        <v>9.6786330104805529E-3</v>
      </c>
      <c r="L8" s="22">
        <f t="shared" si="2"/>
        <v>1.5350430330727249E-3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353170.34379999997</v>
      </c>
      <c r="F9" s="25">
        <f>IFERROR(VLOOKUP(C9,RA!B:I,8,0),0)</f>
        <v>46108.273800000003</v>
      </c>
      <c r="G9" s="16">
        <f t="shared" si="0"/>
        <v>307062.06999999995</v>
      </c>
      <c r="H9" s="27">
        <f>RA!J13</f>
        <v>13.055533854821901</v>
      </c>
      <c r="I9" s="20">
        <f>IFERROR(VLOOKUP(B9,RMS!C:E,3,FALSE),0)</f>
        <v>353170.56254444399</v>
      </c>
      <c r="J9" s="21">
        <f>IFERROR(VLOOKUP(B9,RMS!C:F,4,FALSE),0)</f>
        <v>307062.071016239</v>
      </c>
      <c r="K9" s="22">
        <f t="shared" si="1"/>
        <v>-0.21874444402055815</v>
      </c>
      <c r="L9" s="22">
        <f t="shared" si="2"/>
        <v>-1.0162390535697341E-3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146683.12049999999</v>
      </c>
      <c r="F10" s="25">
        <f>IFERROR(VLOOKUP(C10,RA!B:I,8,0),0)</f>
        <v>20902.379300000001</v>
      </c>
      <c r="G10" s="16">
        <f t="shared" si="0"/>
        <v>125780.74119999999</v>
      </c>
      <c r="H10" s="27">
        <f>RA!J14</f>
        <v>14.2500236078629</v>
      </c>
      <c r="I10" s="20">
        <f>IFERROR(VLOOKUP(B10,RMS!C:E,3,FALSE),0)</f>
        <v>146683.12826923101</v>
      </c>
      <c r="J10" s="21">
        <f>IFERROR(VLOOKUP(B10,RMS!C:F,4,FALSE),0)</f>
        <v>125780.742398291</v>
      </c>
      <c r="K10" s="22">
        <f t="shared" si="1"/>
        <v>-7.769231015117839E-3</v>
      </c>
      <c r="L10" s="22">
        <f t="shared" si="2"/>
        <v>-1.198291007312946E-3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157628.43640000001</v>
      </c>
      <c r="F11" s="25">
        <f>IFERROR(VLOOKUP(C11,RA!B:I,8,0),0)</f>
        <v>-59250.356800000001</v>
      </c>
      <c r="G11" s="16">
        <f t="shared" si="0"/>
        <v>216878.79320000001</v>
      </c>
      <c r="H11" s="27">
        <f>RA!J15</f>
        <v>-37.588621795147098</v>
      </c>
      <c r="I11" s="20">
        <f>IFERROR(VLOOKUP(B11,RMS!C:E,3,FALSE),0)</f>
        <v>157628.52585213701</v>
      </c>
      <c r="J11" s="21">
        <f>IFERROR(VLOOKUP(B11,RMS!C:F,4,FALSE),0)</f>
        <v>216878.79351282</v>
      </c>
      <c r="K11" s="22">
        <f t="shared" si="1"/>
        <v>-8.9452137006446719E-2</v>
      </c>
      <c r="L11" s="22">
        <f t="shared" si="2"/>
        <v>-3.1281998963095248E-4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1661746.0319999999</v>
      </c>
      <c r="F12" s="25">
        <f>IFERROR(VLOOKUP(C12,RA!B:I,8,0),0)</f>
        <v>-123422.39449999999</v>
      </c>
      <c r="G12" s="16">
        <f t="shared" si="0"/>
        <v>1785168.4264999998</v>
      </c>
      <c r="H12" s="27">
        <f>RA!J16</f>
        <v>-7.4272718046725004</v>
      </c>
      <c r="I12" s="20">
        <f>IFERROR(VLOOKUP(B12,RMS!C:E,3,FALSE),0)</f>
        <v>1661745.4368923099</v>
      </c>
      <c r="J12" s="21">
        <f>IFERROR(VLOOKUP(B12,RMS!C:F,4,FALSE),0)</f>
        <v>1785168.4265769201</v>
      </c>
      <c r="K12" s="22">
        <f t="shared" si="1"/>
        <v>0.59510768996551633</v>
      </c>
      <c r="L12" s="22">
        <f t="shared" si="2"/>
        <v>-7.6920259743928909E-5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541935.00289999996</v>
      </c>
      <c r="F13" s="25">
        <f>IFERROR(VLOOKUP(C13,RA!B:I,8,0),0)</f>
        <v>82743.509900000005</v>
      </c>
      <c r="G13" s="16">
        <f t="shared" si="0"/>
        <v>459191.49299999996</v>
      </c>
      <c r="H13" s="27">
        <f>RA!J17</f>
        <v>15.268161210702999</v>
      </c>
      <c r="I13" s="20">
        <f>IFERROR(VLOOKUP(B13,RMS!C:E,3,FALSE),0)</f>
        <v>541935.00157179497</v>
      </c>
      <c r="J13" s="21">
        <f>IFERROR(VLOOKUP(B13,RMS!C:F,4,FALSE),0)</f>
        <v>459191.493086325</v>
      </c>
      <c r="K13" s="22">
        <f t="shared" si="1"/>
        <v>1.3282049912959337E-3</v>
      </c>
      <c r="L13" s="22">
        <f t="shared" si="2"/>
        <v>-8.6325046140700579E-5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3262173.8043</v>
      </c>
      <c r="F14" s="25">
        <f>IFERROR(VLOOKUP(C14,RA!B:I,8,0),0)</f>
        <v>-337730.88650000002</v>
      </c>
      <c r="G14" s="16">
        <f t="shared" si="0"/>
        <v>3599904.6908</v>
      </c>
      <c r="H14" s="27">
        <f>RA!J18</f>
        <v>-10.3529396887077</v>
      </c>
      <c r="I14" s="20">
        <f>IFERROR(VLOOKUP(B14,RMS!C:E,3,FALSE),0)</f>
        <v>3262174.4132256401</v>
      </c>
      <c r="J14" s="21">
        <f>IFERROR(VLOOKUP(B14,RMS!C:F,4,FALSE),0)</f>
        <v>3599904.54742479</v>
      </c>
      <c r="K14" s="22">
        <f t="shared" si="1"/>
        <v>-0.60892564011737704</v>
      </c>
      <c r="L14" s="22">
        <f t="shared" si="2"/>
        <v>0.14337520999833941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827913.88190000004</v>
      </c>
      <c r="F15" s="25">
        <f>IFERROR(VLOOKUP(C15,RA!B:I,8,0),0)</f>
        <v>49953.757599999997</v>
      </c>
      <c r="G15" s="16">
        <f t="shared" si="0"/>
        <v>777960.12430000002</v>
      </c>
      <c r="H15" s="27">
        <f>RA!J19</f>
        <v>6.0336900602946599</v>
      </c>
      <c r="I15" s="20">
        <f>IFERROR(VLOOKUP(B15,RMS!C:E,3,FALSE),0)</f>
        <v>827913.70763247903</v>
      </c>
      <c r="J15" s="21">
        <f>IFERROR(VLOOKUP(B15,RMS!C:F,4,FALSE),0)</f>
        <v>777960.124404273</v>
      </c>
      <c r="K15" s="22">
        <f t="shared" si="1"/>
        <v>0.17426752101164311</v>
      </c>
      <c r="L15" s="22">
        <f t="shared" si="2"/>
        <v>-1.0427297092974186E-4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2189243.8720999998</v>
      </c>
      <c r="F16" s="25">
        <f>IFERROR(VLOOKUP(C16,RA!B:I,8,0),0)</f>
        <v>26132.478299999999</v>
      </c>
      <c r="G16" s="16">
        <f t="shared" si="0"/>
        <v>2163111.3937999997</v>
      </c>
      <c r="H16" s="27">
        <f>RA!J20</f>
        <v>1.1936759825177801</v>
      </c>
      <c r="I16" s="20">
        <f>IFERROR(VLOOKUP(B16,RMS!C:E,3,FALSE),0)</f>
        <v>2189243.9731999999</v>
      </c>
      <c r="J16" s="21">
        <f>IFERROR(VLOOKUP(B16,RMS!C:F,4,FALSE),0)</f>
        <v>2163111.3938000002</v>
      </c>
      <c r="K16" s="22">
        <f t="shared" si="1"/>
        <v>-0.10110000008717179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487689.65840000001</v>
      </c>
      <c r="F17" s="25">
        <f>IFERROR(VLOOKUP(C17,RA!B:I,8,0),0)</f>
        <v>56589.554799999998</v>
      </c>
      <c r="G17" s="16">
        <f t="shared" si="0"/>
        <v>431100.10360000003</v>
      </c>
      <c r="H17" s="27">
        <f>RA!J21</f>
        <v>11.603599507452699</v>
      </c>
      <c r="I17" s="20">
        <f>IFERROR(VLOOKUP(B17,RMS!C:E,3,FALSE),0)</f>
        <v>487689.44528281502</v>
      </c>
      <c r="J17" s="21">
        <f>IFERROR(VLOOKUP(B17,RMS!C:F,4,FALSE),0)</f>
        <v>431100.10338711098</v>
      </c>
      <c r="K17" s="22">
        <f t="shared" si="1"/>
        <v>0.21311718499055132</v>
      </c>
      <c r="L17" s="22">
        <f t="shared" si="2"/>
        <v>2.1288904827088118E-4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2131707.61</v>
      </c>
      <c r="F18" s="25">
        <f>IFERROR(VLOOKUP(C18,RA!B:I,8,0),0)</f>
        <v>67370.394100000005</v>
      </c>
      <c r="G18" s="16">
        <f t="shared" si="0"/>
        <v>2064337.2159</v>
      </c>
      <c r="H18" s="27">
        <f>RA!J22</f>
        <v>3.1603956276161198</v>
      </c>
      <c r="I18" s="20">
        <f>IFERROR(VLOOKUP(B18,RMS!C:E,3,FALSE),0)</f>
        <v>2131709.8616053099</v>
      </c>
      <c r="J18" s="21">
        <f>IFERROR(VLOOKUP(B18,RMS!C:F,4,FALSE),0)</f>
        <v>2064337.2111008801</v>
      </c>
      <c r="K18" s="22">
        <f t="shared" si="1"/>
        <v>-2.2516053100116551</v>
      </c>
      <c r="L18" s="22">
        <f t="shared" si="2"/>
        <v>4.799119895324111E-3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4984189.3969000001</v>
      </c>
      <c r="F19" s="25">
        <f>IFERROR(VLOOKUP(C19,RA!B:I,8,0),0)</f>
        <v>-85260.126600000003</v>
      </c>
      <c r="G19" s="16">
        <f t="shared" si="0"/>
        <v>5069449.5235000001</v>
      </c>
      <c r="H19" s="27">
        <f>RA!J23</f>
        <v>-1.71061169250569</v>
      </c>
      <c r="I19" s="20">
        <f>IFERROR(VLOOKUP(B19,RMS!C:E,3,FALSE),0)</f>
        <v>4984191.68332393</v>
      </c>
      <c r="J19" s="21">
        <f>IFERROR(VLOOKUP(B19,RMS!C:F,4,FALSE),0)</f>
        <v>5069449.5465068398</v>
      </c>
      <c r="K19" s="22">
        <f t="shared" si="1"/>
        <v>-2.2864239299669862</v>
      </c>
      <c r="L19" s="22">
        <f t="shared" si="2"/>
        <v>-2.300683967769146E-2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378842.44750000001</v>
      </c>
      <c r="F20" s="25">
        <f>IFERROR(VLOOKUP(C20,RA!B:I,8,0),0)</f>
        <v>43112.417500000003</v>
      </c>
      <c r="G20" s="16">
        <f t="shared" si="0"/>
        <v>335730.03</v>
      </c>
      <c r="H20" s="27">
        <f>RA!J24</f>
        <v>11.380038795679001</v>
      </c>
      <c r="I20" s="20">
        <f>IFERROR(VLOOKUP(B20,RMS!C:E,3,FALSE),0)</f>
        <v>378842.49742443103</v>
      </c>
      <c r="J20" s="21">
        <f>IFERROR(VLOOKUP(B20,RMS!C:F,4,FALSE),0)</f>
        <v>335730.02561035397</v>
      </c>
      <c r="K20" s="22">
        <f t="shared" si="1"/>
        <v>-4.9924431019462645E-2</v>
      </c>
      <c r="L20" s="22">
        <f t="shared" si="2"/>
        <v>4.3896460556425154E-3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628895.37360000005</v>
      </c>
      <c r="F21" s="25">
        <f>IFERROR(VLOOKUP(C21,RA!B:I,8,0),0)</f>
        <v>38863.406300000002</v>
      </c>
      <c r="G21" s="16">
        <f t="shared" si="0"/>
        <v>590031.96730000002</v>
      </c>
      <c r="H21" s="27">
        <f>RA!J25</f>
        <v>6.1796298607721196</v>
      </c>
      <c r="I21" s="20">
        <f>IFERROR(VLOOKUP(B21,RMS!C:E,3,FALSE),0)</f>
        <v>628895.35408483504</v>
      </c>
      <c r="J21" s="21">
        <f>IFERROR(VLOOKUP(B21,RMS!C:F,4,FALSE),0)</f>
        <v>590031.98979165405</v>
      </c>
      <c r="K21" s="22">
        <f t="shared" si="1"/>
        <v>1.9515165011398494E-2</v>
      </c>
      <c r="L21" s="22">
        <f t="shared" si="2"/>
        <v>-2.2491654031910002E-2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969841.03980000003</v>
      </c>
      <c r="F22" s="25">
        <f>IFERROR(VLOOKUP(C22,RA!B:I,8,0),0)</f>
        <v>148446.25899999999</v>
      </c>
      <c r="G22" s="16">
        <f t="shared" si="0"/>
        <v>821394.78080000007</v>
      </c>
      <c r="H22" s="27">
        <f>RA!J26</f>
        <v>15.306246375242299</v>
      </c>
      <c r="I22" s="20">
        <f>IFERROR(VLOOKUP(B22,RMS!C:E,3,FALSE),0)</f>
        <v>969840.57102503604</v>
      </c>
      <c r="J22" s="21">
        <f>IFERROR(VLOOKUP(B22,RMS!C:F,4,FALSE),0)</f>
        <v>821394.74180859502</v>
      </c>
      <c r="K22" s="22">
        <f t="shared" si="1"/>
        <v>0.46877496398519725</v>
      </c>
      <c r="L22" s="22">
        <f t="shared" si="2"/>
        <v>3.8991405046544969E-2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336420.35879999999</v>
      </c>
      <c r="F23" s="25">
        <f>IFERROR(VLOOKUP(C23,RA!B:I,8,0),0)</f>
        <v>80283.269899999999</v>
      </c>
      <c r="G23" s="16">
        <f t="shared" si="0"/>
        <v>256137.08889999997</v>
      </c>
      <c r="H23" s="27">
        <f>RA!J27</f>
        <v>23.8639748754706</v>
      </c>
      <c r="I23" s="20">
        <f>IFERROR(VLOOKUP(B23,RMS!C:E,3,FALSE),0)</f>
        <v>336420.36791735102</v>
      </c>
      <c r="J23" s="21">
        <f>IFERROR(VLOOKUP(B23,RMS!C:F,4,FALSE),0)</f>
        <v>256137.11791431799</v>
      </c>
      <c r="K23" s="22">
        <f t="shared" si="1"/>
        <v>-9.1173510299995542E-3</v>
      </c>
      <c r="L23" s="22">
        <f t="shared" si="2"/>
        <v>-2.9014318017289042E-2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1191038.2849999999</v>
      </c>
      <c r="F24" s="25">
        <f>IFERROR(VLOOKUP(C24,RA!B:I,8,0),0)</f>
        <v>21759.972399999999</v>
      </c>
      <c r="G24" s="16">
        <f t="shared" si="0"/>
        <v>1169278.3125999998</v>
      </c>
      <c r="H24" s="27">
        <f>RA!J28</f>
        <v>1.82697505815273</v>
      </c>
      <c r="I24" s="20">
        <f>IFERROR(VLOOKUP(B24,RMS!C:E,3,FALSE),0)</f>
        <v>1191038.63953628</v>
      </c>
      <c r="J24" s="21">
        <f>IFERROR(VLOOKUP(B24,RMS!C:F,4,FALSE),0)</f>
        <v>1169278.3157194699</v>
      </c>
      <c r="K24" s="22">
        <f t="shared" si="1"/>
        <v>-0.3545362800359726</v>
      </c>
      <c r="L24" s="22">
        <f t="shared" si="2"/>
        <v>-3.1194700859487057E-3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852106.98609999998</v>
      </c>
      <c r="F25" s="25">
        <f>IFERROR(VLOOKUP(C25,RA!B:I,8,0),0)</f>
        <v>91406.785300000003</v>
      </c>
      <c r="G25" s="16">
        <f t="shared" si="0"/>
        <v>760700.20079999999</v>
      </c>
      <c r="H25" s="27">
        <f>RA!J29</f>
        <v>10.7271489133493</v>
      </c>
      <c r="I25" s="20">
        <f>IFERROR(VLOOKUP(B25,RMS!C:E,3,FALSE),0)</f>
        <v>852107.35501504398</v>
      </c>
      <c r="J25" s="21">
        <f>IFERROR(VLOOKUP(B25,RMS!C:F,4,FALSE),0)</f>
        <v>760700.21046803496</v>
      </c>
      <c r="K25" s="22">
        <f t="shared" si="1"/>
        <v>-0.36891504400409758</v>
      </c>
      <c r="L25" s="22">
        <f t="shared" si="2"/>
        <v>-9.6680349670350552E-3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1366645.6451000001</v>
      </c>
      <c r="F26" s="25">
        <f>IFERROR(VLOOKUP(C26,RA!B:I,8,0),0)</f>
        <v>130773.7279</v>
      </c>
      <c r="G26" s="16">
        <f t="shared" si="0"/>
        <v>1235871.9172</v>
      </c>
      <c r="H26" s="27">
        <f>RA!J30</f>
        <v>9.5689565447253209</v>
      </c>
      <c r="I26" s="20">
        <f>IFERROR(VLOOKUP(B26,RMS!C:E,3,FALSE),0)</f>
        <v>1366645.4865814201</v>
      </c>
      <c r="J26" s="21">
        <f>IFERROR(VLOOKUP(B26,RMS!C:F,4,FALSE),0)</f>
        <v>1235871.9288516999</v>
      </c>
      <c r="K26" s="22">
        <f t="shared" si="1"/>
        <v>0.15851858002133667</v>
      </c>
      <c r="L26" s="22">
        <f t="shared" si="2"/>
        <v>-1.1651699896901846E-2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2995598.4457</v>
      </c>
      <c r="F27" s="25">
        <f>IFERROR(VLOOKUP(C27,RA!B:I,8,0),0)</f>
        <v>-162715.70180000001</v>
      </c>
      <c r="G27" s="16">
        <f t="shared" si="0"/>
        <v>3158314.1475</v>
      </c>
      <c r="H27" s="27">
        <f>RA!J31</f>
        <v>-5.4318262193508797</v>
      </c>
      <c r="I27" s="20">
        <f>IFERROR(VLOOKUP(B27,RMS!C:E,3,FALSE),0)</f>
        <v>2995598.8100194698</v>
      </c>
      <c r="J27" s="21">
        <f>IFERROR(VLOOKUP(B27,RMS!C:F,4,FALSE),0)</f>
        <v>3158314.3271955801</v>
      </c>
      <c r="K27" s="22">
        <f t="shared" si="1"/>
        <v>-0.36431946977972984</v>
      </c>
      <c r="L27" s="22">
        <f t="shared" si="2"/>
        <v>-0.17969558015465736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205675.5356</v>
      </c>
      <c r="F28" s="25">
        <f>IFERROR(VLOOKUP(C28,RA!B:I,8,0),0)</f>
        <v>45530.505400000002</v>
      </c>
      <c r="G28" s="16">
        <f t="shared" si="0"/>
        <v>160145.03020000001</v>
      </c>
      <c r="H28" s="27">
        <f>RA!J32</f>
        <v>22.137054495653899</v>
      </c>
      <c r="I28" s="20">
        <f>IFERROR(VLOOKUP(B28,RMS!C:E,3,FALSE),0)</f>
        <v>205675.38205036701</v>
      </c>
      <c r="J28" s="21">
        <f>IFERROR(VLOOKUP(B28,RMS!C:F,4,FALSE),0)</f>
        <v>160145.043154468</v>
      </c>
      <c r="K28" s="22">
        <f t="shared" si="1"/>
        <v>0.15354963298887014</v>
      </c>
      <c r="L28" s="22">
        <f t="shared" si="2"/>
        <v>-1.2954467994859442E-2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181678.93580000001</v>
      </c>
      <c r="F30" s="25">
        <f>IFERROR(VLOOKUP(C30,RA!B:I,8,0),0)</f>
        <v>15860.4233</v>
      </c>
      <c r="G30" s="16">
        <f t="shared" si="0"/>
        <v>165818.51250000001</v>
      </c>
      <c r="H30" s="27">
        <f>RA!J34</f>
        <v>8.72991865026105</v>
      </c>
      <c r="I30" s="20">
        <f>IFERROR(VLOOKUP(B30,RMS!C:E,3,FALSE),0)</f>
        <v>181678.93700000001</v>
      </c>
      <c r="J30" s="21">
        <f>IFERROR(VLOOKUP(B30,RMS!C:F,4,FALSE),0)</f>
        <v>165818.5386</v>
      </c>
      <c r="K30" s="22">
        <f t="shared" si="1"/>
        <v>-1.1999999987892807E-3</v>
      </c>
      <c r="L30" s="22">
        <f t="shared" si="2"/>
        <v>-2.6099999988218769E-2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345568.39</v>
      </c>
      <c r="F32" s="25">
        <f>IFERROR(VLOOKUP(C32,RA!B:I,8,0),0)</f>
        <v>32093.279999999999</v>
      </c>
      <c r="G32" s="16">
        <f t="shared" si="0"/>
        <v>313475.11</v>
      </c>
      <c r="H32" s="27">
        <f>RA!J34</f>
        <v>8.72991865026105</v>
      </c>
      <c r="I32" s="20">
        <f>IFERROR(VLOOKUP(B32,RMS!C:E,3,FALSE),0)</f>
        <v>345568.39</v>
      </c>
      <c r="J32" s="21">
        <f>IFERROR(VLOOKUP(B32,RMS!C:F,4,FALSE),0)</f>
        <v>313475.11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373054.95</v>
      </c>
      <c r="F33" s="25">
        <f>IFERROR(VLOOKUP(C33,RA!B:I,8,0),0)</f>
        <v>-52748.26</v>
      </c>
      <c r="G33" s="16">
        <f t="shared" si="0"/>
        <v>425803.21</v>
      </c>
      <c r="H33" s="27">
        <f>RA!J34</f>
        <v>8.72991865026105</v>
      </c>
      <c r="I33" s="20">
        <f>IFERROR(VLOOKUP(B33,RMS!C:E,3,FALSE),0)</f>
        <v>373054.95</v>
      </c>
      <c r="J33" s="21">
        <f>IFERROR(VLOOKUP(B33,RMS!C:F,4,FALSE),0)</f>
        <v>425803.21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108664.13</v>
      </c>
      <c r="F34" s="25">
        <f>IFERROR(VLOOKUP(C34,RA!B:I,8,0),0)</f>
        <v>-1877.84</v>
      </c>
      <c r="G34" s="16">
        <f t="shared" si="0"/>
        <v>110541.97</v>
      </c>
      <c r="H34" s="27">
        <f>RA!J35</f>
        <v>0</v>
      </c>
      <c r="I34" s="20">
        <f>IFERROR(VLOOKUP(B34,RMS!C:E,3,FALSE),0)</f>
        <v>108664.13</v>
      </c>
      <c r="J34" s="21">
        <f>IFERROR(VLOOKUP(B34,RMS!C:F,4,FALSE),0)</f>
        <v>110541.97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347018.41</v>
      </c>
      <c r="F35" s="25">
        <f>IFERROR(VLOOKUP(C35,RA!B:I,8,0),0)</f>
        <v>-43404.89</v>
      </c>
      <c r="G35" s="16">
        <f t="shared" si="0"/>
        <v>390423.3</v>
      </c>
      <c r="H35" s="27">
        <f>RA!J34</f>
        <v>8.72991865026105</v>
      </c>
      <c r="I35" s="20">
        <f>IFERROR(VLOOKUP(B35,RMS!C:E,3,FALSE),0)</f>
        <v>347018.41</v>
      </c>
      <c r="J35" s="21">
        <f>IFERROR(VLOOKUP(B35,RMS!C:F,4,FALSE),0)</f>
        <v>390423.3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33248.718000000001</v>
      </c>
      <c r="F37" s="25">
        <f>IFERROR(VLOOKUP(C37,RA!B:I,8,0),0)</f>
        <v>2851.8851</v>
      </c>
      <c r="G37" s="16">
        <f t="shared" si="0"/>
        <v>30396.832900000001</v>
      </c>
      <c r="H37" s="27">
        <f>RA!J35</f>
        <v>0</v>
      </c>
      <c r="I37" s="20">
        <f>IFERROR(VLOOKUP(B37,RMS!C:E,3,FALSE),0)</f>
        <v>33248.717948717902</v>
      </c>
      <c r="J37" s="21">
        <f>IFERROR(VLOOKUP(B37,RMS!C:F,4,FALSE),0)</f>
        <v>30396.833333333299</v>
      </c>
      <c r="K37" s="22">
        <f t="shared" si="1"/>
        <v>5.1282098866067827E-5</v>
      </c>
      <c r="L37" s="22">
        <f t="shared" si="2"/>
        <v>-4.3333329813322052E-4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475614.93920000002</v>
      </c>
      <c r="F38" s="25">
        <f>IFERROR(VLOOKUP(C38,RA!B:I,8,0),0)</f>
        <v>31208.542300000001</v>
      </c>
      <c r="G38" s="16">
        <f t="shared" si="0"/>
        <v>444406.39690000005</v>
      </c>
      <c r="H38" s="27">
        <f>RA!J36</f>
        <v>9.2870994363807409</v>
      </c>
      <c r="I38" s="20">
        <f>IFERROR(VLOOKUP(B38,RMS!C:E,3,FALSE),0)</f>
        <v>475614.93376324797</v>
      </c>
      <c r="J38" s="21">
        <f>IFERROR(VLOOKUP(B38,RMS!C:F,4,FALSE),0)</f>
        <v>444406.40122991498</v>
      </c>
      <c r="K38" s="22">
        <f t="shared" si="1"/>
        <v>5.4367520497180521E-3</v>
      </c>
      <c r="L38" s="22">
        <f t="shared" si="2"/>
        <v>-4.3299149256199598E-3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228694.35</v>
      </c>
      <c r="F39" s="25">
        <f>IFERROR(VLOOKUP(C39,RA!B:I,8,0),0)</f>
        <v>-24045.98</v>
      </c>
      <c r="G39" s="16">
        <f t="shared" si="0"/>
        <v>252740.33000000002</v>
      </c>
      <c r="H39" s="27">
        <f>RA!J37</f>
        <v>-14.139541641251499</v>
      </c>
      <c r="I39" s="20">
        <f>IFERROR(VLOOKUP(B39,RMS!C:E,3,FALSE),0)</f>
        <v>228694.35</v>
      </c>
      <c r="J39" s="21">
        <f>IFERROR(VLOOKUP(B39,RMS!C:F,4,FALSE),0)</f>
        <v>252740.33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127398.9</v>
      </c>
      <c r="F40" s="25">
        <f>IFERROR(VLOOKUP(C40,RA!B:I,8,0),0)</f>
        <v>16503.07</v>
      </c>
      <c r="G40" s="16">
        <f t="shared" si="0"/>
        <v>110895.82999999999</v>
      </c>
      <c r="H40" s="27">
        <f>RA!J38</f>
        <v>-1.7281139599608399</v>
      </c>
      <c r="I40" s="20">
        <f>IFERROR(VLOOKUP(B40,RMS!C:E,3,FALSE),0)</f>
        <v>127398.9</v>
      </c>
      <c r="J40" s="21">
        <f>IFERROR(VLOOKUP(B40,RMS!C:F,4,FALSE),0)</f>
        <v>110895.83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-12.5079502266177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8623.7122999999992</v>
      </c>
      <c r="F42" s="25">
        <f>IFERROR(VLOOKUP(C42,RA!B:I,8,0),0)</f>
        <v>1552.2683999999999</v>
      </c>
      <c r="G42" s="16">
        <f t="shared" si="0"/>
        <v>7071.4438999999993</v>
      </c>
      <c r="H42" s="27">
        <f>RA!J39</f>
        <v>-12.5079502266177</v>
      </c>
      <c r="I42" s="20">
        <f>VLOOKUP(B42,RMS!C:E,3,FALSE)</f>
        <v>8623.7122759246595</v>
      </c>
      <c r="J42" s="21">
        <f>IFERROR(VLOOKUP(B42,RMS!C:F,4,FALSE),0)</f>
        <v>7071.4440662582301</v>
      </c>
      <c r="K42" s="22">
        <f t="shared" si="1"/>
        <v>2.4075339752016589E-5</v>
      </c>
      <c r="L42" s="22">
        <f t="shared" si="2"/>
        <v>-1.6625823081994895E-4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29912091.848900001</v>
      </c>
      <c r="E7" s="71"/>
      <c r="F7" s="71"/>
      <c r="G7" s="70">
        <v>18916209.284299999</v>
      </c>
      <c r="H7" s="72">
        <v>58.129419057159303</v>
      </c>
      <c r="I7" s="70">
        <v>342082.35489999998</v>
      </c>
      <c r="J7" s="72">
        <v>1.1436256502153701</v>
      </c>
      <c r="K7" s="70">
        <v>1596583.8707000001</v>
      </c>
      <c r="L7" s="72">
        <v>8.4402950226667599</v>
      </c>
      <c r="M7" s="72">
        <v>-0.78574106805299304</v>
      </c>
      <c r="N7" s="70">
        <v>580806377.66320002</v>
      </c>
      <c r="O7" s="70">
        <v>1895159305.4426</v>
      </c>
      <c r="P7" s="70">
        <v>1234313</v>
      </c>
      <c r="Q7" s="70">
        <v>1313618</v>
      </c>
      <c r="R7" s="72">
        <v>-6.0371432181958502</v>
      </c>
      <c r="S7" s="70">
        <v>24.2337979498717</v>
      </c>
      <c r="T7" s="70">
        <v>24.279545867900701</v>
      </c>
      <c r="U7" s="73">
        <v>-0.18877733537112501</v>
      </c>
    </row>
    <row r="8" spans="1:23" ht="12" customHeight="1" thickBot="1" x14ac:dyDescent="0.25">
      <c r="A8" s="74">
        <v>42792</v>
      </c>
      <c r="B8" s="77" t="s">
        <v>6</v>
      </c>
      <c r="C8" s="78"/>
      <c r="D8" s="79">
        <v>1329412.4217000001</v>
      </c>
      <c r="E8" s="80"/>
      <c r="F8" s="80"/>
      <c r="G8" s="79">
        <v>754812.1753</v>
      </c>
      <c r="H8" s="81">
        <v>76.124930837479596</v>
      </c>
      <c r="I8" s="79">
        <v>86642.0144</v>
      </c>
      <c r="J8" s="81">
        <v>6.51731644640462</v>
      </c>
      <c r="K8" s="79">
        <v>185768.8297</v>
      </c>
      <c r="L8" s="81">
        <v>24.6112656603832</v>
      </c>
      <c r="M8" s="81">
        <v>-0.53360305633663596</v>
      </c>
      <c r="N8" s="79">
        <v>25099314.833799999</v>
      </c>
      <c r="O8" s="79">
        <v>78254531.0792</v>
      </c>
      <c r="P8" s="79">
        <v>41192</v>
      </c>
      <c r="Q8" s="79">
        <v>44500</v>
      </c>
      <c r="R8" s="81">
        <v>-7.4337078651685404</v>
      </c>
      <c r="S8" s="79">
        <v>32.273558499223199</v>
      </c>
      <c r="T8" s="79">
        <v>31.8533491191011</v>
      </c>
      <c r="U8" s="82">
        <v>1.30202369884974</v>
      </c>
    </row>
    <row r="9" spans="1:23" ht="12" customHeight="1" thickBot="1" x14ac:dyDescent="0.25">
      <c r="A9" s="76"/>
      <c r="B9" s="77" t="s">
        <v>7</v>
      </c>
      <c r="C9" s="78"/>
      <c r="D9" s="79">
        <v>130701.0989</v>
      </c>
      <c r="E9" s="80"/>
      <c r="F9" s="80"/>
      <c r="G9" s="79">
        <v>124078.0469</v>
      </c>
      <c r="H9" s="81">
        <v>5.337811293353</v>
      </c>
      <c r="I9" s="79">
        <v>29730.565699999999</v>
      </c>
      <c r="J9" s="81">
        <v>22.7469898495245</v>
      </c>
      <c r="K9" s="79">
        <v>16639.717799999999</v>
      </c>
      <c r="L9" s="81">
        <v>13.410686431428701</v>
      </c>
      <c r="M9" s="81">
        <v>0.78672295151544003</v>
      </c>
      <c r="N9" s="79">
        <v>4623959.1951000001</v>
      </c>
      <c r="O9" s="79">
        <v>11114605.464</v>
      </c>
      <c r="P9" s="79">
        <v>8143</v>
      </c>
      <c r="Q9" s="79">
        <v>9234</v>
      </c>
      <c r="R9" s="81">
        <v>-11.8150314056747</v>
      </c>
      <c r="S9" s="79">
        <v>16.050730553849899</v>
      </c>
      <c r="T9" s="79">
        <v>17.007350064977299</v>
      </c>
      <c r="U9" s="82">
        <v>-5.9599748928429301</v>
      </c>
    </row>
    <row r="10" spans="1:23" ht="12" customHeight="1" thickBot="1" x14ac:dyDescent="0.25">
      <c r="A10" s="76"/>
      <c r="B10" s="77" t="s">
        <v>8</v>
      </c>
      <c r="C10" s="78"/>
      <c r="D10" s="79">
        <v>223281.99650000001</v>
      </c>
      <c r="E10" s="80"/>
      <c r="F10" s="80"/>
      <c r="G10" s="79">
        <v>208910.65770000001</v>
      </c>
      <c r="H10" s="81">
        <v>6.8791793382975799</v>
      </c>
      <c r="I10" s="79">
        <v>31620.496899999998</v>
      </c>
      <c r="J10" s="81">
        <v>14.1616867439646</v>
      </c>
      <c r="K10" s="79">
        <v>404.25369999999998</v>
      </c>
      <c r="L10" s="81">
        <v>0.193505541771122</v>
      </c>
      <c r="M10" s="81">
        <v>77.219437199956403</v>
      </c>
      <c r="N10" s="79">
        <v>6021020.9035999998</v>
      </c>
      <c r="O10" s="79">
        <v>17276523.077199999</v>
      </c>
      <c r="P10" s="79">
        <v>139640</v>
      </c>
      <c r="Q10" s="79">
        <v>146524</v>
      </c>
      <c r="R10" s="81">
        <v>-4.6982064371707004</v>
      </c>
      <c r="S10" s="79">
        <v>1.5989830743340001</v>
      </c>
      <c r="T10" s="79">
        <v>1.7546124982938001</v>
      </c>
      <c r="U10" s="82">
        <v>-9.73302509938169</v>
      </c>
    </row>
    <row r="11" spans="1:23" ht="12" thickBot="1" x14ac:dyDescent="0.25">
      <c r="A11" s="76"/>
      <c r="B11" s="77" t="s">
        <v>9</v>
      </c>
      <c r="C11" s="78"/>
      <c r="D11" s="79">
        <v>89712.455000000002</v>
      </c>
      <c r="E11" s="80"/>
      <c r="F11" s="80"/>
      <c r="G11" s="79">
        <v>66118.842499999999</v>
      </c>
      <c r="H11" s="81">
        <v>35.683644189627202</v>
      </c>
      <c r="I11" s="79">
        <v>2050.5751</v>
      </c>
      <c r="J11" s="81">
        <v>2.2857195246747</v>
      </c>
      <c r="K11" s="79">
        <v>11328.791999999999</v>
      </c>
      <c r="L11" s="81">
        <v>17.133984158903001</v>
      </c>
      <c r="M11" s="81">
        <v>-0.81899437292166699</v>
      </c>
      <c r="N11" s="79">
        <v>1976200.5474</v>
      </c>
      <c r="O11" s="79">
        <v>5425543.3487</v>
      </c>
      <c r="P11" s="79">
        <v>3920</v>
      </c>
      <c r="Q11" s="79">
        <v>4507</v>
      </c>
      <c r="R11" s="81">
        <v>-13.0241846017306</v>
      </c>
      <c r="S11" s="79">
        <v>22.8858303571429</v>
      </c>
      <c r="T11" s="79">
        <v>23.474896827157799</v>
      </c>
      <c r="U11" s="82">
        <v>-2.5739353164043801</v>
      </c>
    </row>
    <row r="12" spans="1:23" ht="12" customHeight="1" thickBot="1" x14ac:dyDescent="0.25">
      <c r="A12" s="76"/>
      <c r="B12" s="77" t="s">
        <v>10</v>
      </c>
      <c r="C12" s="78"/>
      <c r="D12" s="79">
        <v>240273.16510000001</v>
      </c>
      <c r="E12" s="80"/>
      <c r="F12" s="80"/>
      <c r="G12" s="79">
        <v>416083.84179999999</v>
      </c>
      <c r="H12" s="81">
        <v>-42.253665977374702</v>
      </c>
      <c r="I12" s="79">
        <v>32448.9784</v>
      </c>
      <c r="J12" s="81">
        <v>13.505036397425</v>
      </c>
      <c r="K12" s="79">
        <v>7552.6068999999998</v>
      </c>
      <c r="L12" s="81">
        <v>1.8151646714582901</v>
      </c>
      <c r="M12" s="81">
        <v>3.2963944542115602</v>
      </c>
      <c r="N12" s="79">
        <v>5752718.0376000004</v>
      </c>
      <c r="O12" s="79">
        <v>19830241.470800001</v>
      </c>
      <c r="P12" s="79">
        <v>1700</v>
      </c>
      <c r="Q12" s="79">
        <v>1821</v>
      </c>
      <c r="R12" s="81">
        <v>-6.6447007138934699</v>
      </c>
      <c r="S12" s="79">
        <v>141.337155941177</v>
      </c>
      <c r="T12" s="79">
        <v>142.77787429983499</v>
      </c>
      <c r="U12" s="82">
        <v>-1.0193486270930601</v>
      </c>
    </row>
    <row r="13" spans="1:23" ht="12" thickBot="1" x14ac:dyDescent="0.25">
      <c r="A13" s="76"/>
      <c r="B13" s="77" t="s">
        <v>11</v>
      </c>
      <c r="C13" s="78"/>
      <c r="D13" s="79">
        <v>353170.34379999997</v>
      </c>
      <c r="E13" s="80"/>
      <c r="F13" s="80"/>
      <c r="G13" s="79">
        <v>383869.61719999998</v>
      </c>
      <c r="H13" s="81">
        <v>-7.9973178455551999</v>
      </c>
      <c r="I13" s="79">
        <v>46108.273800000003</v>
      </c>
      <c r="J13" s="81">
        <v>13.055533854821901</v>
      </c>
      <c r="K13" s="79">
        <v>76238.627500000002</v>
      </c>
      <c r="L13" s="81">
        <v>19.860552667881201</v>
      </c>
      <c r="M13" s="81">
        <v>-0.39521112443951101</v>
      </c>
      <c r="N13" s="79">
        <v>9117424.4144000001</v>
      </c>
      <c r="O13" s="79">
        <v>25874961.2084</v>
      </c>
      <c r="P13" s="79">
        <v>11799</v>
      </c>
      <c r="Q13" s="79">
        <v>12286</v>
      </c>
      <c r="R13" s="81">
        <v>-3.9638613055510299</v>
      </c>
      <c r="S13" s="79">
        <v>29.932226781930702</v>
      </c>
      <c r="T13" s="79">
        <v>30.288197647729099</v>
      </c>
      <c r="U13" s="82">
        <v>-1.18925621001023</v>
      </c>
    </row>
    <row r="14" spans="1:23" ht="12" thickBot="1" x14ac:dyDescent="0.25">
      <c r="A14" s="76"/>
      <c r="B14" s="77" t="s">
        <v>12</v>
      </c>
      <c r="C14" s="78"/>
      <c r="D14" s="79">
        <v>146683.12049999999</v>
      </c>
      <c r="E14" s="80"/>
      <c r="F14" s="80"/>
      <c r="G14" s="79">
        <v>141561.3119</v>
      </c>
      <c r="H14" s="81">
        <v>3.6180850058934699</v>
      </c>
      <c r="I14" s="79">
        <v>20902.379300000001</v>
      </c>
      <c r="J14" s="81">
        <v>14.2500236078629</v>
      </c>
      <c r="K14" s="79">
        <v>25671.051299999999</v>
      </c>
      <c r="L14" s="81">
        <v>18.134228169723499</v>
      </c>
      <c r="M14" s="81">
        <v>-0.18576068211121499</v>
      </c>
      <c r="N14" s="79">
        <v>2583038.2316000001</v>
      </c>
      <c r="O14" s="79">
        <v>8443646.4371000007</v>
      </c>
      <c r="P14" s="79">
        <v>1866</v>
      </c>
      <c r="Q14" s="79">
        <v>2013</v>
      </c>
      <c r="R14" s="81">
        <v>-7.3025335320417302</v>
      </c>
      <c r="S14" s="79">
        <v>78.608317524115805</v>
      </c>
      <c r="T14" s="79">
        <v>58.205378191753603</v>
      </c>
      <c r="U14" s="82">
        <v>25.955191479709299</v>
      </c>
    </row>
    <row r="15" spans="1:23" ht="12" thickBot="1" x14ac:dyDescent="0.25">
      <c r="A15" s="76"/>
      <c r="B15" s="77" t="s">
        <v>13</v>
      </c>
      <c r="C15" s="78"/>
      <c r="D15" s="79">
        <v>157628.43640000001</v>
      </c>
      <c r="E15" s="80"/>
      <c r="F15" s="80"/>
      <c r="G15" s="79">
        <v>177983.20910000001</v>
      </c>
      <c r="H15" s="81">
        <v>-11.4363443624413</v>
      </c>
      <c r="I15" s="79">
        <v>-59250.356800000001</v>
      </c>
      <c r="J15" s="81">
        <v>-37.588621795147098</v>
      </c>
      <c r="K15" s="79">
        <v>-37998.219700000001</v>
      </c>
      <c r="L15" s="81">
        <v>-21.3493283395349</v>
      </c>
      <c r="M15" s="81">
        <v>0.55929296866505596</v>
      </c>
      <c r="N15" s="79">
        <v>3729850.0372000001</v>
      </c>
      <c r="O15" s="79">
        <v>9726924.9146999996</v>
      </c>
      <c r="P15" s="79">
        <v>6736</v>
      </c>
      <c r="Q15" s="79">
        <v>8210</v>
      </c>
      <c r="R15" s="81">
        <v>-17.9537149817296</v>
      </c>
      <c r="S15" s="79">
        <v>23.4008961401425</v>
      </c>
      <c r="T15" s="79">
        <v>22.765300146163199</v>
      </c>
      <c r="U15" s="82">
        <v>2.7161181784358401</v>
      </c>
    </row>
    <row r="16" spans="1:23" ht="12" thickBot="1" x14ac:dyDescent="0.25">
      <c r="A16" s="76"/>
      <c r="B16" s="77" t="s">
        <v>14</v>
      </c>
      <c r="C16" s="78"/>
      <c r="D16" s="79">
        <v>1661746.0319999999</v>
      </c>
      <c r="E16" s="80"/>
      <c r="F16" s="80"/>
      <c r="G16" s="79">
        <v>865206.91559999995</v>
      </c>
      <c r="H16" s="81">
        <v>92.063424602612997</v>
      </c>
      <c r="I16" s="79">
        <v>-123422.39449999999</v>
      </c>
      <c r="J16" s="81">
        <v>-7.4272718046725004</v>
      </c>
      <c r="K16" s="79">
        <v>-372.15960000000001</v>
      </c>
      <c r="L16" s="81">
        <v>-4.3013941901044003E-2</v>
      </c>
      <c r="M16" s="81">
        <v>330.63834682754401</v>
      </c>
      <c r="N16" s="79">
        <v>36033132.316500001</v>
      </c>
      <c r="O16" s="79">
        <v>116010956.2607</v>
      </c>
      <c r="P16" s="79">
        <v>61398</v>
      </c>
      <c r="Q16" s="79">
        <v>62022</v>
      </c>
      <c r="R16" s="81">
        <v>-1.00609461158944</v>
      </c>
      <c r="S16" s="79">
        <v>27.065149223101699</v>
      </c>
      <c r="T16" s="79">
        <v>30.903963022798401</v>
      </c>
      <c r="U16" s="82">
        <v>-14.183604782862201</v>
      </c>
    </row>
    <row r="17" spans="1:21" ht="12" thickBot="1" x14ac:dyDescent="0.25">
      <c r="A17" s="76"/>
      <c r="B17" s="77" t="s">
        <v>15</v>
      </c>
      <c r="C17" s="78"/>
      <c r="D17" s="79">
        <v>541935.00289999996</v>
      </c>
      <c r="E17" s="80"/>
      <c r="F17" s="80"/>
      <c r="G17" s="79">
        <v>873031.36309999996</v>
      </c>
      <c r="H17" s="81">
        <v>-37.924910168671097</v>
      </c>
      <c r="I17" s="79">
        <v>82743.509900000005</v>
      </c>
      <c r="J17" s="81">
        <v>15.268161210702999</v>
      </c>
      <c r="K17" s="79">
        <v>67604.847099999999</v>
      </c>
      <c r="L17" s="81">
        <v>7.7436905427939697</v>
      </c>
      <c r="M17" s="81">
        <v>0.22392865969517201</v>
      </c>
      <c r="N17" s="79">
        <v>33170402.6688</v>
      </c>
      <c r="O17" s="79">
        <v>152255875.26460001</v>
      </c>
      <c r="P17" s="79">
        <v>11022</v>
      </c>
      <c r="Q17" s="79">
        <v>11579</v>
      </c>
      <c r="R17" s="81">
        <v>-4.8104326798514503</v>
      </c>
      <c r="S17" s="79">
        <v>49.168481482489597</v>
      </c>
      <c r="T17" s="79">
        <v>55.7783563606529</v>
      </c>
      <c r="U17" s="82">
        <v>-13.4433170984085</v>
      </c>
    </row>
    <row r="18" spans="1:21" ht="12" customHeight="1" thickBot="1" x14ac:dyDescent="0.25">
      <c r="A18" s="76"/>
      <c r="B18" s="77" t="s">
        <v>16</v>
      </c>
      <c r="C18" s="78"/>
      <c r="D18" s="79">
        <v>3262173.8043</v>
      </c>
      <c r="E18" s="80"/>
      <c r="F18" s="80"/>
      <c r="G18" s="79">
        <v>1709255.3411000001</v>
      </c>
      <c r="H18" s="81">
        <v>90.853509470423106</v>
      </c>
      <c r="I18" s="79">
        <v>-337730.88650000002</v>
      </c>
      <c r="J18" s="81">
        <v>-10.3529396887077</v>
      </c>
      <c r="K18" s="79">
        <v>281882.40399999998</v>
      </c>
      <c r="L18" s="81">
        <v>16.491532729018299</v>
      </c>
      <c r="M18" s="81">
        <v>-2.1981268845003901</v>
      </c>
      <c r="N18" s="79">
        <v>63983842.25</v>
      </c>
      <c r="O18" s="79">
        <v>264520045.03850001</v>
      </c>
      <c r="P18" s="79">
        <v>121656</v>
      </c>
      <c r="Q18" s="79">
        <v>130810</v>
      </c>
      <c r="R18" s="81">
        <v>-6.9979359376194497</v>
      </c>
      <c r="S18" s="79">
        <v>26.81473831377</v>
      </c>
      <c r="T18" s="79">
        <v>25.2047961157404</v>
      </c>
      <c r="U18" s="82">
        <v>6.0039452154669997</v>
      </c>
    </row>
    <row r="19" spans="1:21" ht="12" customHeight="1" thickBot="1" x14ac:dyDescent="0.25">
      <c r="A19" s="76"/>
      <c r="B19" s="77" t="s">
        <v>17</v>
      </c>
      <c r="C19" s="78"/>
      <c r="D19" s="79">
        <v>827913.88190000004</v>
      </c>
      <c r="E19" s="80"/>
      <c r="F19" s="80"/>
      <c r="G19" s="79">
        <v>573679.61199999996</v>
      </c>
      <c r="H19" s="81">
        <v>44.316420626082802</v>
      </c>
      <c r="I19" s="79">
        <v>49953.757599999997</v>
      </c>
      <c r="J19" s="81">
        <v>6.0336900602946599</v>
      </c>
      <c r="K19" s="79">
        <v>53542.450100000002</v>
      </c>
      <c r="L19" s="81">
        <v>9.3331624446852395</v>
      </c>
      <c r="M19" s="81">
        <v>-6.7025182697047006E-2</v>
      </c>
      <c r="N19" s="79">
        <v>20310577.8189</v>
      </c>
      <c r="O19" s="79">
        <v>60034986.623599999</v>
      </c>
      <c r="P19" s="79">
        <v>17578</v>
      </c>
      <c r="Q19" s="79">
        <v>18558</v>
      </c>
      <c r="R19" s="81">
        <v>-5.2807414592089703</v>
      </c>
      <c r="S19" s="79">
        <v>47.099435766298797</v>
      </c>
      <c r="T19" s="79">
        <v>48.953385984481102</v>
      </c>
      <c r="U19" s="82">
        <v>-3.9362471928142901</v>
      </c>
    </row>
    <row r="20" spans="1:21" ht="12" thickBot="1" x14ac:dyDescent="0.25">
      <c r="A20" s="76"/>
      <c r="B20" s="77" t="s">
        <v>18</v>
      </c>
      <c r="C20" s="78"/>
      <c r="D20" s="79">
        <v>2189243.8720999998</v>
      </c>
      <c r="E20" s="80"/>
      <c r="F20" s="80"/>
      <c r="G20" s="79">
        <v>916959.83030000003</v>
      </c>
      <c r="H20" s="81">
        <v>138.75024834880199</v>
      </c>
      <c r="I20" s="79">
        <v>26132.478299999999</v>
      </c>
      <c r="J20" s="81">
        <v>1.1936759825177801</v>
      </c>
      <c r="K20" s="79">
        <v>78179.423899999994</v>
      </c>
      <c r="L20" s="81">
        <v>8.5259377037729305</v>
      </c>
      <c r="M20" s="81">
        <v>-0.66573713393659295</v>
      </c>
      <c r="N20" s="79">
        <v>29438941.476</v>
      </c>
      <c r="O20" s="79">
        <v>107816626.5703</v>
      </c>
      <c r="P20" s="79">
        <v>56319</v>
      </c>
      <c r="Q20" s="79">
        <v>59481</v>
      </c>
      <c r="R20" s="81">
        <v>-5.3159832551571098</v>
      </c>
      <c r="S20" s="79">
        <v>38.872207817965503</v>
      </c>
      <c r="T20" s="79">
        <v>38.754354825910802</v>
      </c>
      <c r="U20" s="82">
        <v>0.303180597836398</v>
      </c>
    </row>
    <row r="21" spans="1:21" ht="12" customHeight="1" thickBot="1" x14ac:dyDescent="0.25">
      <c r="A21" s="76"/>
      <c r="B21" s="77" t="s">
        <v>19</v>
      </c>
      <c r="C21" s="78"/>
      <c r="D21" s="79">
        <v>487689.65840000001</v>
      </c>
      <c r="E21" s="80"/>
      <c r="F21" s="80"/>
      <c r="G21" s="79">
        <v>402933.45529999997</v>
      </c>
      <c r="H21" s="81">
        <v>21.0347892400485</v>
      </c>
      <c r="I21" s="79">
        <v>56589.554799999998</v>
      </c>
      <c r="J21" s="81">
        <v>11.603599507452699</v>
      </c>
      <c r="K21" s="79">
        <v>46260.582900000001</v>
      </c>
      <c r="L21" s="81">
        <v>11.480948601192001</v>
      </c>
      <c r="M21" s="81">
        <v>0.22327803180361599</v>
      </c>
      <c r="N21" s="79">
        <v>12967752.0363</v>
      </c>
      <c r="O21" s="79">
        <v>39771775.834299996</v>
      </c>
      <c r="P21" s="79">
        <v>37725</v>
      </c>
      <c r="Q21" s="79">
        <v>39792</v>
      </c>
      <c r="R21" s="81">
        <v>-5.1945114595898696</v>
      </c>
      <c r="S21" s="79">
        <v>12.927492601722999</v>
      </c>
      <c r="T21" s="79">
        <v>13.018487854342601</v>
      </c>
      <c r="U21" s="82">
        <v>-0.703889419418123</v>
      </c>
    </row>
    <row r="22" spans="1:21" ht="12" customHeight="1" thickBot="1" x14ac:dyDescent="0.25">
      <c r="A22" s="76"/>
      <c r="B22" s="77" t="s">
        <v>20</v>
      </c>
      <c r="C22" s="78"/>
      <c r="D22" s="79">
        <v>2131707.61</v>
      </c>
      <c r="E22" s="80"/>
      <c r="F22" s="80"/>
      <c r="G22" s="79">
        <v>1815581.0995</v>
      </c>
      <c r="H22" s="81">
        <v>17.411863925387799</v>
      </c>
      <c r="I22" s="79">
        <v>67370.394100000005</v>
      </c>
      <c r="J22" s="81">
        <v>3.1603956276161198</v>
      </c>
      <c r="K22" s="79">
        <v>68909.200299999997</v>
      </c>
      <c r="L22" s="81">
        <v>3.79543498877451</v>
      </c>
      <c r="M22" s="81">
        <v>-2.2330925236407999E-2</v>
      </c>
      <c r="N22" s="79">
        <v>48423090.913999997</v>
      </c>
      <c r="O22" s="79">
        <v>115221625.6425</v>
      </c>
      <c r="P22" s="79">
        <v>93294</v>
      </c>
      <c r="Q22" s="79">
        <v>98951</v>
      </c>
      <c r="R22" s="81">
        <v>-5.7169710260634004</v>
      </c>
      <c r="S22" s="79">
        <v>22.849353763371699</v>
      </c>
      <c r="T22" s="79">
        <v>20.570238238117899</v>
      </c>
      <c r="U22" s="82">
        <v>9.9745294718459601</v>
      </c>
    </row>
    <row r="23" spans="1:21" ht="12" thickBot="1" x14ac:dyDescent="0.25">
      <c r="A23" s="76"/>
      <c r="B23" s="77" t="s">
        <v>21</v>
      </c>
      <c r="C23" s="78"/>
      <c r="D23" s="79">
        <v>4984189.3969000001</v>
      </c>
      <c r="E23" s="80"/>
      <c r="F23" s="80"/>
      <c r="G23" s="79">
        <v>3292666.1137000001</v>
      </c>
      <c r="H23" s="81">
        <v>51.372450919392499</v>
      </c>
      <c r="I23" s="79">
        <v>-85260.126600000003</v>
      </c>
      <c r="J23" s="81">
        <v>-1.71061169250569</v>
      </c>
      <c r="K23" s="79">
        <v>285413.87229999999</v>
      </c>
      <c r="L23" s="81">
        <v>8.6681692720820003</v>
      </c>
      <c r="M23" s="81">
        <v>-1.29872453610238</v>
      </c>
      <c r="N23" s="79">
        <v>84773235.151700005</v>
      </c>
      <c r="O23" s="79">
        <v>217557069.71970001</v>
      </c>
      <c r="P23" s="79">
        <v>110200</v>
      </c>
      <c r="Q23" s="79">
        <v>110686</v>
      </c>
      <c r="R23" s="81">
        <v>-0.43907991977305599</v>
      </c>
      <c r="S23" s="79">
        <v>45.228578919237798</v>
      </c>
      <c r="T23" s="79">
        <v>45.912890033970001</v>
      </c>
      <c r="U23" s="82">
        <v>-1.51300600435438</v>
      </c>
    </row>
    <row r="24" spans="1:21" ht="12" thickBot="1" x14ac:dyDescent="0.25">
      <c r="A24" s="76"/>
      <c r="B24" s="77" t="s">
        <v>22</v>
      </c>
      <c r="C24" s="78"/>
      <c r="D24" s="79">
        <v>378842.44750000001</v>
      </c>
      <c r="E24" s="80"/>
      <c r="F24" s="80"/>
      <c r="G24" s="79">
        <v>208763.0594</v>
      </c>
      <c r="H24" s="81">
        <v>81.470059209143798</v>
      </c>
      <c r="I24" s="79">
        <v>43112.417500000003</v>
      </c>
      <c r="J24" s="81">
        <v>11.380038795679001</v>
      </c>
      <c r="K24" s="79">
        <v>33527.4476</v>
      </c>
      <c r="L24" s="81">
        <v>16.060048025910501</v>
      </c>
      <c r="M24" s="81">
        <v>0.285884270534212</v>
      </c>
      <c r="N24" s="79">
        <v>8634054.7221000008</v>
      </c>
      <c r="O24" s="79">
        <v>27765294.029800002</v>
      </c>
      <c r="P24" s="79">
        <v>30466</v>
      </c>
      <c r="Q24" s="79">
        <v>32805</v>
      </c>
      <c r="R24" s="81">
        <v>-7.13001066910532</v>
      </c>
      <c r="S24" s="79">
        <v>12.434925736886999</v>
      </c>
      <c r="T24" s="79">
        <v>12.014040317024801</v>
      </c>
      <c r="U24" s="82">
        <v>3.3847039280151301</v>
      </c>
    </row>
    <row r="25" spans="1:21" ht="12" thickBot="1" x14ac:dyDescent="0.25">
      <c r="A25" s="76"/>
      <c r="B25" s="77" t="s">
        <v>23</v>
      </c>
      <c r="C25" s="78"/>
      <c r="D25" s="79">
        <v>628895.37360000005</v>
      </c>
      <c r="E25" s="80"/>
      <c r="F25" s="80"/>
      <c r="G25" s="79">
        <v>357903.81280000001</v>
      </c>
      <c r="H25" s="81">
        <v>75.716310111351802</v>
      </c>
      <c r="I25" s="79">
        <v>38863.406300000002</v>
      </c>
      <c r="J25" s="81">
        <v>6.1796298607721196</v>
      </c>
      <c r="K25" s="79">
        <v>34134.681600000004</v>
      </c>
      <c r="L25" s="81">
        <v>9.5373897620573196</v>
      </c>
      <c r="M25" s="81">
        <v>0.13853138445562699</v>
      </c>
      <c r="N25" s="79">
        <v>11205814.8113</v>
      </c>
      <c r="O25" s="79">
        <v>39264566.274400003</v>
      </c>
      <c r="P25" s="79">
        <v>20734</v>
      </c>
      <c r="Q25" s="79">
        <v>23823</v>
      </c>
      <c r="R25" s="81">
        <v>-12.9664609830836</v>
      </c>
      <c r="S25" s="79">
        <v>30.331598996816801</v>
      </c>
      <c r="T25" s="79">
        <v>22.287183738404099</v>
      </c>
      <c r="U25" s="82">
        <v>26.521566697677201</v>
      </c>
    </row>
    <row r="26" spans="1:21" ht="12" thickBot="1" x14ac:dyDescent="0.25">
      <c r="A26" s="76"/>
      <c r="B26" s="77" t="s">
        <v>24</v>
      </c>
      <c r="C26" s="78"/>
      <c r="D26" s="79">
        <v>969841.03980000003</v>
      </c>
      <c r="E26" s="80"/>
      <c r="F26" s="80"/>
      <c r="G26" s="79">
        <v>517480.01929999999</v>
      </c>
      <c r="H26" s="81">
        <v>87.416132725648595</v>
      </c>
      <c r="I26" s="79">
        <v>148446.25899999999</v>
      </c>
      <c r="J26" s="81">
        <v>15.306246375242299</v>
      </c>
      <c r="K26" s="79">
        <v>114480.4809</v>
      </c>
      <c r="L26" s="81">
        <v>22.122686215954499</v>
      </c>
      <c r="M26" s="81">
        <v>0.29669492854130702</v>
      </c>
      <c r="N26" s="79">
        <v>17826348.680199999</v>
      </c>
      <c r="O26" s="79">
        <v>66540323.334899999</v>
      </c>
      <c r="P26" s="79">
        <v>56661</v>
      </c>
      <c r="Q26" s="79">
        <v>61930</v>
      </c>
      <c r="R26" s="81">
        <v>-8.5079928952042607</v>
      </c>
      <c r="S26" s="79">
        <v>17.116553534176902</v>
      </c>
      <c r="T26" s="79">
        <v>19.865339767479401</v>
      </c>
      <c r="U26" s="82">
        <v>-16.059227272674399</v>
      </c>
    </row>
    <row r="27" spans="1:21" ht="12" thickBot="1" x14ac:dyDescent="0.25">
      <c r="A27" s="76"/>
      <c r="B27" s="77" t="s">
        <v>25</v>
      </c>
      <c r="C27" s="78"/>
      <c r="D27" s="79">
        <v>336420.35879999999</v>
      </c>
      <c r="E27" s="80"/>
      <c r="F27" s="80"/>
      <c r="G27" s="79">
        <v>215677.19690000001</v>
      </c>
      <c r="H27" s="81">
        <v>55.983276691037197</v>
      </c>
      <c r="I27" s="79">
        <v>80283.269899999999</v>
      </c>
      <c r="J27" s="81">
        <v>23.8639748754706</v>
      </c>
      <c r="K27" s="79">
        <v>58244.914400000001</v>
      </c>
      <c r="L27" s="81">
        <v>27.005596899984599</v>
      </c>
      <c r="M27" s="81">
        <v>0.378373901430268</v>
      </c>
      <c r="N27" s="79">
        <v>7371914.6687000003</v>
      </c>
      <c r="O27" s="79">
        <v>18941703.998100001</v>
      </c>
      <c r="P27" s="79">
        <v>40894</v>
      </c>
      <c r="Q27" s="79">
        <v>42028</v>
      </c>
      <c r="R27" s="81">
        <v>-2.6982011992005299</v>
      </c>
      <c r="S27" s="79">
        <v>8.2266434880422601</v>
      </c>
      <c r="T27" s="79">
        <v>8.6653619801085</v>
      </c>
      <c r="U27" s="82">
        <v>-5.3328978301288501</v>
      </c>
    </row>
    <row r="28" spans="1:21" ht="12" thickBot="1" x14ac:dyDescent="0.25">
      <c r="A28" s="76"/>
      <c r="B28" s="77" t="s">
        <v>26</v>
      </c>
      <c r="C28" s="78"/>
      <c r="D28" s="79">
        <v>1191038.2849999999</v>
      </c>
      <c r="E28" s="80"/>
      <c r="F28" s="80"/>
      <c r="G28" s="79">
        <v>733018.11869999999</v>
      </c>
      <c r="H28" s="81">
        <v>62.484153476628101</v>
      </c>
      <c r="I28" s="79">
        <v>21759.972399999999</v>
      </c>
      <c r="J28" s="81">
        <v>1.82697505815273</v>
      </c>
      <c r="K28" s="79">
        <v>27114.828399999999</v>
      </c>
      <c r="L28" s="81">
        <v>3.6990665998935799</v>
      </c>
      <c r="M28" s="81">
        <v>-0.19748810211906001</v>
      </c>
      <c r="N28" s="79">
        <v>22250147.1994</v>
      </c>
      <c r="O28" s="79">
        <v>77909718.710299999</v>
      </c>
      <c r="P28" s="79">
        <v>41787</v>
      </c>
      <c r="Q28" s="79">
        <v>45001</v>
      </c>
      <c r="R28" s="81">
        <v>-7.1420635096997804</v>
      </c>
      <c r="S28" s="79">
        <v>28.5026033216072</v>
      </c>
      <c r="T28" s="79">
        <v>27.1971579898225</v>
      </c>
      <c r="U28" s="82">
        <v>4.58009156937295</v>
      </c>
    </row>
    <row r="29" spans="1:21" ht="12" thickBot="1" x14ac:dyDescent="0.25">
      <c r="A29" s="76"/>
      <c r="B29" s="77" t="s">
        <v>27</v>
      </c>
      <c r="C29" s="78"/>
      <c r="D29" s="79">
        <v>852106.98609999998</v>
      </c>
      <c r="E29" s="80"/>
      <c r="F29" s="80"/>
      <c r="G29" s="79">
        <v>686229.79559999995</v>
      </c>
      <c r="H29" s="81">
        <v>24.172251272617299</v>
      </c>
      <c r="I29" s="79">
        <v>91406.785300000003</v>
      </c>
      <c r="J29" s="81">
        <v>10.7271489133493</v>
      </c>
      <c r="K29" s="79">
        <v>98251.245999999999</v>
      </c>
      <c r="L29" s="81">
        <v>14.317542990696699</v>
      </c>
      <c r="M29" s="81">
        <v>-6.9662838677892996E-2</v>
      </c>
      <c r="N29" s="79">
        <v>20697598.026000001</v>
      </c>
      <c r="O29" s="79">
        <v>51237467.446099997</v>
      </c>
      <c r="P29" s="79">
        <v>126373</v>
      </c>
      <c r="Q29" s="79">
        <v>138738</v>
      </c>
      <c r="R29" s="81">
        <v>-8.9124825210108192</v>
      </c>
      <c r="S29" s="79">
        <v>6.7427930499394702</v>
      </c>
      <c r="T29" s="79">
        <v>7.6393656280182798</v>
      </c>
      <c r="U29" s="82">
        <v>-13.2967536069769</v>
      </c>
    </row>
    <row r="30" spans="1:21" ht="12" thickBot="1" x14ac:dyDescent="0.25">
      <c r="A30" s="76"/>
      <c r="B30" s="77" t="s">
        <v>28</v>
      </c>
      <c r="C30" s="78"/>
      <c r="D30" s="79">
        <v>1366645.6451000001</v>
      </c>
      <c r="E30" s="80"/>
      <c r="F30" s="80"/>
      <c r="G30" s="79">
        <v>742605.60589999997</v>
      </c>
      <c r="H30" s="81">
        <v>84.033844377419598</v>
      </c>
      <c r="I30" s="79">
        <v>130773.7279</v>
      </c>
      <c r="J30" s="81">
        <v>9.5689565447253209</v>
      </c>
      <c r="K30" s="79">
        <v>82878.068100000004</v>
      </c>
      <c r="L30" s="81">
        <v>11.1604420221897</v>
      </c>
      <c r="M30" s="81">
        <v>0.57790511890563701</v>
      </c>
      <c r="N30" s="79">
        <v>30198442.5572</v>
      </c>
      <c r="O30" s="79">
        <v>91394773.575200006</v>
      </c>
      <c r="P30" s="79">
        <v>90941</v>
      </c>
      <c r="Q30" s="79">
        <v>99575</v>
      </c>
      <c r="R30" s="81">
        <v>-8.6708511172483007</v>
      </c>
      <c r="S30" s="79">
        <v>15.0278273287076</v>
      </c>
      <c r="T30" s="79">
        <v>15.308809149887001</v>
      </c>
      <c r="U30" s="82">
        <v>-1.8697434767741501</v>
      </c>
    </row>
    <row r="31" spans="1:21" ht="12" thickBot="1" x14ac:dyDescent="0.25">
      <c r="A31" s="76"/>
      <c r="B31" s="77" t="s">
        <v>29</v>
      </c>
      <c r="C31" s="78"/>
      <c r="D31" s="79">
        <v>2995598.4457</v>
      </c>
      <c r="E31" s="80"/>
      <c r="F31" s="80"/>
      <c r="G31" s="79">
        <v>1231041.7601000001</v>
      </c>
      <c r="H31" s="81">
        <v>143.33849125123601</v>
      </c>
      <c r="I31" s="79">
        <v>-162715.70180000001</v>
      </c>
      <c r="J31" s="81">
        <v>-5.4318262193508797</v>
      </c>
      <c r="K31" s="79">
        <v>-22645.0661</v>
      </c>
      <c r="L31" s="81">
        <v>-1.8395042990385999</v>
      </c>
      <c r="M31" s="81">
        <v>6.1854814236996196</v>
      </c>
      <c r="N31" s="79">
        <v>25786962.079</v>
      </c>
      <c r="O31" s="79">
        <v>94296768.4498</v>
      </c>
      <c r="P31" s="79">
        <v>55939</v>
      </c>
      <c r="Q31" s="79">
        <v>59575</v>
      </c>
      <c r="R31" s="81">
        <v>-6.1032312211498096</v>
      </c>
      <c r="S31" s="79">
        <v>53.551161903144497</v>
      </c>
      <c r="T31" s="79">
        <v>51.700810742761199</v>
      </c>
      <c r="U31" s="82">
        <v>3.4552960096924101</v>
      </c>
    </row>
    <row r="32" spans="1:21" ht="12" thickBot="1" x14ac:dyDescent="0.25">
      <c r="A32" s="76"/>
      <c r="B32" s="77" t="s">
        <v>30</v>
      </c>
      <c r="C32" s="78"/>
      <c r="D32" s="79">
        <v>205675.5356</v>
      </c>
      <c r="E32" s="80"/>
      <c r="F32" s="80"/>
      <c r="G32" s="79">
        <v>107672.6051</v>
      </c>
      <c r="H32" s="81">
        <v>91.019373413488694</v>
      </c>
      <c r="I32" s="79">
        <v>45530.505400000002</v>
      </c>
      <c r="J32" s="81">
        <v>22.137054495653899</v>
      </c>
      <c r="K32" s="79">
        <v>27742.2677</v>
      </c>
      <c r="L32" s="81">
        <v>25.765390996377</v>
      </c>
      <c r="M32" s="81">
        <v>0.64119623861895103</v>
      </c>
      <c r="N32" s="79">
        <v>5479558.8192999996</v>
      </c>
      <c r="O32" s="79">
        <v>11478557.6949</v>
      </c>
      <c r="P32" s="79">
        <v>33312</v>
      </c>
      <c r="Q32" s="79">
        <v>34287</v>
      </c>
      <c r="R32" s="81">
        <v>-2.8436433633738698</v>
      </c>
      <c r="S32" s="79">
        <v>6.1742175672430397</v>
      </c>
      <c r="T32" s="79">
        <v>6.4377752384285598</v>
      </c>
      <c r="U32" s="82">
        <v>-4.2686813076334396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79">
        <v>13.893800000000001</v>
      </c>
      <c r="H33" s="80"/>
      <c r="I33" s="80"/>
      <c r="J33" s="80"/>
      <c r="K33" s="79">
        <v>1.4524999999999999</v>
      </c>
      <c r="L33" s="81">
        <v>10.454303358332499</v>
      </c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181678.93580000001</v>
      </c>
      <c r="E34" s="80"/>
      <c r="F34" s="80"/>
      <c r="G34" s="79">
        <v>98081.867899999997</v>
      </c>
      <c r="H34" s="81">
        <v>85.231928887439196</v>
      </c>
      <c r="I34" s="79">
        <v>15860.4233</v>
      </c>
      <c r="J34" s="81">
        <v>8.72991865026105</v>
      </c>
      <c r="K34" s="79">
        <v>13862.0316</v>
      </c>
      <c r="L34" s="81">
        <v>14.133123580123</v>
      </c>
      <c r="M34" s="81">
        <v>0.144162973917907</v>
      </c>
      <c r="N34" s="79">
        <v>4834484.3982999995</v>
      </c>
      <c r="O34" s="79">
        <v>19885595.017099999</v>
      </c>
      <c r="P34" s="79">
        <v>9917</v>
      </c>
      <c r="Q34" s="79">
        <v>11645</v>
      </c>
      <c r="R34" s="81">
        <v>-14.838986689566299</v>
      </c>
      <c r="S34" s="79">
        <v>18.3199491580115</v>
      </c>
      <c r="T34" s="79">
        <v>18.02875060541</v>
      </c>
      <c r="U34" s="82">
        <v>1.58951616126132</v>
      </c>
    </row>
    <row r="35" spans="1:21" ht="12" customHeight="1" thickBot="1" x14ac:dyDescent="0.25">
      <c r="A35" s="76"/>
      <c r="B35" s="77" t="s">
        <v>76</v>
      </c>
      <c r="C35" s="78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79">
        <v>11.9658</v>
      </c>
      <c r="O35" s="79">
        <v>11.9658</v>
      </c>
      <c r="P35" s="80"/>
      <c r="Q35" s="80"/>
      <c r="R35" s="80"/>
      <c r="S35" s="80"/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345568.39</v>
      </c>
      <c r="E36" s="80"/>
      <c r="F36" s="80"/>
      <c r="G36" s="79">
        <v>101292.33</v>
      </c>
      <c r="H36" s="81">
        <v>241.15948364501</v>
      </c>
      <c r="I36" s="79">
        <v>32093.279999999999</v>
      </c>
      <c r="J36" s="81">
        <v>9.2870994363807409</v>
      </c>
      <c r="K36" s="79">
        <v>3699.28</v>
      </c>
      <c r="L36" s="81">
        <v>3.6520830353097802</v>
      </c>
      <c r="M36" s="81">
        <v>7.6755476741419999</v>
      </c>
      <c r="N36" s="79">
        <v>8299850.4299999997</v>
      </c>
      <c r="O36" s="79">
        <v>31475077.449999999</v>
      </c>
      <c r="P36" s="79">
        <v>210</v>
      </c>
      <c r="Q36" s="79">
        <v>219</v>
      </c>
      <c r="R36" s="81">
        <v>-4.1095890410958997</v>
      </c>
      <c r="S36" s="79">
        <v>1645.56376190476</v>
      </c>
      <c r="T36" s="79">
        <v>1886.60575342466</v>
      </c>
      <c r="U36" s="82">
        <v>-14.6479885556599</v>
      </c>
    </row>
    <row r="37" spans="1:21" ht="12" customHeight="1" thickBot="1" x14ac:dyDescent="0.25">
      <c r="A37" s="76"/>
      <c r="B37" s="77" t="s">
        <v>35</v>
      </c>
      <c r="C37" s="78"/>
      <c r="D37" s="79">
        <v>373054.95</v>
      </c>
      <c r="E37" s="80"/>
      <c r="F37" s="80"/>
      <c r="G37" s="79">
        <v>225908.21</v>
      </c>
      <c r="H37" s="81">
        <v>65.135631856850196</v>
      </c>
      <c r="I37" s="79">
        <v>-52748.26</v>
      </c>
      <c r="J37" s="81">
        <v>-14.139541641251499</v>
      </c>
      <c r="K37" s="79">
        <v>-23491.54</v>
      </c>
      <c r="L37" s="81">
        <v>-10.398710166399001</v>
      </c>
      <c r="M37" s="81">
        <v>1.2454151579675099</v>
      </c>
      <c r="N37" s="79">
        <v>5248892.6399999997</v>
      </c>
      <c r="O37" s="79">
        <v>28133105.359999999</v>
      </c>
      <c r="P37" s="79">
        <v>149</v>
      </c>
      <c r="Q37" s="79">
        <v>194</v>
      </c>
      <c r="R37" s="81">
        <v>-23.1958762886598</v>
      </c>
      <c r="S37" s="79">
        <v>2503.7244966443</v>
      </c>
      <c r="T37" s="79">
        <v>2580.77458762887</v>
      </c>
      <c r="U37" s="82">
        <v>-3.07741890482917</v>
      </c>
    </row>
    <row r="38" spans="1:21" ht="12" customHeight="1" thickBot="1" x14ac:dyDescent="0.25">
      <c r="A38" s="76"/>
      <c r="B38" s="77" t="s">
        <v>36</v>
      </c>
      <c r="C38" s="78"/>
      <c r="D38" s="79">
        <v>108664.13</v>
      </c>
      <c r="E38" s="80"/>
      <c r="F38" s="80"/>
      <c r="G38" s="79">
        <v>21132.49</v>
      </c>
      <c r="H38" s="81">
        <v>414.20409994278998</v>
      </c>
      <c r="I38" s="79">
        <v>-1877.84</v>
      </c>
      <c r="J38" s="81">
        <v>-1.7281139599608399</v>
      </c>
      <c r="K38" s="79">
        <v>-500.87</v>
      </c>
      <c r="L38" s="81">
        <v>-2.3701418999843402</v>
      </c>
      <c r="M38" s="81">
        <v>2.7491564677461202</v>
      </c>
      <c r="N38" s="79">
        <v>1224148.95</v>
      </c>
      <c r="O38" s="79">
        <v>7325575.7300000004</v>
      </c>
      <c r="P38" s="79">
        <v>39</v>
      </c>
      <c r="Q38" s="79">
        <v>37</v>
      </c>
      <c r="R38" s="81">
        <v>5.4054054054053999</v>
      </c>
      <c r="S38" s="79">
        <v>2786.2597435897401</v>
      </c>
      <c r="T38" s="79">
        <v>2418.2281081081101</v>
      </c>
      <c r="U38" s="82">
        <v>13.2088056875657</v>
      </c>
    </row>
    <row r="39" spans="1:21" ht="12" customHeight="1" thickBot="1" x14ac:dyDescent="0.25">
      <c r="A39" s="76"/>
      <c r="B39" s="77" t="s">
        <v>37</v>
      </c>
      <c r="C39" s="78"/>
      <c r="D39" s="79">
        <v>347018.41</v>
      </c>
      <c r="E39" s="80"/>
      <c r="F39" s="80"/>
      <c r="G39" s="79">
        <v>162618.07</v>
      </c>
      <c r="H39" s="81">
        <v>113.394741433101</v>
      </c>
      <c r="I39" s="79">
        <v>-43404.89</v>
      </c>
      <c r="J39" s="81">
        <v>-12.5079502266177</v>
      </c>
      <c r="K39" s="79">
        <v>-27563.97</v>
      </c>
      <c r="L39" s="81">
        <v>-16.950127375143499</v>
      </c>
      <c r="M39" s="81">
        <v>0.57469660575018799</v>
      </c>
      <c r="N39" s="79">
        <v>4725634.12</v>
      </c>
      <c r="O39" s="79">
        <v>18361467.760000002</v>
      </c>
      <c r="P39" s="79">
        <v>163</v>
      </c>
      <c r="Q39" s="79">
        <v>188</v>
      </c>
      <c r="R39" s="81">
        <v>-13.297872340425499</v>
      </c>
      <c r="S39" s="79">
        <v>2128.9473006134999</v>
      </c>
      <c r="T39" s="79">
        <v>2510.2207446808502</v>
      </c>
      <c r="U39" s="82">
        <v>-17.909012776290101</v>
      </c>
    </row>
    <row r="40" spans="1:21" ht="12" customHeight="1" thickBot="1" x14ac:dyDescent="0.25">
      <c r="A40" s="76"/>
      <c r="B40" s="77" t="s">
        <v>74</v>
      </c>
      <c r="C40" s="78"/>
      <c r="D40" s="80"/>
      <c r="E40" s="80"/>
      <c r="F40" s="80"/>
      <c r="G40" s="79">
        <v>3.4</v>
      </c>
      <c r="H40" s="80"/>
      <c r="I40" s="80"/>
      <c r="J40" s="80"/>
      <c r="K40" s="79">
        <v>-218.84</v>
      </c>
      <c r="L40" s="81">
        <v>-6436.4705882353001</v>
      </c>
      <c r="M40" s="80"/>
      <c r="N40" s="79">
        <v>4.3</v>
      </c>
      <c r="O40" s="79">
        <v>10.46</v>
      </c>
      <c r="P40" s="80"/>
      <c r="Q40" s="80"/>
      <c r="R40" s="80"/>
      <c r="S40" s="80"/>
      <c r="T40" s="80"/>
      <c r="U40" s="83"/>
    </row>
    <row r="41" spans="1:21" ht="12" customHeight="1" thickBot="1" x14ac:dyDescent="0.25">
      <c r="A41" s="76"/>
      <c r="B41" s="77" t="s">
        <v>32</v>
      </c>
      <c r="C41" s="78"/>
      <c r="D41" s="79">
        <v>33248.718000000001</v>
      </c>
      <c r="E41" s="80"/>
      <c r="F41" s="80"/>
      <c r="G41" s="79">
        <v>143217.09330000001</v>
      </c>
      <c r="H41" s="81">
        <v>-76.784392676959897</v>
      </c>
      <c r="I41" s="79">
        <v>2851.8851</v>
      </c>
      <c r="J41" s="81">
        <v>8.5774287598096297</v>
      </c>
      <c r="K41" s="79">
        <v>10283.546</v>
      </c>
      <c r="L41" s="81">
        <v>7.1803901078056596</v>
      </c>
      <c r="M41" s="81">
        <v>-0.72267493139039796</v>
      </c>
      <c r="N41" s="79">
        <v>763194.95019999996</v>
      </c>
      <c r="O41" s="79">
        <v>1819856.8206</v>
      </c>
      <c r="P41" s="79">
        <v>73</v>
      </c>
      <c r="Q41" s="79">
        <v>80</v>
      </c>
      <c r="R41" s="81">
        <v>-8.75</v>
      </c>
      <c r="S41" s="79">
        <v>455.46189041095897</v>
      </c>
      <c r="T41" s="79">
        <v>462.32906125</v>
      </c>
      <c r="U41" s="82">
        <v>-1.5077377457079699</v>
      </c>
    </row>
    <row r="42" spans="1:21" ht="12" customHeight="1" thickBot="1" x14ac:dyDescent="0.25">
      <c r="A42" s="76"/>
      <c r="B42" s="77" t="s">
        <v>33</v>
      </c>
      <c r="C42" s="78"/>
      <c r="D42" s="79">
        <v>475614.93920000002</v>
      </c>
      <c r="E42" s="80"/>
      <c r="F42" s="80"/>
      <c r="G42" s="79">
        <v>441673.03899999999</v>
      </c>
      <c r="H42" s="81">
        <v>7.6848476594470103</v>
      </c>
      <c r="I42" s="79">
        <v>31208.542300000001</v>
      </c>
      <c r="J42" s="81">
        <v>6.5617245649377196</v>
      </c>
      <c r="K42" s="79">
        <v>21665.102999999999</v>
      </c>
      <c r="L42" s="81">
        <v>4.9052355672540804</v>
      </c>
      <c r="M42" s="81">
        <v>0.44049821964843699</v>
      </c>
      <c r="N42" s="79">
        <v>12246641.455700001</v>
      </c>
      <c r="O42" s="79">
        <v>39709723.752400003</v>
      </c>
      <c r="P42" s="79">
        <v>2220</v>
      </c>
      <c r="Q42" s="79">
        <v>2222</v>
      </c>
      <c r="R42" s="81">
        <v>-9.0009000900093006E-2</v>
      </c>
      <c r="S42" s="79">
        <v>214.240963603604</v>
      </c>
      <c r="T42" s="79">
        <v>222.03530454545501</v>
      </c>
      <c r="U42" s="82">
        <v>-3.63811887827032</v>
      </c>
    </row>
    <row r="43" spans="1:21" ht="12" thickBot="1" x14ac:dyDescent="0.25">
      <c r="A43" s="76"/>
      <c r="B43" s="77" t="s">
        <v>38</v>
      </c>
      <c r="C43" s="78"/>
      <c r="D43" s="79">
        <v>228694.35</v>
      </c>
      <c r="E43" s="80"/>
      <c r="F43" s="80"/>
      <c r="G43" s="79">
        <v>146090.73000000001</v>
      </c>
      <c r="H43" s="81">
        <v>56.542684125132403</v>
      </c>
      <c r="I43" s="79">
        <v>-24045.98</v>
      </c>
      <c r="J43" s="81">
        <v>-10.5144617696065</v>
      </c>
      <c r="K43" s="79">
        <v>-28852.12</v>
      </c>
      <c r="L43" s="81">
        <v>-19.7494529598148</v>
      </c>
      <c r="M43" s="81">
        <v>-0.166578400478024</v>
      </c>
      <c r="N43" s="79">
        <v>3986556.52</v>
      </c>
      <c r="O43" s="79">
        <v>13335151.67</v>
      </c>
      <c r="P43" s="79">
        <v>146</v>
      </c>
      <c r="Q43" s="79">
        <v>183</v>
      </c>
      <c r="R43" s="81">
        <v>-20.218579234972701</v>
      </c>
      <c r="S43" s="79">
        <v>1566.3996575342501</v>
      </c>
      <c r="T43" s="79">
        <v>1781.5329508196701</v>
      </c>
      <c r="U43" s="82">
        <v>-13.734253084814799</v>
      </c>
    </row>
    <row r="44" spans="1:21" ht="12" thickBot="1" x14ac:dyDescent="0.25">
      <c r="A44" s="76"/>
      <c r="B44" s="77" t="s">
        <v>39</v>
      </c>
      <c r="C44" s="78"/>
      <c r="D44" s="79">
        <v>127398.9</v>
      </c>
      <c r="E44" s="80"/>
      <c r="F44" s="80"/>
      <c r="G44" s="79">
        <v>44435.95</v>
      </c>
      <c r="H44" s="81">
        <v>186.70232098109801</v>
      </c>
      <c r="I44" s="79">
        <v>16503.07</v>
      </c>
      <c r="J44" s="81">
        <v>12.9538559595099</v>
      </c>
      <c r="K44" s="79">
        <v>6002.1</v>
      </c>
      <c r="L44" s="81">
        <v>13.5073065839709</v>
      </c>
      <c r="M44" s="81">
        <v>1.7495493244031299</v>
      </c>
      <c r="N44" s="79">
        <v>1784524.66</v>
      </c>
      <c r="O44" s="79">
        <v>5925463.7999999998</v>
      </c>
      <c r="P44" s="79">
        <v>96</v>
      </c>
      <c r="Q44" s="79">
        <v>109</v>
      </c>
      <c r="R44" s="81">
        <v>-11.926605504587201</v>
      </c>
      <c r="S44" s="79">
        <v>1327.0718750000001</v>
      </c>
      <c r="T44" s="79">
        <v>1258.91990825688</v>
      </c>
      <c r="U44" s="82">
        <v>5.1355143626353401</v>
      </c>
    </row>
    <row r="45" spans="1:21" ht="12" thickBot="1" x14ac:dyDescent="0.25">
      <c r="A45" s="75"/>
      <c r="B45" s="77" t="s">
        <v>34</v>
      </c>
      <c r="C45" s="78"/>
      <c r="D45" s="84">
        <v>8623.7122999999992</v>
      </c>
      <c r="E45" s="85"/>
      <c r="F45" s="85"/>
      <c r="G45" s="84">
        <v>8618.8035</v>
      </c>
      <c r="H45" s="86">
        <v>5.6954541311893002E-2</v>
      </c>
      <c r="I45" s="84">
        <v>1552.2683999999999</v>
      </c>
      <c r="J45" s="86">
        <v>18.000002156843799</v>
      </c>
      <c r="K45" s="84">
        <v>942.54880000000003</v>
      </c>
      <c r="L45" s="86">
        <v>10.9359588021702</v>
      </c>
      <c r="M45" s="86">
        <v>0.64688385365298895</v>
      </c>
      <c r="N45" s="84">
        <v>237090.87710000001</v>
      </c>
      <c r="O45" s="84">
        <v>1223126.4110999999</v>
      </c>
      <c r="P45" s="84">
        <v>5</v>
      </c>
      <c r="Q45" s="84">
        <v>5</v>
      </c>
      <c r="R45" s="86">
        <v>0</v>
      </c>
      <c r="S45" s="84">
        <v>1724.7424599999999</v>
      </c>
      <c r="T45" s="84">
        <v>913.59352000000001</v>
      </c>
      <c r="U45" s="87">
        <v>47.030148489531598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42792</v>
      </c>
      <c r="C2" s="43">
        <v>12</v>
      </c>
      <c r="D2" s="43">
        <v>112846</v>
      </c>
      <c r="E2" s="43">
        <v>1329413.1381760701</v>
      </c>
      <c r="F2" s="43">
        <v>1242770.4016760699</v>
      </c>
      <c r="G2" s="37"/>
      <c r="H2" s="37"/>
    </row>
    <row r="3" spans="1:8" x14ac:dyDescent="0.2">
      <c r="A3" s="43">
        <v>2</v>
      </c>
      <c r="B3" s="44">
        <v>42792</v>
      </c>
      <c r="C3" s="43">
        <v>13</v>
      </c>
      <c r="D3" s="43">
        <v>14718</v>
      </c>
      <c r="E3" s="43">
        <v>130701.191994872</v>
      </c>
      <c r="F3" s="43">
        <v>100970.537418803</v>
      </c>
      <c r="G3" s="37"/>
      <c r="H3" s="37"/>
    </row>
    <row r="4" spans="1:8" x14ac:dyDescent="0.2">
      <c r="A4" s="43">
        <v>3</v>
      </c>
      <c r="B4" s="44">
        <v>42792</v>
      </c>
      <c r="C4" s="43">
        <v>14</v>
      </c>
      <c r="D4" s="43">
        <v>166143</v>
      </c>
      <c r="E4" s="43">
        <v>223284.80902735001</v>
      </c>
      <c r="F4" s="43">
        <v>191661.501822839</v>
      </c>
      <c r="G4" s="37"/>
      <c r="H4" s="37"/>
    </row>
    <row r="5" spans="1:8" x14ac:dyDescent="0.2">
      <c r="A5" s="43">
        <v>4</v>
      </c>
      <c r="B5" s="44">
        <v>42792</v>
      </c>
      <c r="C5" s="43">
        <v>15</v>
      </c>
      <c r="D5" s="43">
        <v>5124</v>
      </c>
      <c r="E5" s="43">
        <v>89712.511644527607</v>
      </c>
      <c r="F5" s="43">
        <v>87661.880913229004</v>
      </c>
      <c r="G5" s="37"/>
      <c r="H5" s="37"/>
    </row>
    <row r="6" spans="1:8" x14ac:dyDescent="0.2">
      <c r="A6" s="43">
        <v>5</v>
      </c>
      <c r="B6" s="44">
        <v>42792</v>
      </c>
      <c r="C6" s="43">
        <v>16</v>
      </c>
      <c r="D6" s="43">
        <v>8586</v>
      </c>
      <c r="E6" s="43">
        <v>240273.155421367</v>
      </c>
      <c r="F6" s="43">
        <v>207824.18516495699</v>
      </c>
      <c r="G6" s="37"/>
      <c r="H6" s="37"/>
    </row>
    <row r="7" spans="1:8" x14ac:dyDescent="0.2">
      <c r="A7" s="43">
        <v>6</v>
      </c>
      <c r="B7" s="44">
        <v>42792</v>
      </c>
      <c r="C7" s="43">
        <v>17</v>
      </c>
      <c r="D7" s="43">
        <v>18876</v>
      </c>
      <c r="E7" s="43">
        <v>353170.56254444399</v>
      </c>
      <c r="F7" s="43">
        <v>307062.071016239</v>
      </c>
      <c r="G7" s="37"/>
      <c r="H7" s="37"/>
    </row>
    <row r="8" spans="1:8" x14ac:dyDescent="0.2">
      <c r="A8" s="43">
        <v>7</v>
      </c>
      <c r="B8" s="44">
        <v>42792</v>
      </c>
      <c r="C8" s="43">
        <v>18</v>
      </c>
      <c r="D8" s="43">
        <v>110528</v>
      </c>
      <c r="E8" s="43">
        <v>146683.12826923101</v>
      </c>
      <c r="F8" s="43">
        <v>125780.742398291</v>
      </c>
      <c r="G8" s="37"/>
      <c r="H8" s="37"/>
    </row>
    <row r="9" spans="1:8" x14ac:dyDescent="0.2">
      <c r="A9" s="43">
        <v>8</v>
      </c>
      <c r="B9" s="44">
        <v>42792</v>
      </c>
      <c r="C9" s="43">
        <v>19</v>
      </c>
      <c r="D9" s="43">
        <v>25579</v>
      </c>
      <c r="E9" s="43">
        <v>157628.52585213701</v>
      </c>
      <c r="F9" s="43">
        <v>216878.79351282</v>
      </c>
      <c r="G9" s="37"/>
      <c r="H9" s="37"/>
    </row>
    <row r="10" spans="1:8" x14ac:dyDescent="0.2">
      <c r="A10" s="43">
        <v>9</v>
      </c>
      <c r="B10" s="44">
        <v>42792</v>
      </c>
      <c r="C10" s="43">
        <v>21</v>
      </c>
      <c r="D10" s="43">
        <v>453958</v>
      </c>
      <c r="E10" s="43">
        <v>1661745.4368923099</v>
      </c>
      <c r="F10" s="43">
        <v>1785168.4265769201</v>
      </c>
      <c r="G10" s="37"/>
      <c r="H10" s="37"/>
    </row>
    <row r="11" spans="1:8" x14ac:dyDescent="0.2">
      <c r="A11" s="43">
        <v>10</v>
      </c>
      <c r="B11" s="44">
        <v>42792</v>
      </c>
      <c r="C11" s="43">
        <v>22</v>
      </c>
      <c r="D11" s="43">
        <v>25115</v>
      </c>
      <c r="E11" s="43">
        <v>541935.00157179497</v>
      </c>
      <c r="F11" s="43">
        <v>459191.493086325</v>
      </c>
      <c r="G11" s="37"/>
      <c r="H11" s="37"/>
    </row>
    <row r="12" spans="1:8" x14ac:dyDescent="0.2">
      <c r="A12" s="43">
        <v>11</v>
      </c>
      <c r="B12" s="44">
        <v>42792</v>
      </c>
      <c r="C12" s="43">
        <v>23</v>
      </c>
      <c r="D12" s="43">
        <v>346459.33799999999</v>
      </c>
      <c r="E12" s="43">
        <v>3262174.4132256401</v>
      </c>
      <c r="F12" s="43">
        <v>3599904.54742479</v>
      </c>
      <c r="G12" s="37"/>
      <c r="H12" s="37"/>
    </row>
    <row r="13" spans="1:8" x14ac:dyDescent="0.2">
      <c r="A13" s="43">
        <v>12</v>
      </c>
      <c r="B13" s="44">
        <v>42792</v>
      </c>
      <c r="C13" s="43">
        <v>24</v>
      </c>
      <c r="D13" s="43">
        <v>30044.2</v>
      </c>
      <c r="E13" s="43">
        <v>827913.70763247903</v>
      </c>
      <c r="F13" s="43">
        <v>777960.124404273</v>
      </c>
      <c r="G13" s="37"/>
      <c r="H13" s="37"/>
    </row>
    <row r="14" spans="1:8" x14ac:dyDescent="0.2">
      <c r="A14" s="43">
        <v>13</v>
      </c>
      <c r="B14" s="44">
        <v>42792</v>
      </c>
      <c r="C14" s="43">
        <v>25</v>
      </c>
      <c r="D14" s="43">
        <v>127068</v>
      </c>
      <c r="E14" s="43">
        <v>2189243.9731999999</v>
      </c>
      <c r="F14" s="43">
        <v>2163111.3938000002</v>
      </c>
      <c r="G14" s="37"/>
      <c r="H14" s="37"/>
    </row>
    <row r="15" spans="1:8" x14ac:dyDescent="0.2">
      <c r="A15" s="43">
        <v>14</v>
      </c>
      <c r="B15" s="44">
        <v>42792</v>
      </c>
      <c r="C15" s="43">
        <v>26</v>
      </c>
      <c r="D15" s="43">
        <v>79999</v>
      </c>
      <c r="E15" s="43">
        <v>487689.44528281502</v>
      </c>
      <c r="F15" s="43">
        <v>431100.10338711098</v>
      </c>
      <c r="G15" s="37"/>
      <c r="H15" s="37"/>
    </row>
    <row r="16" spans="1:8" x14ac:dyDescent="0.2">
      <c r="A16" s="43">
        <v>15</v>
      </c>
      <c r="B16" s="44">
        <v>42792</v>
      </c>
      <c r="C16" s="43">
        <v>27</v>
      </c>
      <c r="D16" s="43">
        <v>286334.43900000001</v>
      </c>
      <c r="E16" s="43">
        <v>2131709.8616053099</v>
      </c>
      <c r="F16" s="43">
        <v>2064337.2111008801</v>
      </c>
      <c r="G16" s="37"/>
      <c r="H16" s="37"/>
    </row>
    <row r="17" spans="1:9" x14ac:dyDescent="0.2">
      <c r="A17" s="43">
        <v>16</v>
      </c>
      <c r="B17" s="44">
        <v>42792</v>
      </c>
      <c r="C17" s="43">
        <v>29</v>
      </c>
      <c r="D17" s="43">
        <v>401159</v>
      </c>
      <c r="E17" s="43">
        <v>4984191.68332393</v>
      </c>
      <c r="F17" s="43">
        <v>5069449.5465068398</v>
      </c>
      <c r="G17" s="37"/>
      <c r="H17" s="37"/>
    </row>
    <row r="18" spans="1:9" x14ac:dyDescent="0.2">
      <c r="A18" s="43">
        <v>17</v>
      </c>
      <c r="B18" s="44">
        <v>42792</v>
      </c>
      <c r="C18" s="43">
        <v>31</v>
      </c>
      <c r="D18" s="43">
        <v>35170.660000000003</v>
      </c>
      <c r="E18" s="43">
        <v>378842.49742443103</v>
      </c>
      <c r="F18" s="43">
        <v>335730.02561035397</v>
      </c>
      <c r="G18" s="37"/>
      <c r="H18" s="37"/>
    </row>
    <row r="19" spans="1:9" x14ac:dyDescent="0.2">
      <c r="A19" s="43">
        <v>18</v>
      </c>
      <c r="B19" s="44">
        <v>42792</v>
      </c>
      <c r="C19" s="43">
        <v>32</v>
      </c>
      <c r="D19" s="43">
        <v>34184.597000000002</v>
      </c>
      <c r="E19" s="43">
        <v>628895.35408483504</v>
      </c>
      <c r="F19" s="43">
        <v>590031.98979165405</v>
      </c>
      <c r="G19" s="37"/>
      <c r="H19" s="37"/>
    </row>
    <row r="20" spans="1:9" x14ac:dyDescent="0.2">
      <c r="A20" s="43">
        <v>19</v>
      </c>
      <c r="B20" s="44">
        <v>42792</v>
      </c>
      <c r="C20" s="43">
        <v>33</v>
      </c>
      <c r="D20" s="43">
        <v>68076.786999999997</v>
      </c>
      <c r="E20" s="43">
        <v>969840.57102503604</v>
      </c>
      <c r="F20" s="43">
        <v>821394.74180859502</v>
      </c>
      <c r="G20" s="37"/>
      <c r="H20" s="37"/>
    </row>
    <row r="21" spans="1:9" x14ac:dyDescent="0.2">
      <c r="A21" s="43">
        <v>20</v>
      </c>
      <c r="B21" s="44">
        <v>42792</v>
      </c>
      <c r="C21" s="43">
        <v>34</v>
      </c>
      <c r="D21" s="43">
        <v>51457.03</v>
      </c>
      <c r="E21" s="43">
        <v>336420.36791735102</v>
      </c>
      <c r="F21" s="43">
        <v>256137.11791431799</v>
      </c>
      <c r="G21" s="37"/>
      <c r="H21" s="37"/>
    </row>
    <row r="22" spans="1:9" x14ac:dyDescent="0.2">
      <c r="A22" s="43">
        <v>21</v>
      </c>
      <c r="B22" s="44">
        <v>42792</v>
      </c>
      <c r="C22" s="43">
        <v>35</v>
      </c>
      <c r="D22" s="43">
        <v>42071.963000000003</v>
      </c>
      <c r="E22" s="43">
        <v>1191038.63953628</v>
      </c>
      <c r="F22" s="43">
        <v>1169278.3157194699</v>
      </c>
      <c r="G22" s="37"/>
      <c r="H22" s="37"/>
    </row>
    <row r="23" spans="1:9" x14ac:dyDescent="0.2">
      <c r="A23" s="43">
        <v>22</v>
      </c>
      <c r="B23" s="44">
        <v>42792</v>
      </c>
      <c r="C23" s="43">
        <v>36</v>
      </c>
      <c r="D23" s="43">
        <v>209836.52799999999</v>
      </c>
      <c r="E23" s="43">
        <v>852107.35501504398</v>
      </c>
      <c r="F23" s="43">
        <v>760700.21046803496</v>
      </c>
      <c r="G23" s="37"/>
      <c r="H23" s="37"/>
    </row>
    <row r="24" spans="1:9" x14ac:dyDescent="0.2">
      <c r="A24" s="43">
        <v>23</v>
      </c>
      <c r="B24" s="44">
        <v>42792</v>
      </c>
      <c r="C24" s="43">
        <v>37</v>
      </c>
      <c r="D24" s="43">
        <v>152506.82399999999</v>
      </c>
      <c r="E24" s="43">
        <v>1366645.4865814201</v>
      </c>
      <c r="F24" s="43">
        <v>1235871.9288516999</v>
      </c>
      <c r="G24" s="37"/>
      <c r="H24" s="37"/>
    </row>
    <row r="25" spans="1:9" x14ac:dyDescent="0.2">
      <c r="A25" s="43">
        <v>24</v>
      </c>
      <c r="B25" s="44">
        <v>42792</v>
      </c>
      <c r="C25" s="43">
        <v>38</v>
      </c>
      <c r="D25" s="43">
        <v>744000.21900000004</v>
      </c>
      <c r="E25" s="43">
        <v>2995598.8100194698</v>
      </c>
      <c r="F25" s="43">
        <v>3158314.3271955801</v>
      </c>
      <c r="G25" s="37"/>
      <c r="H25" s="37"/>
    </row>
    <row r="26" spans="1:9" x14ac:dyDescent="0.2">
      <c r="A26" s="43">
        <v>25</v>
      </c>
      <c r="B26" s="44">
        <v>42792</v>
      </c>
      <c r="C26" s="43">
        <v>39</v>
      </c>
      <c r="D26" s="43">
        <v>117672.776</v>
      </c>
      <c r="E26" s="43">
        <v>205675.38205036701</v>
      </c>
      <c r="F26" s="43">
        <v>160145.043154468</v>
      </c>
      <c r="G26" s="37"/>
      <c r="H26" s="37"/>
    </row>
    <row r="27" spans="1:9" x14ac:dyDescent="0.2">
      <c r="A27" s="43">
        <v>26</v>
      </c>
      <c r="B27" s="44">
        <v>42792</v>
      </c>
      <c r="C27" s="43">
        <v>42</v>
      </c>
      <c r="D27" s="43">
        <v>9471.8050000000003</v>
      </c>
      <c r="E27" s="43">
        <v>181678.93700000001</v>
      </c>
      <c r="F27" s="43">
        <v>165818.5386</v>
      </c>
      <c r="G27" s="37"/>
      <c r="H27" s="37"/>
    </row>
    <row r="28" spans="1:9" x14ac:dyDescent="0.2">
      <c r="A28" s="43">
        <v>27</v>
      </c>
      <c r="B28" s="44">
        <v>42792</v>
      </c>
      <c r="C28" s="43">
        <v>70</v>
      </c>
      <c r="D28" s="43">
        <v>196</v>
      </c>
      <c r="E28" s="43">
        <v>345568.39</v>
      </c>
      <c r="F28" s="43">
        <v>313475.11</v>
      </c>
      <c r="G28" s="37"/>
      <c r="H28" s="37"/>
    </row>
    <row r="29" spans="1:9" x14ac:dyDescent="0.2">
      <c r="A29" s="43">
        <v>28</v>
      </c>
      <c r="B29" s="44">
        <v>42792</v>
      </c>
      <c r="C29" s="43">
        <v>71</v>
      </c>
      <c r="D29" s="43">
        <v>141</v>
      </c>
      <c r="E29" s="43">
        <v>373054.95</v>
      </c>
      <c r="F29" s="43">
        <v>425803.21</v>
      </c>
      <c r="G29" s="37"/>
      <c r="H29" s="37"/>
    </row>
    <row r="30" spans="1:9" x14ac:dyDescent="0.2">
      <c r="A30" s="43">
        <v>29</v>
      </c>
      <c r="B30" s="44">
        <v>42792</v>
      </c>
      <c r="C30" s="43">
        <v>72</v>
      </c>
      <c r="D30" s="43">
        <v>40</v>
      </c>
      <c r="E30" s="43">
        <v>108664.13</v>
      </c>
      <c r="F30" s="43">
        <v>110541.97</v>
      </c>
      <c r="G30" s="37"/>
      <c r="H30" s="37"/>
    </row>
    <row r="31" spans="1:9" x14ac:dyDescent="0.2">
      <c r="A31" s="39">
        <v>30</v>
      </c>
      <c r="B31" s="44">
        <v>42792</v>
      </c>
      <c r="C31" s="39">
        <v>73</v>
      </c>
      <c r="D31" s="39">
        <v>155</v>
      </c>
      <c r="E31" s="39">
        <v>347018.41</v>
      </c>
      <c r="F31" s="39">
        <v>390423.3</v>
      </c>
      <c r="G31" s="39"/>
      <c r="H31" s="39"/>
      <c r="I31" s="39"/>
    </row>
    <row r="32" spans="1:9" x14ac:dyDescent="0.2">
      <c r="A32" s="39">
        <v>31</v>
      </c>
      <c r="B32" s="44">
        <v>42792</v>
      </c>
      <c r="C32" s="39">
        <v>75</v>
      </c>
      <c r="D32" s="39">
        <v>71</v>
      </c>
      <c r="E32" s="39">
        <v>33248.717948717902</v>
      </c>
      <c r="F32" s="39">
        <v>30396.833333333299</v>
      </c>
      <c r="G32" s="39"/>
      <c r="H32" s="39"/>
    </row>
    <row r="33" spans="1:8" x14ac:dyDescent="0.2">
      <c r="A33" s="39">
        <v>32</v>
      </c>
      <c r="B33" s="44">
        <v>42792</v>
      </c>
      <c r="C33" s="39">
        <v>76</v>
      </c>
      <c r="D33" s="39">
        <v>2295</v>
      </c>
      <c r="E33" s="39">
        <v>475614.93376324797</v>
      </c>
      <c r="F33" s="39">
        <v>444406.40122991498</v>
      </c>
      <c r="G33" s="39"/>
      <c r="H33" s="39"/>
    </row>
    <row r="34" spans="1:8" x14ac:dyDescent="0.2">
      <c r="A34" s="39">
        <v>33</v>
      </c>
      <c r="B34" s="44">
        <v>42792</v>
      </c>
      <c r="C34" s="39">
        <v>77</v>
      </c>
      <c r="D34" s="39">
        <v>120</v>
      </c>
      <c r="E34" s="39">
        <v>228694.35</v>
      </c>
      <c r="F34" s="39">
        <v>252740.33</v>
      </c>
      <c r="G34" s="30"/>
      <c r="H34" s="30"/>
    </row>
    <row r="35" spans="1:8" x14ac:dyDescent="0.2">
      <c r="A35" s="39">
        <v>34</v>
      </c>
      <c r="B35" s="44">
        <v>42792</v>
      </c>
      <c r="C35" s="39">
        <v>78</v>
      </c>
      <c r="D35" s="39">
        <v>94</v>
      </c>
      <c r="E35" s="39">
        <v>127398.9</v>
      </c>
      <c r="F35" s="39">
        <v>110895.83</v>
      </c>
      <c r="G35" s="30"/>
      <c r="H35" s="30"/>
    </row>
    <row r="36" spans="1:8" x14ac:dyDescent="0.2">
      <c r="A36" s="39">
        <v>35</v>
      </c>
      <c r="B36" s="44">
        <v>42792</v>
      </c>
      <c r="C36" s="39">
        <v>99</v>
      </c>
      <c r="D36" s="39">
        <v>5</v>
      </c>
      <c r="E36" s="39">
        <v>8623.7122759246595</v>
      </c>
      <c r="F36" s="39">
        <v>7071.4440662582301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2017-02-27T00:14:24Z</dcterms:modified>
</cp:coreProperties>
</file>