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<sst xmlns="http://schemas.openxmlformats.org/spreadsheetml/2006/main" count="117" uniqueCount="77">
  <si>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</si>
  <si>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</si>
  <si>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</si>
  <si>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</si>
  <si>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</si>
  <si>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</si>
  <si>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</si>
  <si>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</si>
  <si>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</si>
  <si>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</si>
  <si>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</si>
  <si>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</si>
  <si>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</si>
  <si>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</si>
  <si>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</si>
  <si>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</si>
  <si>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</si>
  <si>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</si>
  <si>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</si>
  <si>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</si>
  <si>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</si>
  <si>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</si>
  <si>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</si>
  <si>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</si>
  <si>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</si>
  <si>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</si>
  <si>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</si>
  <si>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</si>
  <si>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</si>
  <si>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</si>
  <si>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</si>
  <si>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</si>
  <si>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</si>
  <si>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</si>
  <si>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</si>
  <si>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</si>
  <si>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</si>
  <si>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</si>
  <si>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</si>
  <si>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</si>
  <si>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9" type="noConversion"/>
  </si>
  <si>
    <t>COST</t>
    <phoneticPr fontId="49" type="noConversion"/>
  </si>
  <si>
    <t>成本</t>
    <phoneticPr fontId="49" type="noConversion"/>
  </si>
  <si>
    <t>销售金额差异</t>
    <phoneticPr fontId="49" type="noConversion"/>
  </si>
  <si>
    <t>销售成本差异</t>
    <phoneticPr fontId="49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</si>
  <si>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</si>
  <si>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</si>
  <si>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</si>
  <si>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</si>
  <si>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</si>
  <si>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</si>
  <si>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</si>
  <si>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</si>
  <si>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</si>
  <si>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</si>
  <si>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</si>
  <si>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</si>
  <si>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</si>
  <si>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</si>
  <si>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</si>
  <si>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</si>
  <si>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</si>
  <si>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9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</si>
  <si>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9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</si>
  <si>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9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</si>
  <si>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9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</si>
  <si>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</si>
  <si>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</si>
  <si>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</si>
  <si>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</si>
  <si>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9" type="noConversion"/>
  </si>
  <si>
    <t>TRAN_DATE</t>
  </si>
  <si>
    <t>NOTAX_AMT</t>
  </si>
  <si>
    <t xml:space="preserve">   </t>
  </si>
  <si>
    <t>74-赠品</t>
  </si>
  <si>
    <t>40-原材料</t>
  </si>
  <si>
    <t>43-加工专柜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</si>
</sst>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9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65">
    <xf numFmtId="0" fontId="0" fillId="0" borderId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45" fillId="8" borderId="8" applyNumberFormat="0" applyFont="0" applyAlignment="0" applyProtection="0">
      <alignment vertical="center"/>
    </xf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5" fillId="0" borderId="0"/>
    <xf numFmtId="0" fontId="57" fillId="0" borderId="0" applyNumberFormat="0" applyFill="0" applyBorder="0" applyAlignment="0" applyProtection="0">
      <alignment vertical="center"/>
    </xf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2" fillId="0" borderId="0"/>
    <xf numFmtId="0" fontId="58" fillId="0" borderId="0"/>
    <xf numFmtId="43" fontId="58" fillId="0" borderId="0" applyFont="0" applyFill="0" applyBorder="0" applyAlignment="0" applyProtection="0"/>
    <xf numFmtId="41" fontId="58" fillId="0" borderId="0" applyFont="0" applyFill="0" applyBorder="0" applyAlignment="0" applyProtection="0"/>
    <xf numFmtId="178" fontId="58" fillId="0" borderId="0" applyFont="0" applyFill="0" applyBorder="0" applyAlignment="0" applyProtection="0"/>
    <xf numFmtId="179" fontId="58" fillId="0" borderId="0" applyFont="0" applyFill="0" applyBorder="0" applyAlignment="0" applyProtection="0"/>
    <xf numFmtId="0" fontId="62" fillId="0" borderId="0" applyNumberFormat="0" applyFill="0" applyBorder="0" applyAlignment="0" applyProtection="0"/>
    <xf numFmtId="0" fontId="63" fillId="0" borderId="1" applyNumberFormat="0" applyFill="0" applyAlignment="0" applyProtection="0"/>
    <xf numFmtId="0" fontId="64" fillId="0" borderId="2" applyNumberFormat="0" applyFill="0" applyAlignment="0" applyProtection="0"/>
    <xf numFmtId="0" fontId="65" fillId="0" borderId="3" applyNumberFormat="0" applyFill="0" applyAlignment="0" applyProtection="0"/>
    <xf numFmtId="0" fontId="65" fillId="0" borderId="0" applyNumberFormat="0" applyFill="0" applyBorder="0" applyAlignment="0" applyProtection="0"/>
    <xf numFmtId="0" fontId="68" fillId="2" borderId="0" applyNumberFormat="0" applyBorder="0" applyAlignment="0" applyProtection="0"/>
    <xf numFmtId="0" fontId="66" fillId="3" borderId="0" applyNumberFormat="0" applyBorder="0" applyAlignment="0" applyProtection="0"/>
    <xf numFmtId="0" fontId="75" fillId="4" borderId="0" applyNumberFormat="0" applyBorder="0" applyAlignment="0" applyProtection="0"/>
    <xf numFmtId="0" fontId="77" fillId="5" borderId="4" applyNumberFormat="0" applyAlignment="0" applyProtection="0"/>
    <xf numFmtId="0" fontId="76" fillId="6" borderId="5" applyNumberFormat="0" applyAlignment="0" applyProtection="0"/>
    <xf numFmtId="0" fontId="70" fillId="6" borderId="4" applyNumberFormat="0" applyAlignment="0" applyProtection="0"/>
    <xf numFmtId="0" fontId="74" fillId="0" borderId="6" applyNumberFormat="0" applyFill="0" applyAlignment="0" applyProtection="0"/>
    <xf numFmtId="0" fontId="71" fillId="7" borderId="7" applyNumberFormat="0" applyAlignment="0" applyProtection="0"/>
    <xf numFmtId="0" fontId="73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0" fontId="69" fillId="0" borderId="9" applyNumberFormat="0" applyFill="0" applyAlignment="0" applyProtection="0"/>
    <xf numFmtId="0" fontId="60" fillId="9" borderId="0" applyNumberFormat="0" applyBorder="0" applyAlignment="0" applyProtection="0"/>
    <xf numFmtId="0" fontId="59" fillId="10" borderId="0" applyNumberFormat="0" applyBorder="0" applyAlignment="0" applyProtection="0"/>
    <xf numFmtId="0" fontId="59" fillId="11" borderId="0" applyNumberFormat="0" applyBorder="0" applyAlignment="0" applyProtection="0"/>
    <xf numFmtId="0" fontId="60" fillId="12" borderId="0" applyNumberFormat="0" applyBorder="0" applyAlignment="0" applyProtection="0"/>
    <xf numFmtId="0" fontId="60" fillId="13" borderId="0" applyNumberFormat="0" applyBorder="0" applyAlignment="0" applyProtection="0"/>
    <xf numFmtId="0" fontId="59" fillId="14" borderId="0" applyNumberFormat="0" applyBorder="0" applyAlignment="0" applyProtection="0"/>
    <xf numFmtId="0" fontId="59" fillId="15" borderId="0" applyNumberFormat="0" applyBorder="0" applyAlignment="0" applyProtection="0"/>
    <xf numFmtId="0" fontId="60" fillId="16" borderId="0" applyNumberFormat="0" applyBorder="0" applyAlignment="0" applyProtection="0"/>
    <xf numFmtId="0" fontId="60" fillId="17" borderId="0" applyNumberFormat="0" applyBorder="0" applyAlignment="0" applyProtection="0"/>
    <xf numFmtId="0" fontId="59" fillId="18" borderId="0" applyNumberFormat="0" applyBorder="0" applyAlignment="0" applyProtection="0"/>
    <xf numFmtId="0" fontId="59" fillId="19" borderId="0" applyNumberFormat="0" applyBorder="0" applyAlignment="0" applyProtection="0"/>
    <xf numFmtId="0" fontId="60" fillId="20" borderId="0" applyNumberFormat="0" applyBorder="0" applyAlignment="0" applyProtection="0"/>
    <xf numFmtId="0" fontId="60" fillId="21" borderId="0" applyNumberFormat="0" applyBorder="0" applyAlignment="0" applyProtection="0"/>
    <xf numFmtId="0" fontId="59" fillId="22" borderId="0" applyNumberFormat="0" applyBorder="0" applyAlignment="0" applyProtection="0"/>
    <xf numFmtId="0" fontId="59" fillId="23" borderId="0" applyNumberFormat="0" applyBorder="0" applyAlignment="0" applyProtection="0"/>
    <xf numFmtId="0" fontId="60" fillId="24" borderId="0" applyNumberFormat="0" applyBorder="0" applyAlignment="0" applyProtection="0"/>
    <xf numFmtId="0" fontId="60" fillId="25" borderId="0" applyNumberFormat="0" applyBorder="0" applyAlignment="0" applyProtection="0"/>
    <xf numFmtId="0" fontId="59" fillId="26" borderId="0" applyNumberFormat="0" applyBorder="0" applyAlignment="0" applyProtection="0"/>
    <xf numFmtId="0" fontId="59" fillId="27" borderId="0" applyNumberFormat="0" applyBorder="0" applyAlignment="0" applyProtection="0"/>
    <xf numFmtId="0" fontId="60" fillId="28" borderId="0" applyNumberFormat="0" applyBorder="0" applyAlignment="0" applyProtection="0"/>
    <xf numFmtId="0" fontId="60" fillId="29" borderId="0" applyNumberFormat="0" applyBorder="0" applyAlignment="0" applyProtection="0"/>
    <xf numFmtId="0" fontId="59" fillId="30" borderId="0" applyNumberFormat="0" applyBorder="0" applyAlignment="0" applyProtection="0"/>
    <xf numFmtId="0" fontId="59" fillId="31" borderId="0" applyNumberFormat="0" applyBorder="0" applyAlignment="0" applyProtection="0"/>
    <xf numFmtId="0" fontId="60" fillId="32" borderId="0" applyNumberFormat="0" applyBorder="0" applyAlignment="0" applyProtection="0"/>
    <xf numFmtId="0" fontId="67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61" fillId="38" borderId="21">
      <alignment vertical="center"/>
    </xf>
    <xf numFmtId="0" fontId="80" fillId="0" borderId="0"/>
    <xf numFmtId="180" fontId="82" fillId="0" borderId="0" applyFont="0" applyFill="0" applyBorder="0" applyAlignment="0" applyProtection="0"/>
    <xf numFmtId="181" fontId="82" fillId="0" borderId="0" applyFont="0" applyFill="0" applyBorder="0" applyAlignment="0" applyProtection="0"/>
    <xf numFmtId="178" fontId="82" fillId="0" borderId="0" applyFont="0" applyFill="0" applyBorder="0" applyAlignment="0" applyProtection="0"/>
    <xf numFmtId="179" fontId="82" fillId="0" borderId="0" applyFont="0" applyFill="0" applyBorder="0" applyAlignment="0" applyProtection="0"/>
    <xf numFmtId="0" fontId="44" fillId="8" borderId="8" applyNumberFormat="0" applyFont="0" applyAlignment="0" applyProtection="0">
      <alignment vertical="center"/>
    </xf>
    <xf numFmtId="0" fontId="43" fillId="8" borderId="8" applyNumberFormat="0" applyFont="0" applyAlignment="0" applyProtection="0">
      <alignment vertical="center"/>
    </xf>
    <xf numFmtId="0" fontId="42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0" borderId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0" borderId="1" applyNumberFormat="0" applyFill="0" applyAlignment="0" applyProtection="0">
      <alignment vertical="center"/>
    </xf>
    <xf numFmtId="0" fontId="86" fillId="0" borderId="2" applyNumberFormat="0" applyFill="0" applyAlignment="0" applyProtection="0">
      <alignment vertical="center"/>
    </xf>
    <xf numFmtId="0" fontId="87" fillId="0" borderId="3" applyNumberFormat="0" applyFill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8" fillId="2" borderId="0" applyNumberFormat="0" applyBorder="0" applyAlignment="0" applyProtection="0">
      <alignment vertical="center"/>
    </xf>
    <xf numFmtId="0" fontId="89" fillId="3" borderId="0" applyNumberFormat="0" applyBorder="0" applyAlignment="0" applyProtection="0">
      <alignment vertical="center"/>
    </xf>
    <xf numFmtId="0" fontId="90" fillId="4" borderId="0" applyNumberFormat="0" applyBorder="0" applyAlignment="0" applyProtection="0">
      <alignment vertical="center"/>
    </xf>
    <xf numFmtId="0" fontId="91" fillId="5" borderId="4" applyNumberFormat="0" applyAlignment="0" applyProtection="0">
      <alignment vertical="center"/>
    </xf>
    <xf numFmtId="0" fontId="92" fillId="6" borderId="5" applyNumberFormat="0" applyAlignment="0" applyProtection="0">
      <alignment vertical="center"/>
    </xf>
    <xf numFmtId="0" fontId="93" fillId="6" borderId="4" applyNumberFormat="0" applyAlignment="0" applyProtection="0">
      <alignment vertical="center"/>
    </xf>
    <xf numFmtId="0" fontId="94" fillId="0" borderId="6" applyNumberFormat="0" applyFill="0" applyAlignment="0" applyProtection="0">
      <alignment vertical="center"/>
    </xf>
    <xf numFmtId="0" fontId="95" fillId="7" borderId="7" applyNumberFormat="0" applyAlignment="0" applyProtection="0">
      <alignment vertical="center"/>
    </xf>
    <xf numFmtId="0" fontId="96" fillId="0" borderId="0" applyNumberFormat="0" applyFill="0" applyBorder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9" applyNumberFormat="0" applyFill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27" fillId="0" borderId="0">
      <alignment vertical="center"/>
    </xf>
    <xf numFmtId="0" fontId="27" fillId="8" borderId="8" applyNumberFormat="0" applyFont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8" borderId="8" applyNumberFormat="0" applyFont="0" applyAlignment="0" applyProtection="0">
      <alignment vertical="center"/>
    </xf>
    <xf numFmtId="0" fontId="99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99" fillId="12" borderId="0" applyNumberFormat="0" applyBorder="0" applyAlignment="0" applyProtection="0">
      <alignment vertical="center"/>
    </xf>
    <xf numFmtId="0" fontId="99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99" fillId="16" borderId="0" applyNumberFormat="0" applyBorder="0" applyAlignment="0" applyProtection="0">
      <alignment vertical="center"/>
    </xf>
    <xf numFmtId="0" fontId="99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99" fillId="20" borderId="0" applyNumberFormat="0" applyBorder="0" applyAlignment="0" applyProtection="0">
      <alignment vertical="center"/>
    </xf>
    <xf numFmtId="0" fontId="99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99" fillId="24" borderId="0" applyNumberFormat="0" applyBorder="0" applyAlignment="0" applyProtection="0">
      <alignment vertical="center"/>
    </xf>
    <xf numFmtId="0" fontId="99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99" fillId="28" borderId="0" applyNumberFormat="0" applyBorder="0" applyAlignment="0" applyProtection="0">
      <alignment vertical="center"/>
    </xf>
    <xf numFmtId="0" fontId="99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99" fillId="32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8" borderId="8" applyNumberFormat="0" applyFont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6" fillId="0" borderId="0" xfId="0" applyFont="1"/>
    <xf numFmtId="177" fontId="46" fillId="0" borderId="0" xfId="0" applyNumberFormat="1" applyFont="1"/>
    <xf numFmtId="0" fontId="0" fillId="0" borderId="0" xfId="0" applyAlignment="1"/>
    <xf numFmtId="0" fontId="46" fillId="0" borderId="0" xfId="0" applyNumberFormat="1" applyFont="1"/>
    <xf numFmtId="0" fontId="47" fillId="0" borderId="18" xfId="0" applyFont="1" applyBorder="1" applyAlignment="1">
      <alignment wrapText="1"/>
    </xf>
    <xf numFmtId="0" fontId="47" fillId="0" borderId="18" xfId="0" applyNumberFormat="1" applyFont="1" applyBorder="1" applyAlignment="1">
      <alignment wrapText="1"/>
    </xf>
    <xf numFmtId="0" fontId="46" fillId="0" borderId="18" xfId="0" applyFont="1" applyBorder="1" applyAlignment="1">
      <alignment wrapText="1"/>
    </xf>
    <xf numFmtId="0" fontId="46" fillId="0" borderId="18" xfId="0" applyFont="1" applyBorder="1" applyAlignment="1">
      <alignment horizontal="right" vertical="center" wrapText="1"/>
    </xf>
    <xf numFmtId="49" fontId="47" fillId="36" borderId="18" xfId="0" applyNumberFormat="1" applyFont="1" applyFill="1" applyBorder="1" applyAlignment="1">
      <alignment vertical="center" wrapText="1"/>
    </xf>
    <xf numFmtId="49" fontId="50" fillId="37" borderId="18" xfId="0" applyNumberFormat="1" applyFont="1" applyFill="1" applyBorder="1" applyAlignment="1">
      <alignment horizontal="center" vertical="center" wrapText="1"/>
    </xf>
    <xf numFmtId="0" fontId="47" fillId="33" borderId="18" xfId="0" applyFont="1" applyFill="1" applyBorder="1" applyAlignment="1">
      <alignment vertical="center" wrapText="1"/>
    </xf>
    <xf numFmtId="0" fontId="47" fillId="33" borderId="18" xfId="0" applyNumberFormat="1" applyFont="1" applyFill="1" applyBorder="1" applyAlignment="1">
      <alignment vertical="center" wrapText="1"/>
    </xf>
    <xf numFmtId="0" fontId="47" fillId="36" borderId="18" xfId="0" applyFont="1" applyFill="1" applyBorder="1" applyAlignment="1">
      <alignment vertical="center" wrapText="1"/>
    </xf>
    <xf numFmtId="0" fontId="47" fillId="37" borderId="18" xfId="0" applyFont="1" applyFill="1" applyBorder="1" applyAlignment="1">
      <alignment vertical="center" wrapText="1"/>
    </xf>
    <xf numFmtId="4" fontId="47" fillId="36" borderId="18" xfId="0" applyNumberFormat="1" applyFont="1" applyFill="1" applyBorder="1" applyAlignment="1">
      <alignment horizontal="right" vertical="top" wrapText="1"/>
    </xf>
    <xf numFmtId="4" fontId="47" fillId="37" borderId="18" xfId="0" applyNumberFormat="1" applyFont="1" applyFill="1" applyBorder="1" applyAlignment="1">
      <alignment horizontal="right" vertical="top" wrapText="1"/>
    </xf>
    <xf numFmtId="177" fontId="46" fillId="36" borderId="18" xfId="0" applyNumberFormat="1" applyFont="1" applyFill="1" applyBorder="1" applyAlignment="1">
      <alignment horizontal="center" vertical="center"/>
    </xf>
    <xf numFmtId="177" fontId="46" fillId="37" borderId="18" xfId="0" applyNumberFormat="1" applyFont="1" applyFill="1" applyBorder="1" applyAlignment="1">
      <alignment horizontal="center" vertical="center"/>
    </xf>
    <xf numFmtId="177" fontId="51" fillId="0" borderId="18" xfId="0" applyNumberFormat="1" applyFont="1" applyBorder="1"/>
    <xf numFmtId="177" fontId="46" fillId="36" borderId="18" xfId="0" applyNumberFormat="1" applyFont="1" applyFill="1" applyBorder="1"/>
    <xf numFmtId="177" fontId="46" fillId="37" borderId="18" xfId="0" applyNumberFormat="1" applyFont="1" applyFill="1" applyBorder="1"/>
    <xf numFmtId="177" fontId="46" fillId="0" borderId="18" xfId="0" applyNumberFormat="1" applyFont="1" applyBorder="1"/>
    <xf numFmtId="49" fontId="47" fillId="0" borderId="18" xfId="0" applyNumberFormat="1" applyFont="1" applyFill="1" applyBorder="1" applyAlignment="1">
      <alignment vertical="center" wrapText="1"/>
    </xf>
    <xf numFmtId="0" fontId="47" fillId="0" borderId="18" xfId="0" applyFont="1" applyFill="1" applyBorder="1" applyAlignment="1">
      <alignment vertical="center" wrapText="1"/>
    </xf>
    <xf numFmtId="4" fontId="47" fillId="0" borderId="18" xfId="0" applyNumberFormat="1" applyFont="1" applyFill="1" applyBorder="1" applyAlignment="1">
      <alignment horizontal="right" vertical="top" wrapText="1"/>
    </xf>
    <xf numFmtId="0" fontId="46" fillId="0" borderId="0" xfId="0" applyFont="1" applyFill="1"/>
    <xf numFmtId="176" fontId="47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6" fillId="0" borderId="0" xfId="0" applyNumberFormat="1" applyFont="1" applyAlignment="1"/>
    <xf numFmtId="1" fontId="56" fillId="0" borderId="0" xfId="0" applyNumberFormat="1" applyFont="1" applyAlignment="1"/>
    <xf numFmtId="0" fontId="46" fillId="0" borderId="0" xfId="0" applyFont="1"/>
    <xf numFmtId="1" fontId="79" fillId="0" borderId="0" xfId="0" applyNumberFormat="1" applyFont="1" applyAlignment="1"/>
    <xf numFmtId="0" fontId="79" fillId="0" borderId="0" xfId="0" applyNumberFormat="1" applyFont="1" applyAlignment="1"/>
    <xf numFmtId="0" fontId="46" fillId="0" borderId="0" xfId="0" applyFont="1"/>
    <xf numFmtId="0" fontId="46" fillId="0" borderId="0" xfId="0" applyFont="1"/>
    <xf numFmtId="0" fontId="80" fillId="0" borderId="0" xfId="110"/>
    <xf numFmtId="0" fontId="81" fillId="0" borderId="0" xfId="110" applyNumberFormat="1" applyFont="1"/>
    <xf numFmtId="0" fontId="83" fillId="0" borderId="0" xfId="0" applyNumberFormat="1" applyFont="1" applyAlignment="1"/>
    <xf numFmtId="49" fontId="47" fillId="33" borderId="0" xfId="0" applyNumberFormat="1" applyFont="1" applyFill="1" applyBorder="1" applyAlignment="1">
      <alignment horizontal="left" vertical="top" wrapText="1"/>
    </xf>
    <xf numFmtId="49" fontId="47" fillId="33" borderId="0" xfId="0" applyNumberFormat="1" applyFont="1" applyFill="1" applyBorder="1" applyAlignment="1">
      <alignment horizontal="left" vertical="top"/>
    </xf>
    <xf numFmtId="0" fontId="102" fillId="0" borderId="0" xfId="110" applyNumberFormat="1" applyFont="1"/>
    <xf numFmtId="0" fontId="103" fillId="0" borderId="0" xfId="110" applyFont="1"/>
    <xf numFmtId="14" fontId="103" fillId="0" borderId="0" xfId="110" applyNumberFormat="1" applyFont="1"/>
    <xf numFmtId="0" fontId="106" fillId="0" borderId="0" xfId="0" applyNumberFormat="1" applyFont="1" applyFill="1" applyBorder="1" applyAlignment="1" applyProtection="1">
      <alignment vertical="center"/>
    </xf>
    <xf numFmtId="0" fontId="107" fillId="0" borderId="0" xfId="0" applyNumberFormat="1" applyFont="1" applyFill="1" applyBorder="1" applyAlignment="1" applyProtection="1">
      <alignment horizontal="left" wrapText="1"/>
    </xf>
    <xf numFmtId="0" fontId="108" fillId="0" borderId="19" xfId="0" applyNumberFormat="1" applyFont="1" applyFill="1" applyBorder="1" applyAlignment="1" applyProtection="1">
      <alignment horizontal="left" vertical="center" wrapText="1"/>
    </xf>
    <xf numFmtId="0" fontId="104" fillId="0" borderId="10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wrapText="1"/>
    </xf>
    <xf numFmtId="0" fontId="106" fillId="0" borderId="11" xfId="0" applyNumberFormat="1" applyFont="1" applyFill="1" applyBorder="1" applyAlignment="1" applyProtection="1">
      <alignment horizontal="right" vertical="center" wrapText="1"/>
    </xf>
    <xf numFmtId="49" fontId="104" fillId="33" borderId="10" xfId="0" applyNumberFormat="1" applyFont="1" applyFill="1" applyBorder="1" applyAlignment="1" applyProtection="1">
      <alignment vertical="center" wrapText="1"/>
    </xf>
    <xf numFmtId="49" fontId="104" fillId="33" borderId="12" xfId="0" applyNumberFormat="1" applyFont="1" applyFill="1" applyBorder="1" applyAlignment="1" applyProtection="1">
      <alignment vertical="center" wrapText="1"/>
    </xf>
    <xf numFmtId="0" fontId="104" fillId="33" borderId="10" xfId="0" applyNumberFormat="1" applyFont="1" applyFill="1" applyBorder="1" applyAlignment="1" applyProtection="1">
      <alignment vertical="center" wrapText="1"/>
    </xf>
    <xf numFmtId="0" fontId="104" fillId="33" borderId="12" xfId="0" applyNumberFormat="1" applyFont="1" applyFill="1" applyBorder="1" applyAlignment="1" applyProtection="1">
      <alignment vertical="center" wrapText="1"/>
    </xf>
    <xf numFmtId="4" fontId="105" fillId="34" borderId="10" xfId="0" applyNumberFormat="1" applyFont="1" applyFill="1" applyBorder="1" applyAlignment="1" applyProtection="1">
      <alignment horizontal="right" vertical="top" wrapText="1"/>
    </xf>
    <xf numFmtId="0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0" xfId="0" applyNumberFormat="1" applyFont="1" applyFill="1" applyBorder="1" applyAlignment="1" applyProtection="1">
      <alignment horizontal="right" vertical="top" wrapText="1"/>
    </xf>
    <xf numFmtId="176" fontId="105" fillId="34" borderId="12" xfId="0" applyNumberFormat="1" applyFont="1" applyFill="1" applyBorder="1" applyAlignment="1" applyProtection="1">
      <alignment horizontal="right" vertical="top" wrapText="1"/>
    </xf>
    <xf numFmtId="4" fontId="104" fillId="35" borderId="10" xfId="0" applyNumberFormat="1" applyFont="1" applyFill="1" applyBorder="1" applyAlignment="1" applyProtection="1">
      <alignment horizontal="right" vertical="top" wrapText="1"/>
    </xf>
    <xf numFmtId="0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0" xfId="0" applyNumberFormat="1" applyFont="1" applyFill="1" applyBorder="1" applyAlignment="1" applyProtection="1">
      <alignment horizontal="right" vertical="top" wrapText="1"/>
    </xf>
    <xf numFmtId="176" fontId="104" fillId="35" borderId="12" xfId="0" applyNumberFormat="1" applyFont="1" applyFill="1" applyBorder="1" applyAlignment="1" applyProtection="1">
      <alignment horizontal="right" vertical="top" wrapText="1"/>
    </xf>
    <xf numFmtId="0" fontId="104" fillId="35" borderId="12" xfId="0" applyNumberFormat="1" applyFont="1" applyFill="1" applyBorder="1" applyAlignment="1" applyProtection="1">
      <alignment horizontal="right" vertical="top" wrapText="1"/>
    </xf>
    <xf numFmtId="4" fontId="104" fillId="35" borderId="13" xfId="0" applyNumberFormat="1" applyFont="1" applyFill="1" applyBorder="1" applyAlignment="1" applyProtection="1">
      <alignment horizontal="right" vertical="top" wrapText="1"/>
    </xf>
    <xf numFmtId="0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13" xfId="0" applyNumberFormat="1" applyFont="1" applyFill="1" applyBorder="1" applyAlignment="1" applyProtection="1">
      <alignment horizontal="right" vertical="top" wrapText="1"/>
    </xf>
    <xf numFmtId="176" fontId="104" fillId="35" borderId="20" xfId="0" applyNumberFormat="1" applyFont="1" applyFill="1" applyBorder="1" applyAlignment="1" applyProtection="1">
      <alignment horizontal="right" vertical="top" wrapText="1"/>
    </xf>
    <xf numFmtId="0" fontId="47" fillId="33" borderId="18" xfId="0" applyFont="1" applyFill="1" applyBorder="1" applyAlignment="1">
      <alignment vertical="center" wrapText="1"/>
    </xf>
    <xf numFmtId="49" fontId="47" fillId="33" borderId="18" xfId="0" applyNumberFormat="1" applyFont="1" applyFill="1" applyBorder="1" applyAlignment="1">
      <alignment horizontal="left" vertical="top" wrapText="1"/>
    </xf>
    <xf numFmtId="49" fontId="48" fillId="33" borderId="18" xfId="0" applyNumberFormat="1" applyFont="1" applyFill="1" applyBorder="1" applyAlignment="1">
      <alignment horizontal="left" vertical="top" wrapText="1"/>
    </xf>
    <xf numFmtId="14" fontId="47" fillId="33" borderId="18" xfId="0" applyNumberFormat="1" applyFont="1" applyFill="1" applyBorder="1" applyAlignment="1">
      <alignment vertical="center" wrapText="1"/>
    </xf>
    <xf numFmtId="49" fontId="47" fillId="33" borderId="13" xfId="0" applyNumberFormat="1" applyFont="1" applyFill="1" applyBorder="1" applyAlignment="1">
      <alignment horizontal="left" vertical="top" wrapText="1"/>
    </xf>
    <xf numFmtId="49" fontId="47" fillId="33" borderId="15" xfId="0" applyNumberFormat="1" applyFont="1" applyFill="1" applyBorder="1" applyAlignment="1">
      <alignment horizontal="left" vertical="top" wrapText="1"/>
    </xf>
    <xf numFmtId="49" fontId="47" fillId="33" borderId="22" xfId="0" applyNumberFormat="1" applyFont="1" applyFill="1" applyBorder="1" applyAlignment="1">
      <alignment horizontal="left" vertical="top" wrapText="1"/>
    </xf>
    <xf numFmtId="49" fontId="47" fillId="33" borderId="23" xfId="0" applyNumberFormat="1" applyFont="1" applyFill="1" applyBorder="1" applyAlignment="1">
      <alignment horizontal="left" vertical="top" wrapText="1"/>
    </xf>
    <xf numFmtId="49" fontId="104" fillId="33" borderId="13" xfId="0" applyNumberFormat="1" applyFont="1" applyFill="1" applyBorder="1" applyAlignment="1" applyProtection="1">
      <alignment horizontal="left" vertical="top" wrapText="1"/>
    </xf>
    <xf numFmtId="49" fontId="104" fillId="33" borderId="15" xfId="0" applyNumberFormat="1" applyFont="1" applyFill="1" applyBorder="1" applyAlignment="1" applyProtection="1">
      <alignment horizontal="left" vertical="top" wrapText="1"/>
    </xf>
    <xf numFmtId="14" fontId="104" fillId="33" borderId="12" xfId="0" applyNumberFormat="1" applyFont="1" applyFill="1" applyBorder="1" applyAlignment="1" applyProtection="1">
      <alignment vertical="center" wrapText="1"/>
    </xf>
    <xf numFmtId="14" fontId="104" fillId="33" borderId="16" xfId="0" applyNumberFormat="1" applyFont="1" applyFill="1" applyBorder="1" applyAlignment="1" applyProtection="1">
      <alignment vertical="center" wrapText="1"/>
    </xf>
    <xf numFmtId="14" fontId="104" fillId="33" borderId="17" xfId="0" applyNumberFormat="1" applyFont="1" applyFill="1" applyBorder="1" applyAlignment="1" applyProtection="1">
      <alignment vertical="center" wrapText="1"/>
    </xf>
    <xf numFmtId="0" fontId="106" fillId="0" borderId="0" xfId="0" applyNumberFormat="1" applyFont="1" applyFill="1" applyBorder="1" applyAlignment="1" applyProtection="1">
      <alignment wrapText="1"/>
    </xf>
    <xf numFmtId="0" fontId="106" fillId="0" borderId="0" xfId="0" applyNumberFormat="1" applyFont="1" applyFill="1" applyBorder="1" applyAlignment="1" applyProtection="1">
      <alignment horizontal="right" vertical="center" wrapText="1"/>
    </xf>
    <xf numFmtId="0" fontId="104" fillId="33" borderId="13" xfId="0" applyNumberFormat="1" applyFont="1" applyFill="1" applyBorder="1" applyAlignment="1" applyProtection="1">
      <alignment vertical="center" wrapText="1"/>
    </xf>
    <xf numFmtId="0" fontId="104" fillId="33" borderId="15" xfId="0" applyNumberFormat="1" applyFont="1" applyFill="1" applyBorder="1" applyAlignment="1" applyProtection="1">
      <alignment vertical="center" wrapText="1"/>
    </xf>
    <xf numFmtId="49" fontId="105" fillId="33" borderId="13" xfId="0" applyNumberFormat="1" applyFont="1" applyFill="1" applyBorder="1" applyAlignment="1" applyProtection="1">
      <alignment horizontal="left" vertical="top" wrapText="1"/>
    </xf>
    <xf numFmtId="49" fontId="105" fillId="33" borderId="14" xfId="0" applyNumberFormat="1" applyFont="1" applyFill="1" applyBorder="1" applyAlignment="1" applyProtection="1">
      <alignment horizontal="left" vertical="top" wrapText="1"/>
    </xf>
    <xf numFmtId="49" fontId="105" fillId="33" borderId="15" xfId="0" applyNumberFormat="1" applyFont="1" applyFill="1" applyBorder="1" applyAlignment="1" applyProtection="1">
      <alignment horizontal="left" vertical="top" wrapText="1"/>
    </xf>
  </cellXfs>
  <cellStyles count="565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27" xfId="525"/>
    <cellStyle name="20% - 着色 1 28" xfId="539"/>
    <cellStyle name="20% - 着色 1 29" xfId="553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27" xfId="527"/>
    <cellStyle name="20% - 着色 2 28" xfId="541"/>
    <cellStyle name="20% - 着色 2 29" xfId="555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27" xfId="529"/>
    <cellStyle name="20% - 着色 3 28" xfId="543"/>
    <cellStyle name="20% - 着色 3 29" xfId="557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27" xfId="531"/>
    <cellStyle name="20% - 着色 4 28" xfId="545"/>
    <cellStyle name="20% - 着色 4 29" xfId="559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27" xfId="533"/>
    <cellStyle name="20% - 着色 5 28" xfId="547"/>
    <cellStyle name="20% - 着色 5 29" xfId="561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27" xfId="535"/>
    <cellStyle name="20% - 着色 6 28" xfId="549"/>
    <cellStyle name="20% - 着色 6 29" xfId="563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27" xfId="526"/>
    <cellStyle name="40% - 着色 1 28" xfId="540"/>
    <cellStyle name="40% - 着色 1 29" xfId="554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27" xfId="528"/>
    <cellStyle name="40% - 着色 2 28" xfId="542"/>
    <cellStyle name="40% - 着色 2 29" xfId="556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27" xfId="530"/>
    <cellStyle name="40% - 着色 3 28" xfId="544"/>
    <cellStyle name="40% - 着色 3 29" xfId="558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27" xfId="532"/>
    <cellStyle name="40% - 着色 4 28" xfId="546"/>
    <cellStyle name="40% - 着色 4 29" xfId="560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27" xfId="534"/>
    <cellStyle name="40% - 着色 5 28" xfId="548"/>
    <cellStyle name="40% - 着色 5 29" xfId="562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27" xfId="536"/>
    <cellStyle name="40% - 着色 6 28" xfId="550"/>
    <cellStyle name="40% - 着色 6 29" xfId="564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38" xfId="523"/>
    <cellStyle name="常规 39" xfId="537"/>
    <cellStyle name="常规 4" xfId="47"/>
    <cellStyle name="常规 4 2" xfId="56"/>
    <cellStyle name="常规 40" xfId="551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43" xfId="524"/>
    <cellStyle name="注释 44" xfId="538"/>
    <cellStyle name="注释 45" xfId="552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1219" Type="http://schemas.openxmlformats.org/officeDocument/2006/relationships/hyperlink" Target="cid:6e6ac4f5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1218" Type="http://schemas.openxmlformats.org/officeDocument/2006/relationships/image" Target="cid:5eb39c22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1220" Type="http://schemas.openxmlformats.org/officeDocument/2006/relationships/image" Target="cid:6e6ac52113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224" Type="http://schemas.openxmlformats.org/officeDocument/2006/relationships/image" Target="cid:7846f03a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1217" Type="http://schemas.openxmlformats.org/officeDocument/2006/relationships/hyperlink" Target="cid:5eb39bfa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1223" Type="http://schemas.openxmlformats.org/officeDocument/2006/relationships/hyperlink" Target="cid:7846f0112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1216" Type="http://schemas.openxmlformats.org/officeDocument/2006/relationships/image" Target="cid:2b1c401a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1222" Type="http://schemas.openxmlformats.org/officeDocument/2006/relationships/image" Target="cid:7305e78013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1215" Type="http://schemas.openxmlformats.org/officeDocument/2006/relationships/hyperlink" Target="cid:2b1c3ff32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1221" Type="http://schemas.openxmlformats.org/officeDocument/2006/relationships/hyperlink" Target="cid:7305e7552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Relationship Id="rId18" Type="http://schemas.openxmlformats.org/officeDocument/2006/relationships/image" Target="cid:88380266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5" name="Picture 2" descr="cid:2b1c401a13">
          <a:hlinkClick xmlns:r="http://schemas.openxmlformats.org/officeDocument/2006/relationships" r:id="rId1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7" name="Picture 2" descr="cid:5eb39c2213">
          <a:hlinkClick xmlns:r="http://schemas.openxmlformats.org/officeDocument/2006/relationships" r:id="rId1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9" name="Picture 2" descr="cid:6e6ac52113">
          <a:hlinkClick xmlns:r="http://schemas.openxmlformats.org/officeDocument/2006/relationships" r:id="rId1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1" name="Picture 2" descr="cid:7305e78013">
          <a:hlinkClick xmlns:r="http://schemas.openxmlformats.org/officeDocument/2006/relationships" r:id="rId1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83" name="Picture 2" descr="cid:7846f03a13">
          <a:hlinkClick xmlns:r="http://schemas.openxmlformats.org/officeDocument/2006/relationships" r:id="rId1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5" sqref="M5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68" t="s">
        <v>4</v>
      </c>
      <c r="D2" s="6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70" t="s">
        <v>5</v>
      </c>
      <c r="B3" s="70"/>
      <c r="C3" s="70"/>
      <c r="D3" s="70"/>
      <c r="E3" s="15">
        <f>SUM(E4:E42)</f>
        <v>17039471.044900004</v>
      </c>
      <c r="F3" s="25">
        <f>RA!I7</f>
        <v>1469847.6931</v>
      </c>
      <c r="G3" s="16">
        <f>SUM(G4:G42)</f>
        <v>15569623.351799998</v>
      </c>
      <c r="H3" s="27">
        <f>RA!J7</f>
        <v>8.6261345157186309</v>
      </c>
      <c r="I3" s="20">
        <f>SUM(I4:I42)</f>
        <v>17039476.938857328</v>
      </c>
      <c r="J3" s="21">
        <f>SUM(J4:J42)</f>
        <v>15569623.391449774</v>
      </c>
      <c r="K3" s="22">
        <f>E3-I3</f>
        <v>-5.8939573243260384</v>
      </c>
      <c r="L3" s="22">
        <f>G3-J3</f>
        <v>-3.9649775251746178E-2</v>
      </c>
    </row>
    <row r="4" spans="1:13" x14ac:dyDescent="0.2">
      <c r="A4" s="71">
        <f>RA!A8</f>
        <v>42793</v>
      </c>
      <c r="B4" s="12">
        <v>12</v>
      </c>
      <c r="C4" s="69" t="s">
        <v>6</v>
      </c>
      <c r="D4" s="69"/>
      <c r="E4" s="15">
        <f>IFERROR(VLOOKUP(C4,RA!B:D,3,0),0)</f>
        <v>721683.93940000003</v>
      </c>
      <c r="F4" s="25">
        <f>IFERROR(VLOOKUP(C4,RA!B:I,8,0),0)</f>
        <v>173496.364</v>
      </c>
      <c r="G4" s="16">
        <f t="shared" ref="G4:G42" si="0">E4-F4</f>
        <v>548187.57539999997</v>
      </c>
      <c r="H4" s="27">
        <f>RA!J8</f>
        <v>24.0404912078607</v>
      </c>
      <c r="I4" s="20">
        <f>IFERROR(VLOOKUP(B4,RMS!C:E,3,FALSE),0)</f>
        <v>721684.63052735</v>
      </c>
      <c r="J4" s="21">
        <f>IFERROR(VLOOKUP(B4,RMS!C:F,4,FALSE),0)</f>
        <v>548187.572817949</v>
      </c>
      <c r="K4" s="22">
        <f t="shared" ref="K4:K42" si="1">E4-I4</f>
        <v>-0.69112734997179359</v>
      </c>
      <c r="L4" s="22">
        <f t="shared" ref="L4:L42" si="2">G4-J4</f>
        <v>2.5820509763434529E-3</v>
      </c>
    </row>
    <row r="5" spans="1:13" x14ac:dyDescent="0.2">
      <c r="A5" s="71"/>
      <c r="B5" s="12">
        <v>13</v>
      </c>
      <c r="C5" s="69" t="s">
        <v>7</v>
      </c>
      <c r="D5" s="69"/>
      <c r="E5" s="15">
        <f>IFERROR(VLOOKUP(C5,RA!B:D,3,0),0)</f>
        <v>67782.229200000002</v>
      </c>
      <c r="F5" s="25">
        <f>IFERROR(VLOOKUP(C5,RA!B:I,8,0),0)</f>
        <v>15556.736699999999</v>
      </c>
      <c r="G5" s="16">
        <f t="shared" si="0"/>
        <v>52225.4925</v>
      </c>
      <c r="H5" s="27">
        <f>RA!J9</f>
        <v>22.9510549942196</v>
      </c>
      <c r="I5" s="20">
        <f>IFERROR(VLOOKUP(B5,RMS!C:E,3,FALSE),0)</f>
        <v>67782.273855555599</v>
      </c>
      <c r="J5" s="21">
        <f>IFERROR(VLOOKUP(B5,RMS!C:F,4,FALSE),0)</f>
        <v>52225.481629059803</v>
      </c>
      <c r="K5" s="22">
        <f t="shared" si="1"/>
        <v>-4.4655555597273633E-2</v>
      </c>
      <c r="L5" s="22">
        <f t="shared" si="2"/>
        <v>1.0870940197492018E-2</v>
      </c>
      <c r="M5" s="32"/>
    </row>
    <row r="6" spans="1:13" x14ac:dyDescent="0.2">
      <c r="A6" s="71"/>
      <c r="B6" s="12">
        <v>14</v>
      </c>
      <c r="C6" s="69" t="s">
        <v>8</v>
      </c>
      <c r="D6" s="69"/>
      <c r="E6" s="15">
        <f>IFERROR(VLOOKUP(C6,RA!B:D,3,0),0)</f>
        <v>97711.798800000004</v>
      </c>
      <c r="F6" s="25">
        <f>IFERROR(VLOOKUP(C6,RA!B:I,8,0),0)</f>
        <v>20848.9889</v>
      </c>
      <c r="G6" s="16">
        <f t="shared" si="0"/>
        <v>76862.809900000007</v>
      </c>
      <c r="H6" s="27">
        <f>RA!J10</f>
        <v>21.337227597942899</v>
      </c>
      <c r="I6" s="20">
        <f>IFERROR(VLOOKUP(B6,RMS!C:E,3,FALSE),0)</f>
        <v>97713.815382104207</v>
      </c>
      <c r="J6" s="21">
        <f>IFERROR(VLOOKUP(B6,RMS!C:F,4,FALSE),0)</f>
        <v>76862.810119222704</v>
      </c>
      <c r="K6" s="22">
        <f>E6-I6</f>
        <v>-2.0165821042028256</v>
      </c>
      <c r="L6" s="22">
        <f t="shared" si="2"/>
        <v>-2.1922269661445171E-4</v>
      </c>
      <c r="M6" s="32"/>
    </row>
    <row r="7" spans="1:13" x14ac:dyDescent="0.2">
      <c r="A7" s="71"/>
      <c r="B7" s="12">
        <v>15</v>
      </c>
      <c r="C7" s="69" t="s">
        <v>9</v>
      </c>
      <c r="D7" s="69"/>
      <c r="E7" s="15">
        <f>IFERROR(VLOOKUP(C7,RA!B:D,3,0),0)</f>
        <v>46625.732799999998</v>
      </c>
      <c r="F7" s="25">
        <f>IFERROR(VLOOKUP(C7,RA!B:I,8,0),0)</f>
        <v>11159.6486</v>
      </c>
      <c r="G7" s="16">
        <f t="shared" si="0"/>
        <v>35466.084199999998</v>
      </c>
      <c r="H7" s="27">
        <f>RA!J11</f>
        <v>23.9345269872091</v>
      </c>
      <c r="I7" s="20">
        <f>IFERROR(VLOOKUP(B7,RMS!C:E,3,FALSE),0)</f>
        <v>46625.758382626103</v>
      </c>
      <c r="J7" s="21">
        <f>IFERROR(VLOOKUP(B7,RMS!C:F,4,FALSE),0)</f>
        <v>35466.084159776103</v>
      </c>
      <c r="K7" s="22">
        <f t="shared" si="1"/>
        <v>-2.5582626105460804E-2</v>
      </c>
      <c r="L7" s="22">
        <f t="shared" si="2"/>
        <v>4.0223894757218659E-5</v>
      </c>
      <c r="M7" s="32"/>
    </row>
    <row r="8" spans="1:13" x14ac:dyDescent="0.2">
      <c r="A8" s="71"/>
      <c r="B8" s="12">
        <v>16</v>
      </c>
      <c r="C8" s="69" t="s">
        <v>10</v>
      </c>
      <c r="D8" s="69"/>
      <c r="E8" s="15">
        <f>IFERROR(VLOOKUP(C8,RA!B:D,3,0),0)</f>
        <v>206616.2213</v>
      </c>
      <c r="F8" s="25">
        <f>IFERROR(VLOOKUP(C8,RA!B:I,8,0),0)</f>
        <v>23246.631399999998</v>
      </c>
      <c r="G8" s="16">
        <f t="shared" si="0"/>
        <v>183369.58990000002</v>
      </c>
      <c r="H8" s="27">
        <f>RA!J12</f>
        <v>11.2511163226854</v>
      </c>
      <c r="I8" s="20">
        <f>IFERROR(VLOOKUP(B8,RMS!C:E,3,FALSE),0)</f>
        <v>206616.21545982899</v>
      </c>
      <c r="J8" s="21">
        <f>IFERROR(VLOOKUP(B8,RMS!C:F,4,FALSE),0)</f>
        <v>183369.59036923101</v>
      </c>
      <c r="K8" s="22">
        <f t="shared" si="1"/>
        <v>5.840171012096107E-3</v>
      </c>
      <c r="L8" s="22">
        <f t="shared" si="2"/>
        <v>-4.6923098852857947E-4</v>
      </c>
      <c r="M8" s="32"/>
    </row>
    <row r="9" spans="1:13" x14ac:dyDescent="0.2">
      <c r="A9" s="71"/>
      <c r="B9" s="12">
        <v>17</v>
      </c>
      <c r="C9" s="69" t="s">
        <v>11</v>
      </c>
      <c r="D9" s="69"/>
      <c r="E9" s="15">
        <f>IFERROR(VLOOKUP(C9,RA!B:D,3,0),0)</f>
        <v>204481.5098</v>
      </c>
      <c r="F9" s="25">
        <f>IFERROR(VLOOKUP(C9,RA!B:I,8,0),0)</f>
        <v>48015.909500000002</v>
      </c>
      <c r="G9" s="16">
        <f t="shared" si="0"/>
        <v>156465.60029999999</v>
      </c>
      <c r="H9" s="27">
        <f>RA!J13</f>
        <v>23.481785491002899</v>
      </c>
      <c r="I9" s="20">
        <f>IFERROR(VLOOKUP(B9,RMS!C:E,3,FALSE),0)</f>
        <v>204481.663900855</v>
      </c>
      <c r="J9" s="21">
        <f>IFERROR(VLOOKUP(B9,RMS!C:F,4,FALSE),0)</f>
        <v>156465.602288889</v>
      </c>
      <c r="K9" s="22">
        <f t="shared" si="1"/>
        <v>-0.15410085499752313</v>
      </c>
      <c r="L9" s="22">
        <f t="shared" si="2"/>
        <v>-1.9888890092261136E-3</v>
      </c>
      <c r="M9" s="32"/>
    </row>
    <row r="10" spans="1:13" x14ac:dyDescent="0.2">
      <c r="A10" s="71"/>
      <c r="B10" s="12">
        <v>18</v>
      </c>
      <c r="C10" s="69" t="s">
        <v>12</v>
      </c>
      <c r="D10" s="69"/>
      <c r="E10" s="15">
        <f>IFERROR(VLOOKUP(C10,RA!B:D,3,0),0)</f>
        <v>84067.934800000003</v>
      </c>
      <c r="F10" s="25">
        <f>IFERROR(VLOOKUP(C10,RA!B:I,8,0),0)</f>
        <v>16042.745800000001</v>
      </c>
      <c r="G10" s="16">
        <f t="shared" si="0"/>
        <v>68025.188999999998</v>
      </c>
      <c r="H10" s="27">
        <f>RA!J14</f>
        <v>19.083073514493002</v>
      </c>
      <c r="I10" s="20">
        <f>IFERROR(VLOOKUP(B10,RMS!C:E,3,FALSE),0)</f>
        <v>84067.936264102595</v>
      </c>
      <c r="J10" s="21">
        <f>IFERROR(VLOOKUP(B10,RMS!C:F,4,FALSE),0)</f>
        <v>68025.190325641001</v>
      </c>
      <c r="K10" s="22">
        <f t="shared" si="1"/>
        <v>-1.4641025918535888E-3</v>
      </c>
      <c r="L10" s="22">
        <f t="shared" si="2"/>
        <v>-1.3256410020403564E-3</v>
      </c>
      <c r="M10" s="32"/>
    </row>
    <row r="11" spans="1:13" x14ac:dyDescent="0.2">
      <c r="A11" s="71"/>
      <c r="B11" s="12">
        <v>19</v>
      </c>
      <c r="C11" s="69" t="s">
        <v>13</v>
      </c>
      <c r="D11" s="69"/>
      <c r="E11" s="15">
        <f>IFERROR(VLOOKUP(C11,RA!B:D,3,0),0)</f>
        <v>111745.3915</v>
      </c>
      <c r="F11" s="25">
        <f>IFERROR(VLOOKUP(C11,RA!B:I,8,0),0)</f>
        <v>-27564.934600000001</v>
      </c>
      <c r="G11" s="16">
        <f t="shared" si="0"/>
        <v>139310.32610000001</v>
      </c>
      <c r="H11" s="27">
        <f>RA!J15</f>
        <v>-24.6676254205973</v>
      </c>
      <c r="I11" s="20">
        <f>IFERROR(VLOOKUP(B11,RMS!C:E,3,FALSE),0)</f>
        <v>111745.446639316</v>
      </c>
      <c r="J11" s="21">
        <f>IFERROR(VLOOKUP(B11,RMS!C:F,4,FALSE),0)</f>
        <v>139310.31812051299</v>
      </c>
      <c r="K11" s="22">
        <f t="shared" si="1"/>
        <v>-5.5139315998530947E-2</v>
      </c>
      <c r="L11" s="22">
        <f t="shared" si="2"/>
        <v>7.979487010743469E-3</v>
      </c>
      <c r="M11" s="32"/>
    </row>
    <row r="12" spans="1:13" x14ac:dyDescent="0.2">
      <c r="A12" s="71"/>
      <c r="B12" s="12">
        <v>21</v>
      </c>
      <c r="C12" s="69" t="s">
        <v>14</v>
      </c>
      <c r="D12" s="69"/>
      <c r="E12" s="15">
        <f>IFERROR(VLOOKUP(C12,RA!B:D,3,0),0)</f>
        <v>934764.12990000006</v>
      </c>
      <c r="F12" s="25">
        <f>IFERROR(VLOOKUP(C12,RA!B:I,8,0),0)</f>
        <v>-62005.541299999997</v>
      </c>
      <c r="G12" s="16">
        <f t="shared" si="0"/>
        <v>996769.6712000001</v>
      </c>
      <c r="H12" s="27">
        <f>RA!J16</f>
        <v>-6.6332820565796897</v>
      </c>
      <c r="I12" s="20">
        <f>IFERROR(VLOOKUP(B12,RMS!C:E,3,FALSE),0)</f>
        <v>934763.80137863196</v>
      </c>
      <c r="J12" s="21">
        <f>IFERROR(VLOOKUP(B12,RMS!C:F,4,FALSE),0)</f>
        <v>996769.67125811998</v>
      </c>
      <c r="K12" s="22">
        <f t="shared" si="1"/>
        <v>0.32852136809378862</v>
      </c>
      <c r="L12" s="22">
        <f t="shared" si="2"/>
        <v>-5.8119883760809898E-5</v>
      </c>
      <c r="M12" s="32"/>
    </row>
    <row r="13" spans="1:13" x14ac:dyDescent="0.2">
      <c r="A13" s="71"/>
      <c r="B13" s="12">
        <v>22</v>
      </c>
      <c r="C13" s="69" t="s">
        <v>15</v>
      </c>
      <c r="D13" s="69"/>
      <c r="E13" s="15">
        <f>IFERROR(VLOOKUP(C13,RA!B:D,3,0),0)</f>
        <v>607498.91850000003</v>
      </c>
      <c r="F13" s="25">
        <f>IFERROR(VLOOKUP(C13,RA!B:I,8,0),0)</f>
        <v>55712.985500000003</v>
      </c>
      <c r="G13" s="16">
        <f t="shared" si="0"/>
        <v>551785.93300000008</v>
      </c>
      <c r="H13" s="27">
        <f>RA!J17</f>
        <v>9.1708781371270902</v>
      </c>
      <c r="I13" s="20">
        <f>IFERROR(VLOOKUP(B13,RMS!C:E,3,FALSE),0)</f>
        <v>607498.91035384603</v>
      </c>
      <c r="J13" s="21">
        <f>IFERROR(VLOOKUP(B13,RMS!C:F,4,FALSE),0)</f>
        <v>551785.93531196599</v>
      </c>
      <c r="K13" s="22">
        <f t="shared" si="1"/>
        <v>8.1461539957672358E-3</v>
      </c>
      <c r="L13" s="22">
        <f t="shared" si="2"/>
        <v>-2.3119659163057804E-3</v>
      </c>
      <c r="M13" s="32"/>
    </row>
    <row r="14" spans="1:13" x14ac:dyDescent="0.2">
      <c r="A14" s="71"/>
      <c r="B14" s="12">
        <v>23</v>
      </c>
      <c r="C14" s="69" t="s">
        <v>16</v>
      </c>
      <c r="D14" s="69"/>
      <c r="E14" s="15">
        <f>IFERROR(VLOOKUP(C14,RA!B:D,3,0),0)</f>
        <v>1404299.5511</v>
      </c>
      <c r="F14" s="25">
        <f>IFERROR(VLOOKUP(C14,RA!B:I,8,0),0)</f>
        <v>165942.37549999999</v>
      </c>
      <c r="G14" s="16">
        <f t="shared" si="0"/>
        <v>1238357.1756</v>
      </c>
      <c r="H14" s="27">
        <f>RA!J18</f>
        <v>11.8167363487381</v>
      </c>
      <c r="I14" s="20">
        <f>IFERROR(VLOOKUP(B14,RMS!C:E,3,FALSE),0)</f>
        <v>1404299.98308462</v>
      </c>
      <c r="J14" s="21">
        <f>IFERROR(VLOOKUP(B14,RMS!C:F,4,FALSE),0)</f>
        <v>1238357.1482982901</v>
      </c>
      <c r="K14" s="22">
        <f t="shared" si="1"/>
        <v>-0.43198461993597448</v>
      </c>
      <c r="L14" s="22">
        <f t="shared" si="2"/>
        <v>2.7301709866151214E-2</v>
      </c>
      <c r="M14" s="32"/>
    </row>
    <row r="15" spans="1:13" x14ac:dyDescent="0.2">
      <c r="A15" s="71"/>
      <c r="B15" s="12">
        <v>24</v>
      </c>
      <c r="C15" s="69" t="s">
        <v>17</v>
      </c>
      <c r="D15" s="69"/>
      <c r="E15" s="15">
        <f>IFERROR(VLOOKUP(C15,RA!B:D,3,0),0)</f>
        <v>522322.26610000001</v>
      </c>
      <c r="F15" s="25">
        <f>IFERROR(VLOOKUP(C15,RA!B:I,8,0),0)</f>
        <v>43573.120600000002</v>
      </c>
      <c r="G15" s="16">
        <f t="shared" si="0"/>
        <v>478749.14549999998</v>
      </c>
      <c r="H15" s="27">
        <f>RA!J19</f>
        <v>8.3421909093298794</v>
      </c>
      <c r="I15" s="20">
        <f>IFERROR(VLOOKUP(B15,RMS!C:E,3,FALSE),0)</f>
        <v>522322.14391025598</v>
      </c>
      <c r="J15" s="21">
        <f>IFERROR(VLOOKUP(B15,RMS!C:F,4,FALSE),0)</f>
        <v>478749.14621025597</v>
      </c>
      <c r="K15" s="22">
        <f t="shared" si="1"/>
        <v>0.12218974402640015</v>
      </c>
      <c r="L15" s="22">
        <f t="shared" si="2"/>
        <v>-7.1025599027052522E-4</v>
      </c>
      <c r="M15" s="32"/>
    </row>
    <row r="16" spans="1:13" x14ac:dyDescent="0.2">
      <c r="A16" s="71"/>
      <c r="B16" s="12">
        <v>25</v>
      </c>
      <c r="C16" s="69" t="s">
        <v>18</v>
      </c>
      <c r="D16" s="69"/>
      <c r="E16" s="15">
        <f>IFERROR(VLOOKUP(C16,RA!B:D,3,0),0)</f>
        <v>914366.87930000003</v>
      </c>
      <c r="F16" s="25">
        <f>IFERROR(VLOOKUP(C16,RA!B:I,8,0),0)</f>
        <v>109146.9362</v>
      </c>
      <c r="G16" s="16">
        <f t="shared" si="0"/>
        <v>805219.94310000003</v>
      </c>
      <c r="H16" s="27">
        <f>RA!J20</f>
        <v>11.936886458918799</v>
      </c>
      <c r="I16" s="20">
        <f>IFERROR(VLOOKUP(B16,RMS!C:E,3,FALSE),0)</f>
        <v>914367.06669999997</v>
      </c>
      <c r="J16" s="21">
        <f>IFERROR(VLOOKUP(B16,RMS!C:F,4,FALSE),0)</f>
        <v>805219.94310000003</v>
      </c>
      <c r="K16" s="22">
        <f t="shared" si="1"/>
        <v>-0.18739999993704259</v>
      </c>
      <c r="L16" s="22">
        <f t="shared" si="2"/>
        <v>0</v>
      </c>
      <c r="M16" s="32"/>
    </row>
    <row r="17" spans="1:13" x14ac:dyDescent="0.2">
      <c r="A17" s="71"/>
      <c r="B17" s="12">
        <v>26</v>
      </c>
      <c r="C17" s="69" t="s">
        <v>19</v>
      </c>
      <c r="D17" s="69"/>
      <c r="E17" s="15">
        <f>IFERROR(VLOOKUP(C17,RA!B:D,3,0),0)</f>
        <v>337767.17499999999</v>
      </c>
      <c r="F17" s="25">
        <f>IFERROR(VLOOKUP(C17,RA!B:I,8,0),0)</f>
        <v>44746.7621</v>
      </c>
      <c r="G17" s="16">
        <f t="shared" si="0"/>
        <v>293020.4129</v>
      </c>
      <c r="H17" s="27">
        <f>RA!J21</f>
        <v>13.2478125205624</v>
      </c>
      <c r="I17" s="20">
        <f>IFERROR(VLOOKUP(B17,RMS!C:E,3,FALSE),0)</f>
        <v>337767.05060412199</v>
      </c>
      <c r="J17" s="21">
        <f>IFERROR(VLOOKUP(B17,RMS!C:F,4,FALSE),0)</f>
        <v>293020.412828092</v>
      </c>
      <c r="K17" s="22">
        <f t="shared" si="1"/>
        <v>0.12439587799599394</v>
      </c>
      <c r="L17" s="22">
        <f t="shared" si="2"/>
        <v>7.1907998062670231E-5</v>
      </c>
      <c r="M17" s="32"/>
    </row>
    <row r="18" spans="1:13" x14ac:dyDescent="0.2">
      <c r="A18" s="71"/>
      <c r="B18" s="12">
        <v>27</v>
      </c>
      <c r="C18" s="69" t="s">
        <v>20</v>
      </c>
      <c r="D18" s="69"/>
      <c r="E18" s="15">
        <f>IFERROR(VLOOKUP(C18,RA!B:D,3,0),0)</f>
        <v>1098952.8581999999</v>
      </c>
      <c r="F18" s="25">
        <f>IFERROR(VLOOKUP(C18,RA!B:I,8,0),0)</f>
        <v>31474.582699999999</v>
      </c>
      <c r="G18" s="16">
        <f t="shared" si="0"/>
        <v>1067478.2755</v>
      </c>
      <c r="H18" s="27">
        <f>RA!J22</f>
        <v>2.8640521260896401</v>
      </c>
      <c r="I18" s="20">
        <f>IFERROR(VLOOKUP(B18,RMS!C:E,3,FALSE),0)</f>
        <v>1098954.34456246</v>
      </c>
      <c r="J18" s="21">
        <f>IFERROR(VLOOKUP(B18,RMS!C:F,4,FALSE),0)</f>
        <v>1067478.2727748</v>
      </c>
      <c r="K18" s="22">
        <f t="shared" si="1"/>
        <v>-1.4863624600693583</v>
      </c>
      <c r="L18" s="22">
        <f t="shared" si="2"/>
        <v>2.7252000290900469E-3</v>
      </c>
      <c r="M18" s="32"/>
    </row>
    <row r="19" spans="1:13" x14ac:dyDescent="0.2">
      <c r="A19" s="71"/>
      <c r="B19" s="12">
        <v>29</v>
      </c>
      <c r="C19" s="69" t="s">
        <v>21</v>
      </c>
      <c r="D19" s="69"/>
      <c r="E19" s="15">
        <f>IFERROR(VLOOKUP(C19,RA!B:D,3,0),0)</f>
        <v>2400948.9109</v>
      </c>
      <c r="F19" s="25">
        <f>IFERROR(VLOOKUP(C19,RA!B:I,8,0),0)</f>
        <v>252668.87030000001</v>
      </c>
      <c r="G19" s="16">
        <f t="shared" si="0"/>
        <v>2148280.0405999999</v>
      </c>
      <c r="H19" s="27">
        <f>RA!J23</f>
        <v>10.523708736696401</v>
      </c>
      <c r="I19" s="20">
        <f>IFERROR(VLOOKUP(B19,RMS!C:E,3,FALSE),0)</f>
        <v>2400950.4168948699</v>
      </c>
      <c r="J19" s="21">
        <f>IFERROR(VLOOKUP(B19,RMS!C:F,4,FALSE),0)</f>
        <v>2148280.0652948702</v>
      </c>
      <c r="K19" s="22">
        <f t="shared" si="1"/>
        <v>-1.5059948698617518</v>
      </c>
      <c r="L19" s="22">
        <f t="shared" si="2"/>
        <v>-2.4694870226085186E-2</v>
      </c>
      <c r="M19" s="32"/>
    </row>
    <row r="20" spans="1:13" x14ac:dyDescent="0.2">
      <c r="A20" s="71"/>
      <c r="B20" s="12">
        <v>31</v>
      </c>
      <c r="C20" s="69" t="s">
        <v>22</v>
      </c>
      <c r="D20" s="69"/>
      <c r="E20" s="15">
        <f>IFERROR(VLOOKUP(C20,RA!B:D,3,0),0)</f>
        <v>228687.63620000001</v>
      </c>
      <c r="F20" s="25">
        <f>IFERROR(VLOOKUP(C20,RA!B:I,8,0),0)</f>
        <v>30866.934300000001</v>
      </c>
      <c r="G20" s="16">
        <f t="shared" si="0"/>
        <v>197820.70190000001</v>
      </c>
      <c r="H20" s="27">
        <f>RA!J24</f>
        <v>13.497421554091</v>
      </c>
      <c r="I20" s="20">
        <f>IFERROR(VLOOKUP(B20,RMS!C:E,3,FALSE),0)</f>
        <v>228687.65639715601</v>
      </c>
      <c r="J20" s="21">
        <f>IFERROR(VLOOKUP(B20,RMS!C:F,4,FALSE),0)</f>
        <v>197820.70515850399</v>
      </c>
      <c r="K20" s="22">
        <f t="shared" si="1"/>
        <v>-2.019715600181371E-2</v>
      </c>
      <c r="L20" s="22">
        <f t="shared" si="2"/>
        <v>-3.2585039734840393E-3</v>
      </c>
      <c r="M20" s="32"/>
    </row>
    <row r="21" spans="1:13" x14ac:dyDescent="0.2">
      <c r="A21" s="71"/>
      <c r="B21" s="12">
        <v>32</v>
      </c>
      <c r="C21" s="69" t="s">
        <v>23</v>
      </c>
      <c r="D21" s="69"/>
      <c r="E21" s="15">
        <f>IFERROR(VLOOKUP(C21,RA!B:D,3,0),0)</f>
        <v>389593.92670000001</v>
      </c>
      <c r="F21" s="25">
        <f>IFERROR(VLOOKUP(C21,RA!B:I,8,0),0)</f>
        <v>21030.716499999999</v>
      </c>
      <c r="G21" s="16">
        <f t="shared" si="0"/>
        <v>368563.21020000003</v>
      </c>
      <c r="H21" s="27">
        <f>RA!J25</f>
        <v>5.3981119978275096</v>
      </c>
      <c r="I21" s="20">
        <f>IFERROR(VLOOKUP(B21,RMS!C:E,3,FALSE),0)</f>
        <v>389593.90867791401</v>
      </c>
      <c r="J21" s="21">
        <f>IFERROR(VLOOKUP(B21,RMS!C:F,4,FALSE),0)</f>
        <v>368563.21002042701</v>
      </c>
      <c r="K21" s="22">
        <f t="shared" si="1"/>
        <v>1.8022086005657911E-2</v>
      </c>
      <c r="L21" s="22">
        <f t="shared" si="2"/>
        <v>1.795730204321444E-4</v>
      </c>
      <c r="M21" s="32"/>
    </row>
    <row r="22" spans="1:13" x14ac:dyDescent="0.2">
      <c r="A22" s="71"/>
      <c r="B22" s="12">
        <v>33</v>
      </c>
      <c r="C22" s="69" t="s">
        <v>24</v>
      </c>
      <c r="D22" s="69"/>
      <c r="E22" s="15">
        <f>IFERROR(VLOOKUP(C22,RA!B:D,3,0),0)</f>
        <v>674864.60400000005</v>
      </c>
      <c r="F22" s="25">
        <f>IFERROR(VLOOKUP(C22,RA!B:I,8,0),0)</f>
        <v>120373.44160000001</v>
      </c>
      <c r="G22" s="16">
        <f t="shared" si="0"/>
        <v>554491.16240000003</v>
      </c>
      <c r="H22" s="27">
        <f>RA!J26</f>
        <v>17.836680259496902</v>
      </c>
      <c r="I22" s="20">
        <f>IFERROR(VLOOKUP(B22,RMS!C:E,3,FALSE),0)</f>
        <v>674864.31918809505</v>
      </c>
      <c r="J22" s="21">
        <f>IFERROR(VLOOKUP(B22,RMS!C:F,4,FALSE),0)</f>
        <v>554491.14092075196</v>
      </c>
      <c r="K22" s="22">
        <f t="shared" si="1"/>
        <v>0.28481190500315279</v>
      </c>
      <c r="L22" s="22">
        <f t="shared" si="2"/>
        <v>2.1479248069226742E-2</v>
      </c>
      <c r="M22" s="32"/>
    </row>
    <row r="23" spans="1:13" x14ac:dyDescent="0.2">
      <c r="A23" s="71"/>
      <c r="B23" s="12">
        <v>34</v>
      </c>
      <c r="C23" s="69" t="s">
        <v>25</v>
      </c>
      <c r="D23" s="69"/>
      <c r="E23" s="15">
        <f>IFERROR(VLOOKUP(C23,RA!B:D,3,0),0)</f>
        <v>257592.83040000001</v>
      </c>
      <c r="F23" s="25">
        <f>IFERROR(VLOOKUP(C23,RA!B:I,8,0),0)</f>
        <v>60326.664900000003</v>
      </c>
      <c r="G23" s="16">
        <f t="shared" si="0"/>
        <v>197266.1655</v>
      </c>
      <c r="H23" s="27">
        <f>RA!J27</f>
        <v>23.419388189617901</v>
      </c>
      <c r="I23" s="20">
        <f>IFERROR(VLOOKUP(B23,RMS!C:E,3,FALSE),0)</f>
        <v>257592.81735490501</v>
      </c>
      <c r="J23" s="21">
        <f>IFERROR(VLOOKUP(B23,RMS!C:F,4,FALSE),0)</f>
        <v>197266.16516709799</v>
      </c>
      <c r="K23" s="22">
        <f t="shared" si="1"/>
        <v>1.3045094994595274E-2</v>
      </c>
      <c r="L23" s="22">
        <f t="shared" si="2"/>
        <v>3.3290201099589467E-4</v>
      </c>
      <c r="M23" s="32"/>
    </row>
    <row r="24" spans="1:13" x14ac:dyDescent="0.2">
      <c r="A24" s="71"/>
      <c r="B24" s="12">
        <v>35</v>
      </c>
      <c r="C24" s="69" t="s">
        <v>26</v>
      </c>
      <c r="D24" s="69"/>
      <c r="E24" s="15">
        <f>IFERROR(VLOOKUP(C24,RA!B:D,3,0),0)</f>
        <v>805727.56370000006</v>
      </c>
      <c r="F24" s="25">
        <f>IFERROR(VLOOKUP(C24,RA!B:I,8,0),0)</f>
        <v>31842.327099999999</v>
      </c>
      <c r="G24" s="16">
        <f t="shared" si="0"/>
        <v>773885.23660000006</v>
      </c>
      <c r="H24" s="27">
        <f>RA!J28</f>
        <v>3.9519967461180201</v>
      </c>
      <c r="I24" s="20">
        <f>IFERROR(VLOOKUP(B24,RMS!C:E,3,FALSE),0)</f>
        <v>805727.563615044</v>
      </c>
      <c r="J24" s="21">
        <f>IFERROR(VLOOKUP(B24,RMS!C:F,4,FALSE),0)</f>
        <v>773885.23485929205</v>
      </c>
      <c r="K24" s="22">
        <f t="shared" si="1"/>
        <v>8.4956060163676739E-5</v>
      </c>
      <c r="L24" s="22">
        <f t="shared" si="2"/>
        <v>1.740708015859127E-3</v>
      </c>
      <c r="M24" s="32"/>
    </row>
    <row r="25" spans="1:13" x14ac:dyDescent="0.2">
      <c r="A25" s="71"/>
      <c r="B25" s="12">
        <v>36</v>
      </c>
      <c r="C25" s="69" t="s">
        <v>27</v>
      </c>
      <c r="D25" s="69"/>
      <c r="E25" s="15">
        <f>IFERROR(VLOOKUP(C25,RA!B:D,3,0),0)</f>
        <v>757740.56590000005</v>
      </c>
      <c r="F25" s="25">
        <f>IFERROR(VLOOKUP(C25,RA!B:I,8,0),0)</f>
        <v>97622.102700000003</v>
      </c>
      <c r="G25" s="16">
        <f t="shared" si="0"/>
        <v>660118.4632</v>
      </c>
      <c r="H25" s="27">
        <f>RA!J29</f>
        <v>12.8833148300633</v>
      </c>
      <c r="I25" s="20">
        <f>IFERROR(VLOOKUP(B25,RMS!C:E,3,FALSE),0)</f>
        <v>757740.93468584097</v>
      </c>
      <c r="J25" s="21">
        <f>IFERROR(VLOOKUP(B25,RMS!C:F,4,FALSE),0)</f>
        <v>660118.50580490695</v>
      </c>
      <c r="K25" s="22">
        <f t="shared" si="1"/>
        <v>-0.36878584092482924</v>
      </c>
      <c r="L25" s="22">
        <f t="shared" si="2"/>
        <v>-4.260490695014596E-2</v>
      </c>
      <c r="M25" s="32"/>
    </row>
    <row r="26" spans="1:13" x14ac:dyDescent="0.2">
      <c r="A26" s="71"/>
      <c r="B26" s="12">
        <v>37</v>
      </c>
      <c r="C26" s="69" t="s">
        <v>63</v>
      </c>
      <c r="D26" s="69"/>
      <c r="E26" s="15">
        <f>IFERROR(VLOOKUP(C26,RA!B:D,3,0),0)</f>
        <v>1053072.7737</v>
      </c>
      <c r="F26" s="25">
        <f>IFERROR(VLOOKUP(C26,RA!B:I,8,0),0)</f>
        <v>115159.8903</v>
      </c>
      <c r="G26" s="16">
        <f t="shared" si="0"/>
        <v>937912.88340000005</v>
      </c>
      <c r="H26" s="27">
        <f>RA!J30</f>
        <v>10.9356060830803</v>
      </c>
      <c r="I26" s="20">
        <f>IFERROR(VLOOKUP(B26,RMS!C:E,3,FALSE),0)</f>
        <v>1053072.6978823</v>
      </c>
      <c r="J26" s="21">
        <f>IFERROR(VLOOKUP(B26,RMS!C:F,4,FALSE),0)</f>
        <v>937912.87609157595</v>
      </c>
      <c r="K26" s="22">
        <f t="shared" si="1"/>
        <v>7.5817700009793043E-2</v>
      </c>
      <c r="L26" s="22">
        <f t="shared" si="2"/>
        <v>7.3084241012111306E-3</v>
      </c>
      <c r="M26" s="32"/>
    </row>
    <row r="27" spans="1:13" x14ac:dyDescent="0.2">
      <c r="A27" s="71"/>
      <c r="B27" s="12">
        <v>38</v>
      </c>
      <c r="C27" s="69" t="s">
        <v>29</v>
      </c>
      <c r="D27" s="69"/>
      <c r="E27" s="15">
        <f>IFERROR(VLOOKUP(C27,RA!B:D,3,0),0)</f>
        <v>1140785.8328</v>
      </c>
      <c r="F27" s="25">
        <f>IFERROR(VLOOKUP(C27,RA!B:I,8,0),0)</f>
        <v>23113.3897</v>
      </c>
      <c r="G27" s="16">
        <f t="shared" si="0"/>
        <v>1117672.4431</v>
      </c>
      <c r="H27" s="27">
        <f>RA!J31</f>
        <v>2.02609368344533</v>
      </c>
      <c r="I27" s="20">
        <f>IFERROR(VLOOKUP(B27,RMS!C:E,3,FALSE),0)</f>
        <v>1140785.8800353999</v>
      </c>
      <c r="J27" s="21">
        <f>IFERROR(VLOOKUP(B27,RMS!C:F,4,FALSE),0)</f>
        <v>1117672.4522424799</v>
      </c>
      <c r="K27" s="22">
        <f t="shared" si="1"/>
        <v>-4.7235399950295687E-2</v>
      </c>
      <c r="L27" s="22">
        <f t="shared" si="2"/>
        <v>-9.1424798592925072E-3</v>
      </c>
      <c r="M27" s="32"/>
    </row>
    <row r="28" spans="1:13" x14ac:dyDescent="0.2">
      <c r="A28" s="71"/>
      <c r="B28" s="12">
        <v>39</v>
      </c>
      <c r="C28" s="69" t="s">
        <v>30</v>
      </c>
      <c r="D28" s="69"/>
      <c r="E28" s="15">
        <f>IFERROR(VLOOKUP(C28,RA!B:D,3,0),0)</f>
        <v>146925.8027</v>
      </c>
      <c r="F28" s="25">
        <f>IFERROR(VLOOKUP(C28,RA!B:I,8,0),0)</f>
        <v>37189.634700000002</v>
      </c>
      <c r="G28" s="16">
        <f t="shared" si="0"/>
        <v>109736.16800000001</v>
      </c>
      <c r="H28" s="27">
        <f>RA!J32</f>
        <v>25.311847215792</v>
      </c>
      <c r="I28" s="20">
        <f>IFERROR(VLOOKUP(B28,RMS!C:E,3,FALSE),0)</f>
        <v>146925.644034014</v>
      </c>
      <c r="J28" s="21">
        <f>IFERROR(VLOOKUP(B28,RMS!C:F,4,FALSE),0)</f>
        <v>109736.182981722</v>
      </c>
      <c r="K28" s="22">
        <f t="shared" si="1"/>
        <v>0.15866598600405268</v>
      </c>
      <c r="L28" s="22">
        <f t="shared" si="2"/>
        <v>-1.4981721993535757E-2</v>
      </c>
      <c r="M28" s="32"/>
    </row>
    <row r="29" spans="1:13" x14ac:dyDescent="0.2">
      <c r="A29" s="71"/>
      <c r="B29" s="12">
        <v>40</v>
      </c>
      <c r="C29" s="69" t="s">
        <v>64</v>
      </c>
      <c r="D29" s="69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71"/>
      <c r="B30" s="12">
        <v>42</v>
      </c>
      <c r="C30" s="69" t="s">
        <v>31</v>
      </c>
      <c r="D30" s="69"/>
      <c r="E30" s="15">
        <f>IFERROR(VLOOKUP(C30,RA!B:D,3,0),0)</f>
        <v>123590.6679</v>
      </c>
      <c r="F30" s="25">
        <f>IFERROR(VLOOKUP(C30,RA!B:I,8,0),0)</f>
        <v>13484.5087</v>
      </c>
      <c r="G30" s="16">
        <f t="shared" si="0"/>
        <v>110106.15919999999</v>
      </c>
      <c r="H30" s="27">
        <f>RA!J34</f>
        <v>10.910620461174799</v>
      </c>
      <c r="I30" s="20">
        <f>IFERROR(VLOOKUP(B30,RMS!C:E,3,FALSE),0)</f>
        <v>123590.6678</v>
      </c>
      <c r="J30" s="21">
        <f>IFERROR(VLOOKUP(B30,RMS!C:F,4,FALSE),0)</f>
        <v>110106.17879999999</v>
      </c>
      <c r="K30" s="22">
        <f t="shared" si="1"/>
        <v>1.0000000474974513E-4</v>
      </c>
      <c r="L30" s="22">
        <f t="shared" si="2"/>
        <v>-1.9599999999627471E-2</v>
      </c>
      <c r="M30" s="32"/>
    </row>
    <row r="31" spans="1:13" s="36" customFormat="1" ht="12" thickBot="1" x14ac:dyDescent="0.25">
      <c r="A31" s="71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0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71"/>
      <c r="B32" s="12">
        <v>70</v>
      </c>
      <c r="C32" s="72" t="s">
        <v>61</v>
      </c>
      <c r="D32" s="73"/>
      <c r="E32" s="15">
        <f>IFERROR(VLOOKUP(C32,RA!B:D,3,0),0)</f>
        <v>776931.66</v>
      </c>
      <c r="F32" s="25">
        <f>IFERROR(VLOOKUP(C32,RA!B:I,8,0),0)</f>
        <v>7650.55</v>
      </c>
      <c r="G32" s="16">
        <f t="shared" si="0"/>
        <v>769281.11</v>
      </c>
      <c r="H32" s="27">
        <f>RA!J34</f>
        <v>10.910620461174799</v>
      </c>
      <c r="I32" s="20">
        <f>IFERROR(VLOOKUP(B32,RMS!C:E,3,FALSE),0)</f>
        <v>776931.66</v>
      </c>
      <c r="J32" s="21">
        <f>IFERROR(VLOOKUP(B32,RMS!C:F,4,FALSE),0)</f>
        <v>769281.11</v>
      </c>
      <c r="K32" s="22">
        <f t="shared" si="1"/>
        <v>0</v>
      </c>
      <c r="L32" s="22">
        <f t="shared" si="2"/>
        <v>0</v>
      </c>
    </row>
    <row r="33" spans="1:13" x14ac:dyDescent="0.2">
      <c r="A33" s="71"/>
      <c r="B33" s="12">
        <v>71</v>
      </c>
      <c r="C33" s="69" t="s">
        <v>35</v>
      </c>
      <c r="D33" s="69"/>
      <c r="E33" s="15">
        <f>IFERROR(VLOOKUP(C33,RA!B:D,3,0),0)</f>
        <v>108957.8</v>
      </c>
      <c r="F33" s="25">
        <f>IFERROR(VLOOKUP(C33,RA!B:I,8,0),0)</f>
        <v>-13911.88</v>
      </c>
      <c r="G33" s="16">
        <f t="shared" si="0"/>
        <v>122869.68000000001</v>
      </c>
      <c r="H33" s="27">
        <f>RA!J34</f>
        <v>10.910620461174799</v>
      </c>
      <c r="I33" s="20">
        <f>IFERROR(VLOOKUP(B33,RMS!C:E,3,FALSE),0)</f>
        <v>108957.8</v>
      </c>
      <c r="J33" s="21">
        <f>IFERROR(VLOOKUP(B33,RMS!C:F,4,FALSE),0)</f>
        <v>122869.68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71"/>
      <c r="B34" s="12">
        <v>72</v>
      </c>
      <c r="C34" s="69" t="s">
        <v>36</v>
      </c>
      <c r="D34" s="69"/>
      <c r="E34" s="15">
        <f>IFERROR(VLOOKUP(C34,RA!B:D,3,0),0)</f>
        <v>42734.2</v>
      </c>
      <c r="F34" s="25">
        <f>IFERROR(VLOOKUP(C34,RA!B:I,8,0),0)</f>
        <v>-5527.43</v>
      </c>
      <c r="G34" s="16">
        <f t="shared" si="0"/>
        <v>48261.63</v>
      </c>
      <c r="H34" s="27">
        <f>RA!J35</f>
        <v>0</v>
      </c>
      <c r="I34" s="20">
        <f>IFERROR(VLOOKUP(B34,RMS!C:E,3,FALSE),0)</f>
        <v>42734.2</v>
      </c>
      <c r="J34" s="21">
        <f>IFERROR(VLOOKUP(B34,RMS!C:F,4,FALSE),0)</f>
        <v>48261.63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71"/>
      <c r="B35" s="12">
        <v>73</v>
      </c>
      <c r="C35" s="69" t="s">
        <v>37</v>
      </c>
      <c r="D35" s="69"/>
      <c r="E35" s="15">
        <f>IFERROR(VLOOKUP(C35,RA!B:D,3,0),0)</f>
        <v>138615.23000000001</v>
      </c>
      <c r="F35" s="25">
        <f>IFERROR(VLOOKUP(C35,RA!B:I,8,0),0)</f>
        <v>-23780.41</v>
      </c>
      <c r="G35" s="16">
        <f t="shared" si="0"/>
        <v>162395.64000000001</v>
      </c>
      <c r="H35" s="27">
        <f>RA!J34</f>
        <v>10.910620461174799</v>
      </c>
      <c r="I35" s="20">
        <f>IFERROR(VLOOKUP(B35,RMS!C:E,3,FALSE),0)</f>
        <v>138615.23000000001</v>
      </c>
      <c r="J35" s="21">
        <f>IFERROR(VLOOKUP(B35,RMS!C:F,4,FALSE),0)</f>
        <v>162395.64000000001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71"/>
      <c r="B36" s="12">
        <v>74</v>
      </c>
      <c r="C36" s="69" t="s">
        <v>62</v>
      </c>
      <c r="D36" s="69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0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71"/>
      <c r="B37" s="12">
        <v>75</v>
      </c>
      <c r="C37" s="69" t="s">
        <v>32</v>
      </c>
      <c r="D37" s="69"/>
      <c r="E37" s="15">
        <f>IFERROR(VLOOKUP(C37,RA!B:D,3,0),0)</f>
        <v>21139.743299999998</v>
      </c>
      <c r="F37" s="25">
        <f>IFERROR(VLOOKUP(C37,RA!B:I,8,0),0)</f>
        <v>1995.4111</v>
      </c>
      <c r="G37" s="16">
        <f t="shared" si="0"/>
        <v>19144.332199999997</v>
      </c>
      <c r="H37" s="27">
        <f>RA!J35</f>
        <v>0</v>
      </c>
      <c r="I37" s="20">
        <f>IFERROR(VLOOKUP(B37,RMS!C:E,3,FALSE),0)</f>
        <v>21139.743589743601</v>
      </c>
      <c r="J37" s="21">
        <f>IFERROR(VLOOKUP(B37,RMS!C:F,4,FALSE),0)</f>
        <v>19144.331196581199</v>
      </c>
      <c r="K37" s="22">
        <f t="shared" si="1"/>
        <v>-2.897436024795752E-4</v>
      </c>
      <c r="L37" s="22">
        <f t="shared" si="2"/>
        <v>1.0034187980636489E-3</v>
      </c>
      <c r="M37" s="32"/>
    </row>
    <row r="38" spans="1:13" x14ac:dyDescent="0.2">
      <c r="A38" s="71"/>
      <c r="B38" s="12">
        <v>76</v>
      </c>
      <c r="C38" s="69" t="s">
        <v>33</v>
      </c>
      <c r="D38" s="69"/>
      <c r="E38" s="15">
        <f>IFERROR(VLOOKUP(C38,RA!B:D,3,0),0)</f>
        <v>404468.04300000001</v>
      </c>
      <c r="F38" s="25">
        <f>IFERROR(VLOOKUP(C38,RA!B:I,8,0),0)</f>
        <v>29700.2366</v>
      </c>
      <c r="G38" s="16">
        <f t="shared" si="0"/>
        <v>374767.8064</v>
      </c>
      <c r="H38" s="27">
        <f>RA!J36</f>
        <v>0.98471337878031595</v>
      </c>
      <c r="I38" s="20">
        <f>IFERROR(VLOOKUP(B38,RMS!C:E,3,FALSE),0)</f>
        <v>404468.03970000002</v>
      </c>
      <c r="J38" s="21">
        <f>IFERROR(VLOOKUP(B38,RMS!C:F,4,FALSE),0)</f>
        <v>374767.808458974</v>
      </c>
      <c r="K38" s="22">
        <f t="shared" si="1"/>
        <v>3.2999999821186066E-3</v>
      </c>
      <c r="L38" s="22">
        <f t="shared" si="2"/>
        <v>-2.0589740015566349E-3</v>
      </c>
      <c r="M38" s="32"/>
    </row>
    <row r="39" spans="1:13" x14ac:dyDescent="0.2">
      <c r="A39" s="71"/>
      <c r="B39" s="12">
        <v>77</v>
      </c>
      <c r="C39" s="69" t="s">
        <v>38</v>
      </c>
      <c r="D39" s="69"/>
      <c r="E39" s="15">
        <f>IFERROR(VLOOKUP(C39,RA!B:D,3,0),0)</f>
        <v>115050.67</v>
      </c>
      <c r="F39" s="25">
        <f>IFERROR(VLOOKUP(C39,RA!B:I,8,0),0)</f>
        <v>-12502.65</v>
      </c>
      <c r="G39" s="16">
        <f t="shared" si="0"/>
        <v>127553.31999999999</v>
      </c>
      <c r="H39" s="27">
        <f>RA!J37</f>
        <v>-12.7681359205123</v>
      </c>
      <c r="I39" s="20">
        <f>IFERROR(VLOOKUP(B39,RMS!C:E,3,FALSE),0)</f>
        <v>115050.67</v>
      </c>
      <c r="J39" s="21">
        <f>IFERROR(VLOOKUP(B39,RMS!C:F,4,FALSE),0)</f>
        <v>127553.32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71"/>
      <c r="B40" s="12">
        <v>78</v>
      </c>
      <c r="C40" s="69" t="s">
        <v>39</v>
      </c>
      <c r="D40" s="69"/>
      <c r="E40" s="15">
        <f>IFERROR(VLOOKUP(C40,RA!B:D,3,0),0)</f>
        <v>66771.360000000001</v>
      </c>
      <c r="F40" s="25">
        <f>IFERROR(VLOOKUP(C40,RA!B:I,8,0),0)</f>
        <v>8950.59</v>
      </c>
      <c r="G40" s="16">
        <f t="shared" si="0"/>
        <v>57820.770000000004</v>
      </c>
      <c r="H40" s="27">
        <f>RA!J38</f>
        <v>-12.9344412671818</v>
      </c>
      <c r="I40" s="20">
        <f>IFERROR(VLOOKUP(B40,RMS!C:E,3,FALSE),0)</f>
        <v>66771.360000000001</v>
      </c>
      <c r="J40" s="21">
        <f>IFERROR(VLOOKUP(B40,RMS!C:F,4,FALSE),0)</f>
        <v>57820.77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71"/>
      <c r="B41" s="12">
        <v>9101</v>
      </c>
      <c r="C41" s="74" t="s">
        <v>65</v>
      </c>
      <c r="D41" s="75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-17.155697826277802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71"/>
      <c r="B42" s="12">
        <v>99</v>
      </c>
      <c r="C42" s="69" t="s">
        <v>34</v>
      </c>
      <c r="D42" s="69"/>
      <c r="E42" s="15">
        <f>IFERROR(VLOOKUP(C42,RA!B:D,3,0),0)</f>
        <v>24584.687999999998</v>
      </c>
      <c r="F42" s="25">
        <f>IFERROR(VLOOKUP(C42,RA!B:I,8,0),0)</f>
        <v>4201.4830000000002</v>
      </c>
      <c r="G42" s="16">
        <f t="shared" si="0"/>
        <v>20383.204999999998</v>
      </c>
      <c r="H42" s="27">
        <f>RA!J39</f>
        <v>-17.155697826277802</v>
      </c>
      <c r="I42" s="20">
        <f>VLOOKUP(B42,RMS!C:E,3,FALSE)</f>
        <v>24584.687996369401</v>
      </c>
      <c r="J42" s="21">
        <f>IFERROR(VLOOKUP(B42,RMS!C:F,4,FALSE),0)</f>
        <v>20383.204840783601</v>
      </c>
      <c r="K42" s="22">
        <f t="shared" si="1"/>
        <v>3.6305973480921239E-6</v>
      </c>
      <c r="L42" s="22">
        <f t="shared" si="2"/>
        <v>1.5921639715088531E-4</v>
      </c>
      <c r="M42" s="32"/>
    </row>
  </sheetData>
  <mergeCells count="41"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</mergeCells>
  <phoneticPr fontId="49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XFD1048576"/>
    </sheetView>
  </sheetViews>
  <sheetFormatPr defaultRowHeight="11.25" x14ac:dyDescent="0.2"/>
  <cols>
    <col min="1" max="1" width="8.85546875" style="45" customWidth="1"/>
    <col min="2" max="3" width="9.140625" style="45"/>
    <col min="4" max="4" width="13.140625" style="45" bestFit="1" customWidth="1"/>
    <col min="5" max="5" width="12" style="45" bestFit="1" customWidth="1"/>
    <col min="6" max="7" width="14" style="45" bestFit="1" customWidth="1"/>
    <col min="8" max="8" width="9.140625" style="45"/>
    <col min="9" max="9" width="14" style="45" bestFit="1" customWidth="1"/>
    <col min="10" max="10" width="9.140625" style="45"/>
    <col min="11" max="11" width="14" style="45" bestFit="1" customWidth="1"/>
    <col min="12" max="12" width="12" style="45" bestFit="1" customWidth="1"/>
    <col min="13" max="13" width="14" style="45" bestFit="1" customWidth="1"/>
    <col min="14" max="15" width="15.85546875" style="45" bestFit="1" customWidth="1"/>
    <col min="16" max="18" width="12" style="45" bestFit="1" customWidth="1"/>
    <col min="19" max="20" width="9.140625" style="45"/>
    <col min="21" max="21" width="12" style="45" bestFit="1" customWidth="1"/>
    <col min="22" max="22" width="41.140625" style="45" bestFit="1" customWidth="1"/>
    <col min="23" max="16384" width="9.140625" style="45"/>
  </cols>
  <sheetData>
    <row r="1" spans="1:23" ht="12.75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46" t="s">
        <v>45</v>
      </c>
      <c r="W1" s="82"/>
    </row>
    <row r="2" spans="1:23" ht="12.75" x14ac:dyDescent="0.2">
      <c r="A2" s="81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46"/>
      <c r="W2" s="82"/>
    </row>
    <row r="3" spans="1:23" ht="23.25" thickBot="1" x14ac:dyDescent="0.25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47" t="s">
        <v>46</v>
      </c>
      <c r="W3" s="82"/>
    </row>
    <row r="4" spans="1:23" ht="12.75" thickTop="1" thickBot="1" x14ac:dyDescent="0.25">
      <c r="A4" s="81"/>
      <c r="B4" s="81"/>
      <c r="C4" s="81"/>
      <c r="D4" s="81"/>
      <c r="E4" s="81"/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W4" s="82"/>
    </row>
    <row r="5" spans="1:23" ht="21.75" thickBot="1" x14ac:dyDescent="0.25">
      <c r="A5" s="48"/>
      <c r="B5" s="49"/>
      <c r="C5" s="50"/>
      <c r="D5" s="51" t="s">
        <v>0</v>
      </c>
      <c r="E5" s="51" t="s">
        <v>66</v>
      </c>
      <c r="F5" s="51" t="s">
        <v>67</v>
      </c>
      <c r="G5" s="51" t="s">
        <v>47</v>
      </c>
      <c r="H5" s="51" t="s">
        <v>48</v>
      </c>
      <c r="I5" s="51" t="s">
        <v>1</v>
      </c>
      <c r="J5" s="51" t="s">
        <v>2</v>
      </c>
      <c r="K5" s="51" t="s">
        <v>49</v>
      </c>
      <c r="L5" s="51" t="s">
        <v>50</v>
      </c>
      <c r="M5" s="51" t="s">
        <v>51</v>
      </c>
      <c r="N5" s="51" t="s">
        <v>52</v>
      </c>
      <c r="O5" s="51" t="s">
        <v>53</v>
      </c>
      <c r="P5" s="51" t="s">
        <v>68</v>
      </c>
      <c r="Q5" s="51" t="s">
        <v>69</v>
      </c>
      <c r="R5" s="51" t="s">
        <v>54</v>
      </c>
      <c r="S5" s="51" t="s">
        <v>55</v>
      </c>
      <c r="T5" s="51" t="s">
        <v>56</v>
      </c>
      <c r="U5" s="52" t="s">
        <v>57</v>
      </c>
    </row>
    <row r="6" spans="1:23" ht="12" thickBot="1" x14ac:dyDescent="0.25">
      <c r="A6" s="53" t="s">
        <v>3</v>
      </c>
      <c r="B6" s="83" t="s">
        <v>4</v>
      </c>
      <c r="C6" s="84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4"/>
    </row>
    <row r="7" spans="1:23" ht="12" thickBot="1" x14ac:dyDescent="0.25">
      <c r="A7" s="85" t="s">
        <v>5</v>
      </c>
      <c r="B7" s="86"/>
      <c r="C7" s="87"/>
      <c r="D7" s="55">
        <v>17039471.0449</v>
      </c>
      <c r="E7" s="56"/>
      <c r="F7" s="56"/>
      <c r="G7" s="55">
        <v>21509605.100000001</v>
      </c>
      <c r="H7" s="57">
        <v>-20.782036835720401</v>
      </c>
      <c r="I7" s="55">
        <v>1469847.6931</v>
      </c>
      <c r="J7" s="57">
        <v>8.6261345157186309</v>
      </c>
      <c r="K7" s="55">
        <v>1579814.4963</v>
      </c>
      <c r="L7" s="57">
        <v>7.3446931682627703</v>
      </c>
      <c r="M7" s="57">
        <v>-6.9607414957608998E-2</v>
      </c>
      <c r="N7" s="55">
        <v>597845848.70809996</v>
      </c>
      <c r="O7" s="55">
        <v>1912198776.4875</v>
      </c>
      <c r="P7" s="55">
        <v>825887</v>
      </c>
      <c r="Q7" s="55">
        <v>1234313</v>
      </c>
      <c r="R7" s="57">
        <v>-33.089337955607697</v>
      </c>
      <c r="S7" s="55">
        <v>20.6317220696052</v>
      </c>
      <c r="T7" s="55">
        <v>24.2337979498717</v>
      </c>
      <c r="U7" s="58">
        <v>-17.458920143041102</v>
      </c>
    </row>
    <row r="8" spans="1:23" ht="12" customHeight="1" thickBot="1" x14ac:dyDescent="0.25">
      <c r="A8" s="78">
        <v>42793</v>
      </c>
      <c r="B8" s="76" t="s">
        <v>6</v>
      </c>
      <c r="C8" s="77"/>
      <c r="D8" s="59">
        <v>721683.93940000003</v>
      </c>
      <c r="E8" s="60"/>
      <c r="F8" s="60"/>
      <c r="G8" s="59">
        <v>1489318.0031000001</v>
      </c>
      <c r="H8" s="61">
        <v>-51.542656578526397</v>
      </c>
      <c r="I8" s="59">
        <v>173496.364</v>
      </c>
      <c r="J8" s="61">
        <v>24.0404912078607</v>
      </c>
      <c r="K8" s="59">
        <v>-56262.482199999999</v>
      </c>
      <c r="L8" s="61">
        <v>-3.7777346465221102</v>
      </c>
      <c r="M8" s="61">
        <v>-4.0836955145928497</v>
      </c>
      <c r="N8" s="59">
        <v>25820998.773200002</v>
      </c>
      <c r="O8" s="59">
        <v>78976215.018600002</v>
      </c>
      <c r="P8" s="59">
        <v>22865</v>
      </c>
      <c r="Q8" s="59">
        <v>41192</v>
      </c>
      <c r="R8" s="61">
        <v>-44.491648863857101</v>
      </c>
      <c r="S8" s="59">
        <v>31.562822628471501</v>
      </c>
      <c r="T8" s="59">
        <v>32.273558499223199</v>
      </c>
      <c r="U8" s="62">
        <v>-2.2518134043897602</v>
      </c>
    </row>
    <row r="9" spans="1:23" ht="12" customHeight="1" thickBot="1" x14ac:dyDescent="0.25">
      <c r="A9" s="79"/>
      <c r="B9" s="76" t="s">
        <v>7</v>
      </c>
      <c r="C9" s="77"/>
      <c r="D9" s="59">
        <v>67782.229200000002</v>
      </c>
      <c r="E9" s="60"/>
      <c r="F9" s="60"/>
      <c r="G9" s="59">
        <v>175442.81510000001</v>
      </c>
      <c r="H9" s="61">
        <v>-61.365058374510802</v>
      </c>
      <c r="I9" s="59">
        <v>15556.736699999999</v>
      </c>
      <c r="J9" s="61">
        <v>22.9510549942196</v>
      </c>
      <c r="K9" s="59">
        <v>25349.779600000002</v>
      </c>
      <c r="L9" s="61">
        <v>14.449026929686999</v>
      </c>
      <c r="M9" s="61">
        <v>-0.38631668813404602</v>
      </c>
      <c r="N9" s="59">
        <v>4691741.4243000001</v>
      </c>
      <c r="O9" s="59">
        <v>11182387.6932</v>
      </c>
      <c r="P9" s="59">
        <v>4108</v>
      </c>
      <c r="Q9" s="59">
        <v>8143</v>
      </c>
      <c r="R9" s="61">
        <v>-49.551762249785099</v>
      </c>
      <c r="S9" s="59">
        <v>16.500055793573502</v>
      </c>
      <c r="T9" s="59">
        <v>16.050730553849899</v>
      </c>
      <c r="U9" s="62">
        <v>2.7231740628330798</v>
      </c>
    </row>
    <row r="10" spans="1:23" ht="12" customHeight="1" thickBot="1" x14ac:dyDescent="0.25">
      <c r="A10" s="79"/>
      <c r="B10" s="76" t="s">
        <v>8</v>
      </c>
      <c r="C10" s="77"/>
      <c r="D10" s="59">
        <v>97711.798800000004</v>
      </c>
      <c r="E10" s="60"/>
      <c r="F10" s="60"/>
      <c r="G10" s="59">
        <v>293554.8211</v>
      </c>
      <c r="H10" s="61">
        <v>-66.7142926033859</v>
      </c>
      <c r="I10" s="59">
        <v>20848.9889</v>
      </c>
      <c r="J10" s="61">
        <v>21.337227597942899</v>
      </c>
      <c r="K10" s="59">
        <v>3446.6925999999999</v>
      </c>
      <c r="L10" s="61">
        <v>1.17412229412028</v>
      </c>
      <c r="M10" s="61">
        <v>5.0489841478755597</v>
      </c>
      <c r="N10" s="59">
        <v>6118732.7023999998</v>
      </c>
      <c r="O10" s="59">
        <v>17374234.875999998</v>
      </c>
      <c r="P10" s="59">
        <v>90354</v>
      </c>
      <c r="Q10" s="59">
        <v>139640</v>
      </c>
      <c r="R10" s="61">
        <v>-35.295044399885398</v>
      </c>
      <c r="S10" s="59">
        <v>1.0814330168005799</v>
      </c>
      <c r="T10" s="59">
        <v>1.5989830743340001</v>
      </c>
      <c r="U10" s="62">
        <v>-47.857800667542698</v>
      </c>
    </row>
    <row r="11" spans="1:23" ht="12" thickBot="1" x14ac:dyDescent="0.25">
      <c r="A11" s="79"/>
      <c r="B11" s="76" t="s">
        <v>9</v>
      </c>
      <c r="C11" s="77"/>
      <c r="D11" s="59">
        <v>46625.732799999998</v>
      </c>
      <c r="E11" s="60"/>
      <c r="F11" s="60"/>
      <c r="G11" s="59">
        <v>73169.542799999996</v>
      </c>
      <c r="H11" s="61">
        <v>-36.277129778648799</v>
      </c>
      <c r="I11" s="59">
        <v>11159.6486</v>
      </c>
      <c r="J11" s="61">
        <v>23.9345269872091</v>
      </c>
      <c r="K11" s="59">
        <v>13657.2924</v>
      </c>
      <c r="L11" s="61">
        <v>18.6652695607659</v>
      </c>
      <c r="M11" s="61">
        <v>-0.18287986570456699</v>
      </c>
      <c r="N11" s="59">
        <v>2022826.2801999999</v>
      </c>
      <c r="O11" s="59">
        <v>5472169.0815000003</v>
      </c>
      <c r="P11" s="59">
        <v>2032</v>
      </c>
      <c r="Q11" s="59">
        <v>3920</v>
      </c>
      <c r="R11" s="61">
        <v>-48.163265306122497</v>
      </c>
      <c r="S11" s="59">
        <v>22.945734645669301</v>
      </c>
      <c r="T11" s="59">
        <v>22.8858303571429</v>
      </c>
      <c r="U11" s="62">
        <v>0.26106938588579298</v>
      </c>
    </row>
    <row r="12" spans="1:23" ht="12" customHeight="1" thickBot="1" x14ac:dyDescent="0.25">
      <c r="A12" s="79"/>
      <c r="B12" s="76" t="s">
        <v>10</v>
      </c>
      <c r="C12" s="77"/>
      <c r="D12" s="59">
        <v>206616.2213</v>
      </c>
      <c r="E12" s="60"/>
      <c r="F12" s="60"/>
      <c r="G12" s="59">
        <v>395632.44910000003</v>
      </c>
      <c r="H12" s="61">
        <v>-47.775714107874997</v>
      </c>
      <c r="I12" s="59">
        <v>23246.631399999998</v>
      </c>
      <c r="J12" s="61">
        <v>11.2511163226854</v>
      </c>
      <c r="K12" s="59">
        <v>16730.698</v>
      </c>
      <c r="L12" s="61">
        <v>4.2288487807457802</v>
      </c>
      <c r="M12" s="61">
        <v>0.38945974638954101</v>
      </c>
      <c r="N12" s="59">
        <v>5959334.2588999998</v>
      </c>
      <c r="O12" s="59">
        <v>20036857.6921</v>
      </c>
      <c r="P12" s="59">
        <v>1161</v>
      </c>
      <c r="Q12" s="59">
        <v>1700</v>
      </c>
      <c r="R12" s="61">
        <v>-31.705882352941199</v>
      </c>
      <c r="S12" s="59">
        <v>177.96401490094701</v>
      </c>
      <c r="T12" s="59">
        <v>141.337155941177</v>
      </c>
      <c r="U12" s="62">
        <v>20.581047792250001</v>
      </c>
    </row>
    <row r="13" spans="1:23" ht="12" thickBot="1" x14ac:dyDescent="0.25">
      <c r="A13" s="79"/>
      <c r="B13" s="76" t="s">
        <v>11</v>
      </c>
      <c r="C13" s="77"/>
      <c r="D13" s="59">
        <v>204481.5098</v>
      </c>
      <c r="E13" s="60"/>
      <c r="F13" s="60"/>
      <c r="G13" s="59">
        <v>464931.74969999999</v>
      </c>
      <c r="H13" s="61">
        <v>-56.019026463143703</v>
      </c>
      <c r="I13" s="59">
        <v>48015.909500000002</v>
      </c>
      <c r="J13" s="61">
        <v>23.481785491002899</v>
      </c>
      <c r="K13" s="59">
        <v>93869.569099999993</v>
      </c>
      <c r="L13" s="61">
        <v>20.189967486748301</v>
      </c>
      <c r="M13" s="61">
        <v>-0.48848268975381898</v>
      </c>
      <c r="N13" s="59">
        <v>9321905.9242000002</v>
      </c>
      <c r="O13" s="59">
        <v>26079442.718199998</v>
      </c>
      <c r="P13" s="59">
        <v>7282</v>
      </c>
      <c r="Q13" s="59">
        <v>11799</v>
      </c>
      <c r="R13" s="61">
        <v>-38.282905330960297</v>
      </c>
      <c r="S13" s="59">
        <v>28.080405081021699</v>
      </c>
      <c r="T13" s="59">
        <v>29.932226781930702</v>
      </c>
      <c r="U13" s="62">
        <v>-6.59471149210927</v>
      </c>
    </row>
    <row r="14" spans="1:23" ht="12" thickBot="1" x14ac:dyDescent="0.25">
      <c r="A14" s="79"/>
      <c r="B14" s="76" t="s">
        <v>12</v>
      </c>
      <c r="C14" s="77"/>
      <c r="D14" s="59">
        <v>84067.934800000003</v>
      </c>
      <c r="E14" s="60"/>
      <c r="F14" s="60"/>
      <c r="G14" s="59">
        <v>151280.6134</v>
      </c>
      <c r="H14" s="61">
        <v>-44.4291420357237</v>
      </c>
      <c r="I14" s="59">
        <v>16042.745800000001</v>
      </c>
      <c r="J14" s="61">
        <v>19.083073514493002</v>
      </c>
      <c r="K14" s="59">
        <v>26686.7916</v>
      </c>
      <c r="L14" s="61">
        <v>17.640589233623501</v>
      </c>
      <c r="M14" s="61">
        <v>-0.39885071085128099</v>
      </c>
      <c r="N14" s="59">
        <v>2667106.1664</v>
      </c>
      <c r="O14" s="59">
        <v>8527714.3718999997</v>
      </c>
      <c r="P14" s="59">
        <v>1322</v>
      </c>
      <c r="Q14" s="59">
        <v>1866</v>
      </c>
      <c r="R14" s="61">
        <v>-29.153269024651699</v>
      </c>
      <c r="S14" s="59">
        <v>63.591478668683799</v>
      </c>
      <c r="T14" s="59">
        <v>78.608317524115805</v>
      </c>
      <c r="U14" s="62">
        <v>-23.614545800500601</v>
      </c>
    </row>
    <row r="15" spans="1:23" ht="12" thickBot="1" x14ac:dyDescent="0.25">
      <c r="A15" s="79"/>
      <c r="B15" s="76" t="s">
        <v>13</v>
      </c>
      <c r="C15" s="77"/>
      <c r="D15" s="59">
        <v>111745.3915</v>
      </c>
      <c r="E15" s="60"/>
      <c r="F15" s="60"/>
      <c r="G15" s="59">
        <v>184909.01629999999</v>
      </c>
      <c r="H15" s="61">
        <v>-39.567364676959798</v>
      </c>
      <c r="I15" s="59">
        <v>-27564.934600000001</v>
      </c>
      <c r="J15" s="61">
        <v>-24.6676254205973</v>
      </c>
      <c r="K15" s="59">
        <v>-28223.7163</v>
      </c>
      <c r="L15" s="61">
        <v>-15.263569546121699</v>
      </c>
      <c r="M15" s="61">
        <v>-2.3341422971998999E-2</v>
      </c>
      <c r="N15" s="59">
        <v>3841595.4287</v>
      </c>
      <c r="O15" s="59">
        <v>9838670.3061999995</v>
      </c>
      <c r="P15" s="59">
        <v>4515</v>
      </c>
      <c r="Q15" s="59">
        <v>6736</v>
      </c>
      <c r="R15" s="61">
        <v>-32.972090261282702</v>
      </c>
      <c r="S15" s="59">
        <v>24.749809856035402</v>
      </c>
      <c r="T15" s="59">
        <v>23.4008961401425</v>
      </c>
      <c r="U15" s="62">
        <v>5.4501982994587603</v>
      </c>
    </row>
    <row r="16" spans="1:23" ht="12" thickBot="1" x14ac:dyDescent="0.25">
      <c r="A16" s="79"/>
      <c r="B16" s="76" t="s">
        <v>14</v>
      </c>
      <c r="C16" s="77"/>
      <c r="D16" s="59">
        <v>934764.12990000006</v>
      </c>
      <c r="E16" s="60"/>
      <c r="F16" s="60"/>
      <c r="G16" s="59">
        <v>999778.06830000004</v>
      </c>
      <c r="H16" s="61">
        <v>-6.5028370256759302</v>
      </c>
      <c r="I16" s="59">
        <v>-62005.541299999997</v>
      </c>
      <c r="J16" s="61">
        <v>-6.6332820565796897</v>
      </c>
      <c r="K16" s="59">
        <v>35292.333299999998</v>
      </c>
      <c r="L16" s="61">
        <v>3.5300167526189399</v>
      </c>
      <c r="M16" s="61">
        <v>-2.7569124935131502</v>
      </c>
      <c r="N16" s="59">
        <v>36967896.446400002</v>
      </c>
      <c r="O16" s="59">
        <v>116945720.3906</v>
      </c>
      <c r="P16" s="59">
        <v>33291</v>
      </c>
      <c r="Q16" s="59">
        <v>61398</v>
      </c>
      <c r="R16" s="61">
        <v>-45.778364116094998</v>
      </c>
      <c r="S16" s="59">
        <v>28.0785836982968</v>
      </c>
      <c r="T16" s="59">
        <v>27.065149223101699</v>
      </c>
      <c r="U16" s="62">
        <v>3.6092791790512599</v>
      </c>
    </row>
    <row r="17" spans="1:21" ht="12" thickBot="1" x14ac:dyDescent="0.25">
      <c r="A17" s="79"/>
      <c r="B17" s="76" t="s">
        <v>15</v>
      </c>
      <c r="C17" s="77"/>
      <c r="D17" s="59">
        <v>607498.91850000003</v>
      </c>
      <c r="E17" s="60"/>
      <c r="F17" s="60"/>
      <c r="G17" s="59">
        <v>923911.23829999997</v>
      </c>
      <c r="H17" s="61">
        <v>-34.247047409251103</v>
      </c>
      <c r="I17" s="59">
        <v>55712.985500000003</v>
      </c>
      <c r="J17" s="61">
        <v>9.1708781371270902</v>
      </c>
      <c r="K17" s="59">
        <v>56335.650800000003</v>
      </c>
      <c r="L17" s="61">
        <v>6.0975176472209398</v>
      </c>
      <c r="M17" s="61">
        <v>-1.1052775483336E-2</v>
      </c>
      <c r="N17" s="59">
        <v>33777901.587300003</v>
      </c>
      <c r="O17" s="59">
        <v>152863374.18309999</v>
      </c>
      <c r="P17" s="59">
        <v>8870</v>
      </c>
      <c r="Q17" s="59">
        <v>11022</v>
      </c>
      <c r="R17" s="61">
        <v>-19.524587189257801</v>
      </c>
      <c r="S17" s="59">
        <v>68.489167812852301</v>
      </c>
      <c r="T17" s="59">
        <v>49.168481482489597</v>
      </c>
      <c r="U17" s="62">
        <v>28.209842442759498</v>
      </c>
    </row>
    <row r="18" spans="1:21" ht="12" customHeight="1" thickBot="1" x14ac:dyDescent="0.25">
      <c r="A18" s="79"/>
      <c r="B18" s="76" t="s">
        <v>16</v>
      </c>
      <c r="C18" s="77"/>
      <c r="D18" s="59">
        <v>1404299.5511</v>
      </c>
      <c r="E18" s="60"/>
      <c r="F18" s="60"/>
      <c r="G18" s="59">
        <v>1858043.5367000001</v>
      </c>
      <c r="H18" s="61">
        <v>-24.420524957444101</v>
      </c>
      <c r="I18" s="59">
        <v>165942.37549999999</v>
      </c>
      <c r="J18" s="61">
        <v>11.8167363487381</v>
      </c>
      <c r="K18" s="59">
        <v>261598.2966</v>
      </c>
      <c r="L18" s="61">
        <v>14.0792339594267</v>
      </c>
      <c r="M18" s="61">
        <v>-0.36565957172979502</v>
      </c>
      <c r="N18" s="59">
        <v>65388141.801100001</v>
      </c>
      <c r="O18" s="59">
        <v>265924344.5896</v>
      </c>
      <c r="P18" s="59">
        <v>58255</v>
      </c>
      <c r="Q18" s="59">
        <v>121656</v>
      </c>
      <c r="R18" s="61">
        <v>-52.114979943447103</v>
      </c>
      <c r="S18" s="59">
        <v>24.106077608788901</v>
      </c>
      <c r="T18" s="59">
        <v>26.81473831377</v>
      </c>
      <c r="U18" s="62">
        <v>-11.236422403259301</v>
      </c>
    </row>
    <row r="19" spans="1:21" ht="12" customHeight="1" thickBot="1" x14ac:dyDescent="0.25">
      <c r="A19" s="79"/>
      <c r="B19" s="76" t="s">
        <v>17</v>
      </c>
      <c r="C19" s="77"/>
      <c r="D19" s="59">
        <v>522322.26610000001</v>
      </c>
      <c r="E19" s="60"/>
      <c r="F19" s="60"/>
      <c r="G19" s="59">
        <v>660408.46389999997</v>
      </c>
      <c r="H19" s="61">
        <v>-20.9092107912338</v>
      </c>
      <c r="I19" s="59">
        <v>43573.120600000002</v>
      </c>
      <c r="J19" s="61">
        <v>8.3421909093298794</v>
      </c>
      <c r="K19" s="59">
        <v>63944.178800000002</v>
      </c>
      <c r="L19" s="61">
        <v>9.6825195762001197</v>
      </c>
      <c r="M19" s="61">
        <v>-0.31857564804632399</v>
      </c>
      <c r="N19" s="59">
        <v>20832900.085000001</v>
      </c>
      <c r="O19" s="59">
        <v>60557308.889700003</v>
      </c>
      <c r="P19" s="59">
        <v>11018</v>
      </c>
      <c r="Q19" s="59">
        <v>17578</v>
      </c>
      <c r="R19" s="61">
        <v>-37.319376493343903</v>
      </c>
      <c r="S19" s="59">
        <v>47.406268478852802</v>
      </c>
      <c r="T19" s="59">
        <v>47.099435766298797</v>
      </c>
      <c r="U19" s="62">
        <v>0.64724080253411698</v>
      </c>
    </row>
    <row r="20" spans="1:21" ht="12" thickBot="1" x14ac:dyDescent="0.25">
      <c r="A20" s="79"/>
      <c r="B20" s="76" t="s">
        <v>18</v>
      </c>
      <c r="C20" s="77"/>
      <c r="D20" s="59">
        <v>914366.87930000003</v>
      </c>
      <c r="E20" s="60"/>
      <c r="F20" s="60"/>
      <c r="G20" s="59">
        <v>1091247.023</v>
      </c>
      <c r="H20" s="61">
        <v>-16.2089920954589</v>
      </c>
      <c r="I20" s="59">
        <v>109146.9362</v>
      </c>
      <c r="J20" s="61">
        <v>11.936886458918799</v>
      </c>
      <c r="K20" s="59">
        <v>86304.643899999995</v>
      </c>
      <c r="L20" s="61">
        <v>7.9088091038027004</v>
      </c>
      <c r="M20" s="61">
        <v>0.26467048895383999</v>
      </c>
      <c r="N20" s="59">
        <v>30353308.355300002</v>
      </c>
      <c r="O20" s="59">
        <v>108730993.4496</v>
      </c>
      <c r="P20" s="59">
        <v>37932</v>
      </c>
      <c r="Q20" s="59">
        <v>56319</v>
      </c>
      <c r="R20" s="61">
        <v>-32.647951845735903</v>
      </c>
      <c r="S20" s="59">
        <v>24.105422316250099</v>
      </c>
      <c r="T20" s="59">
        <v>38.872207817965503</v>
      </c>
      <c r="U20" s="62">
        <v>-61.259186036996702</v>
      </c>
    </row>
    <row r="21" spans="1:21" ht="12" customHeight="1" thickBot="1" x14ac:dyDescent="0.25">
      <c r="A21" s="79"/>
      <c r="B21" s="76" t="s">
        <v>19</v>
      </c>
      <c r="C21" s="77"/>
      <c r="D21" s="59">
        <v>337767.17499999999</v>
      </c>
      <c r="E21" s="60"/>
      <c r="F21" s="60"/>
      <c r="G21" s="59">
        <v>446084.07309999998</v>
      </c>
      <c r="H21" s="61">
        <v>-24.281722803342099</v>
      </c>
      <c r="I21" s="59">
        <v>44746.7621</v>
      </c>
      <c r="J21" s="61">
        <v>13.2478125205624</v>
      </c>
      <c r="K21" s="59">
        <v>56284.835500000001</v>
      </c>
      <c r="L21" s="61">
        <v>12.617539807878901</v>
      </c>
      <c r="M21" s="61">
        <v>-0.20499435234202601</v>
      </c>
      <c r="N21" s="59">
        <v>13305519.211300001</v>
      </c>
      <c r="O21" s="59">
        <v>40109543.009300001</v>
      </c>
      <c r="P21" s="59">
        <v>26936</v>
      </c>
      <c r="Q21" s="59">
        <v>37725</v>
      </c>
      <c r="R21" s="61">
        <v>-28.599072233267101</v>
      </c>
      <c r="S21" s="59">
        <v>12.5396189114939</v>
      </c>
      <c r="T21" s="59">
        <v>12.927492601722999</v>
      </c>
      <c r="U21" s="62">
        <v>-3.09318563001588</v>
      </c>
    </row>
    <row r="22" spans="1:21" ht="12" customHeight="1" thickBot="1" x14ac:dyDescent="0.25">
      <c r="A22" s="79"/>
      <c r="B22" s="76" t="s">
        <v>20</v>
      </c>
      <c r="C22" s="77"/>
      <c r="D22" s="59">
        <v>1098952.8581999999</v>
      </c>
      <c r="E22" s="60"/>
      <c r="F22" s="60"/>
      <c r="G22" s="59">
        <v>1367042.1385999999</v>
      </c>
      <c r="H22" s="61">
        <v>-19.610900997869201</v>
      </c>
      <c r="I22" s="59">
        <v>31474.582699999999</v>
      </c>
      <c r="J22" s="61">
        <v>2.8640521260896401</v>
      </c>
      <c r="K22" s="59">
        <v>74137.456200000001</v>
      </c>
      <c r="L22" s="61">
        <v>5.4232019706374803</v>
      </c>
      <c r="M22" s="61">
        <v>-0.57545639797660098</v>
      </c>
      <c r="N22" s="59">
        <v>49522043.772200003</v>
      </c>
      <c r="O22" s="59">
        <v>116320578.5007</v>
      </c>
      <c r="P22" s="59">
        <v>62445</v>
      </c>
      <c r="Q22" s="59">
        <v>93294</v>
      </c>
      <c r="R22" s="61">
        <v>-33.066435140523502</v>
      </c>
      <c r="S22" s="59">
        <v>17.598732615902001</v>
      </c>
      <c r="T22" s="59">
        <v>22.849353763371699</v>
      </c>
      <c r="U22" s="62">
        <v>-29.835223149679098</v>
      </c>
    </row>
    <row r="23" spans="1:21" ht="12" thickBot="1" x14ac:dyDescent="0.25">
      <c r="A23" s="79"/>
      <c r="B23" s="76" t="s">
        <v>21</v>
      </c>
      <c r="C23" s="77"/>
      <c r="D23" s="59">
        <v>2400948.9109</v>
      </c>
      <c r="E23" s="60"/>
      <c r="F23" s="60"/>
      <c r="G23" s="59">
        <v>4157198.0462000002</v>
      </c>
      <c r="H23" s="61">
        <v>-42.245981927787803</v>
      </c>
      <c r="I23" s="59">
        <v>252668.87030000001</v>
      </c>
      <c r="J23" s="61">
        <v>10.523708736696401</v>
      </c>
      <c r="K23" s="59">
        <v>377039.49959999998</v>
      </c>
      <c r="L23" s="61">
        <v>9.0695582796360501</v>
      </c>
      <c r="M23" s="61">
        <v>-0.32986100775103</v>
      </c>
      <c r="N23" s="59">
        <v>87174184.062600002</v>
      </c>
      <c r="O23" s="59">
        <v>219958018.63060001</v>
      </c>
      <c r="P23" s="59">
        <v>69691</v>
      </c>
      <c r="Q23" s="59">
        <v>110200</v>
      </c>
      <c r="R23" s="61">
        <v>-36.759528130671498</v>
      </c>
      <c r="S23" s="59">
        <v>34.451348250132703</v>
      </c>
      <c r="T23" s="59">
        <v>45.228578919237798</v>
      </c>
      <c r="U23" s="62">
        <v>-31.282464160349601</v>
      </c>
    </row>
    <row r="24" spans="1:21" ht="12" thickBot="1" x14ac:dyDescent="0.25">
      <c r="A24" s="79"/>
      <c r="B24" s="76" t="s">
        <v>22</v>
      </c>
      <c r="C24" s="77"/>
      <c r="D24" s="59">
        <v>228687.63620000001</v>
      </c>
      <c r="E24" s="60"/>
      <c r="F24" s="60"/>
      <c r="G24" s="59">
        <v>232014.3707</v>
      </c>
      <c r="H24" s="61">
        <v>-1.43384846807681</v>
      </c>
      <c r="I24" s="59">
        <v>30866.934300000001</v>
      </c>
      <c r="J24" s="61">
        <v>13.497421554091</v>
      </c>
      <c r="K24" s="59">
        <v>37337.476900000001</v>
      </c>
      <c r="L24" s="61">
        <v>16.0927432155822</v>
      </c>
      <c r="M24" s="61">
        <v>-0.17329887119394499</v>
      </c>
      <c r="N24" s="59">
        <v>8862742.3583000004</v>
      </c>
      <c r="O24" s="59">
        <v>27993981.666000001</v>
      </c>
      <c r="P24" s="59">
        <v>22503</v>
      </c>
      <c r="Q24" s="59">
        <v>30466</v>
      </c>
      <c r="R24" s="61">
        <v>-26.1373334208626</v>
      </c>
      <c r="S24" s="59">
        <v>10.1625399368973</v>
      </c>
      <c r="T24" s="59">
        <v>12.434925736886999</v>
      </c>
      <c r="U24" s="62">
        <v>-22.360412004279901</v>
      </c>
    </row>
    <row r="25" spans="1:21" ht="12" thickBot="1" x14ac:dyDescent="0.25">
      <c r="A25" s="79"/>
      <c r="B25" s="76" t="s">
        <v>23</v>
      </c>
      <c r="C25" s="77"/>
      <c r="D25" s="59">
        <v>389593.92670000001</v>
      </c>
      <c r="E25" s="60"/>
      <c r="F25" s="60"/>
      <c r="G25" s="59">
        <v>407326.43040000001</v>
      </c>
      <c r="H25" s="61">
        <v>-4.3533889226354496</v>
      </c>
      <c r="I25" s="59">
        <v>21030.716499999999</v>
      </c>
      <c r="J25" s="61">
        <v>5.3981119978275096</v>
      </c>
      <c r="K25" s="59">
        <v>27938.118399999999</v>
      </c>
      <c r="L25" s="61">
        <v>6.8589014399493804</v>
      </c>
      <c r="M25" s="61">
        <v>-0.247239338065086</v>
      </c>
      <c r="N25" s="59">
        <v>11595408.738</v>
      </c>
      <c r="O25" s="59">
        <v>39654160.201099999</v>
      </c>
      <c r="P25" s="59">
        <v>14464</v>
      </c>
      <c r="Q25" s="59">
        <v>20734</v>
      </c>
      <c r="R25" s="61">
        <v>-30.2401852030481</v>
      </c>
      <c r="S25" s="59">
        <v>26.935420817201301</v>
      </c>
      <c r="T25" s="59">
        <v>30.331598996816801</v>
      </c>
      <c r="U25" s="62">
        <v>-12.608595212467</v>
      </c>
    </row>
    <row r="26" spans="1:21" ht="12" thickBot="1" x14ac:dyDescent="0.25">
      <c r="A26" s="79"/>
      <c r="B26" s="76" t="s">
        <v>24</v>
      </c>
      <c r="C26" s="77"/>
      <c r="D26" s="59">
        <v>674864.60400000005</v>
      </c>
      <c r="E26" s="60"/>
      <c r="F26" s="60"/>
      <c r="G26" s="59">
        <v>549392.56920000003</v>
      </c>
      <c r="H26" s="61">
        <v>22.838320325792999</v>
      </c>
      <c r="I26" s="59">
        <v>120373.44160000001</v>
      </c>
      <c r="J26" s="61">
        <v>17.836680259496902</v>
      </c>
      <c r="K26" s="59">
        <v>123218.4206</v>
      </c>
      <c r="L26" s="61">
        <v>22.4281192553123</v>
      </c>
      <c r="M26" s="61">
        <v>-2.3088909808669001E-2</v>
      </c>
      <c r="N26" s="59">
        <v>18501213.284200002</v>
      </c>
      <c r="O26" s="59">
        <v>67215187.938899994</v>
      </c>
      <c r="P26" s="59">
        <v>43367</v>
      </c>
      <c r="Q26" s="59">
        <v>56661</v>
      </c>
      <c r="R26" s="61">
        <v>-23.462346234623499</v>
      </c>
      <c r="S26" s="59">
        <v>15.5617083035488</v>
      </c>
      <c r="T26" s="59">
        <v>17.116553534176902</v>
      </c>
      <c r="U26" s="62">
        <v>-9.9914816567638098</v>
      </c>
    </row>
    <row r="27" spans="1:21" ht="12" thickBot="1" x14ac:dyDescent="0.25">
      <c r="A27" s="79"/>
      <c r="B27" s="76" t="s">
        <v>25</v>
      </c>
      <c r="C27" s="77"/>
      <c r="D27" s="59">
        <v>257592.83040000001</v>
      </c>
      <c r="E27" s="60"/>
      <c r="F27" s="60"/>
      <c r="G27" s="59">
        <v>239024.88320000001</v>
      </c>
      <c r="H27" s="61">
        <v>7.76820678726724</v>
      </c>
      <c r="I27" s="59">
        <v>60326.664900000003</v>
      </c>
      <c r="J27" s="61">
        <v>23.419388189617901</v>
      </c>
      <c r="K27" s="59">
        <v>65307.1515</v>
      </c>
      <c r="L27" s="61">
        <v>27.322323360516101</v>
      </c>
      <c r="M27" s="61">
        <v>-7.6262499368082007E-2</v>
      </c>
      <c r="N27" s="59">
        <v>7629507.4990999997</v>
      </c>
      <c r="O27" s="59">
        <v>19199296.828499999</v>
      </c>
      <c r="P27" s="59">
        <v>28302</v>
      </c>
      <c r="Q27" s="59">
        <v>40894</v>
      </c>
      <c r="R27" s="61">
        <v>-30.7918031985132</v>
      </c>
      <c r="S27" s="59">
        <v>9.1015769344922592</v>
      </c>
      <c r="T27" s="59">
        <v>8.2266434880422601</v>
      </c>
      <c r="U27" s="62">
        <v>9.61298742786283</v>
      </c>
    </row>
    <row r="28" spans="1:21" ht="12" thickBot="1" x14ac:dyDescent="0.25">
      <c r="A28" s="79"/>
      <c r="B28" s="76" t="s">
        <v>26</v>
      </c>
      <c r="C28" s="77"/>
      <c r="D28" s="59">
        <v>805727.56370000006</v>
      </c>
      <c r="E28" s="60"/>
      <c r="F28" s="60"/>
      <c r="G28" s="59">
        <v>866846.56830000004</v>
      </c>
      <c r="H28" s="61">
        <v>-7.05072925648913</v>
      </c>
      <c r="I28" s="59">
        <v>31842.327099999999</v>
      </c>
      <c r="J28" s="61">
        <v>3.9519967461180201</v>
      </c>
      <c r="K28" s="59">
        <v>22513.226500000001</v>
      </c>
      <c r="L28" s="61">
        <v>2.5971408693641602</v>
      </c>
      <c r="M28" s="61">
        <v>0.41438310052981497</v>
      </c>
      <c r="N28" s="59">
        <v>23055874.763099998</v>
      </c>
      <c r="O28" s="59">
        <v>78715446.274000004</v>
      </c>
      <c r="P28" s="59">
        <v>33928</v>
      </c>
      <c r="Q28" s="59">
        <v>41787</v>
      </c>
      <c r="R28" s="61">
        <v>-18.8072845621844</v>
      </c>
      <c r="S28" s="59">
        <v>23.7481597412167</v>
      </c>
      <c r="T28" s="59">
        <v>28.5026033216072</v>
      </c>
      <c r="U28" s="62">
        <v>-20.0202610736983</v>
      </c>
    </row>
    <row r="29" spans="1:21" ht="12" thickBot="1" x14ac:dyDescent="0.25">
      <c r="A29" s="79"/>
      <c r="B29" s="76" t="s">
        <v>27</v>
      </c>
      <c r="C29" s="77"/>
      <c r="D29" s="59">
        <v>757740.56590000005</v>
      </c>
      <c r="E29" s="60"/>
      <c r="F29" s="60"/>
      <c r="G29" s="59">
        <v>695492.0453</v>
      </c>
      <c r="H29" s="61">
        <v>8.9502850565529108</v>
      </c>
      <c r="I29" s="59">
        <v>97622.102700000003</v>
      </c>
      <c r="J29" s="61">
        <v>12.8833148300633</v>
      </c>
      <c r="K29" s="59">
        <v>83328.127800000002</v>
      </c>
      <c r="L29" s="61">
        <v>11.9811762568839</v>
      </c>
      <c r="M29" s="61">
        <v>0.17153841418719601</v>
      </c>
      <c r="N29" s="59">
        <v>21455338.591899998</v>
      </c>
      <c r="O29" s="59">
        <v>51995208.012000002</v>
      </c>
      <c r="P29" s="59">
        <v>112716</v>
      </c>
      <c r="Q29" s="59">
        <v>126373</v>
      </c>
      <c r="R29" s="61">
        <v>-10.806897042880999</v>
      </c>
      <c r="S29" s="59">
        <v>6.7225643732921698</v>
      </c>
      <c r="T29" s="59">
        <v>6.7427930499394702</v>
      </c>
      <c r="U29" s="62">
        <v>-0.30090714679748498</v>
      </c>
    </row>
    <row r="30" spans="1:21" ht="12" thickBot="1" x14ac:dyDescent="0.25">
      <c r="A30" s="79"/>
      <c r="B30" s="76" t="s">
        <v>28</v>
      </c>
      <c r="C30" s="77"/>
      <c r="D30" s="59">
        <v>1053072.7737</v>
      </c>
      <c r="E30" s="60"/>
      <c r="F30" s="60"/>
      <c r="G30" s="59">
        <v>809289.82499999995</v>
      </c>
      <c r="H30" s="61">
        <v>30.1230710147628</v>
      </c>
      <c r="I30" s="59">
        <v>115159.8903</v>
      </c>
      <c r="J30" s="61">
        <v>10.9356060830803</v>
      </c>
      <c r="K30" s="59">
        <v>84072.317800000004</v>
      </c>
      <c r="L30" s="61">
        <v>10.388406625525</v>
      </c>
      <c r="M30" s="61">
        <v>0.369771802580183</v>
      </c>
      <c r="N30" s="59">
        <v>31251515.330899999</v>
      </c>
      <c r="O30" s="59">
        <v>92447846.348900005</v>
      </c>
      <c r="P30" s="59">
        <v>72294</v>
      </c>
      <c r="Q30" s="59">
        <v>90941</v>
      </c>
      <c r="R30" s="61">
        <v>-20.5045029194753</v>
      </c>
      <c r="S30" s="59">
        <v>14.5665307452901</v>
      </c>
      <c r="T30" s="59">
        <v>15.0278273287076</v>
      </c>
      <c r="U30" s="62">
        <v>-3.1668253167743101</v>
      </c>
    </row>
    <row r="31" spans="1:21" ht="12" thickBot="1" x14ac:dyDescent="0.25">
      <c r="A31" s="79"/>
      <c r="B31" s="76" t="s">
        <v>29</v>
      </c>
      <c r="C31" s="77"/>
      <c r="D31" s="59">
        <v>1140785.8328</v>
      </c>
      <c r="E31" s="60"/>
      <c r="F31" s="60"/>
      <c r="G31" s="59">
        <v>1263078.0120000001</v>
      </c>
      <c r="H31" s="61">
        <v>-9.6820764860246697</v>
      </c>
      <c r="I31" s="59">
        <v>23113.3897</v>
      </c>
      <c r="J31" s="61">
        <v>2.02609368344533</v>
      </c>
      <c r="K31" s="59">
        <v>-13276.2436</v>
      </c>
      <c r="L31" s="61">
        <v>-1.0511024239095099</v>
      </c>
      <c r="M31" s="61">
        <v>-2.7409585419176898</v>
      </c>
      <c r="N31" s="59">
        <v>26927747.911800001</v>
      </c>
      <c r="O31" s="59">
        <v>95437554.282600001</v>
      </c>
      <c r="P31" s="59">
        <v>21781</v>
      </c>
      <c r="Q31" s="59">
        <v>55939</v>
      </c>
      <c r="R31" s="61">
        <v>-61.062943563524598</v>
      </c>
      <c r="S31" s="59">
        <v>52.375273531977399</v>
      </c>
      <c r="T31" s="59">
        <v>53.551161903144497</v>
      </c>
      <c r="U31" s="62">
        <v>-2.2451212029454202</v>
      </c>
    </row>
    <row r="32" spans="1:21" ht="12" thickBot="1" x14ac:dyDescent="0.25">
      <c r="A32" s="79"/>
      <c r="B32" s="76" t="s">
        <v>30</v>
      </c>
      <c r="C32" s="77"/>
      <c r="D32" s="59">
        <v>146925.8027</v>
      </c>
      <c r="E32" s="60"/>
      <c r="F32" s="60"/>
      <c r="G32" s="59">
        <v>123054.59910000001</v>
      </c>
      <c r="H32" s="61">
        <v>19.3988715371793</v>
      </c>
      <c r="I32" s="59">
        <v>37189.634700000002</v>
      </c>
      <c r="J32" s="61">
        <v>25.311847215792</v>
      </c>
      <c r="K32" s="59">
        <v>30252.5327</v>
      </c>
      <c r="L32" s="61">
        <v>24.584642037974799</v>
      </c>
      <c r="M32" s="61">
        <v>0.22930648712264701</v>
      </c>
      <c r="N32" s="59">
        <v>5626484.6220000004</v>
      </c>
      <c r="O32" s="59">
        <v>11625483.4976</v>
      </c>
      <c r="P32" s="59">
        <v>25411</v>
      </c>
      <c r="Q32" s="59">
        <v>33312</v>
      </c>
      <c r="R32" s="61">
        <v>-23.7181796349664</v>
      </c>
      <c r="S32" s="59">
        <v>5.7819764157254703</v>
      </c>
      <c r="T32" s="59">
        <v>6.1742175672430397</v>
      </c>
      <c r="U32" s="62">
        <v>-6.7838594161465</v>
      </c>
    </row>
    <row r="33" spans="1:21" ht="12" thickBot="1" x14ac:dyDescent="0.25">
      <c r="A33" s="79"/>
      <c r="B33" s="76" t="s">
        <v>75</v>
      </c>
      <c r="C33" s="77"/>
      <c r="D33" s="60"/>
      <c r="E33" s="60"/>
      <c r="F33" s="60"/>
      <c r="G33" s="59">
        <v>0</v>
      </c>
      <c r="H33" s="60"/>
      <c r="I33" s="60"/>
      <c r="J33" s="60"/>
      <c r="K33" s="59">
        <v>0</v>
      </c>
      <c r="L33" s="60"/>
      <c r="M33" s="60"/>
      <c r="N33" s="60"/>
      <c r="O33" s="59">
        <v>27.777799999999999</v>
      </c>
      <c r="P33" s="60"/>
      <c r="Q33" s="60"/>
      <c r="R33" s="60"/>
      <c r="S33" s="60"/>
      <c r="T33" s="60"/>
      <c r="U33" s="63"/>
    </row>
    <row r="34" spans="1:21" ht="12" customHeight="1" thickBot="1" x14ac:dyDescent="0.25">
      <c r="A34" s="79"/>
      <c r="B34" s="76" t="s">
        <v>31</v>
      </c>
      <c r="C34" s="77"/>
      <c r="D34" s="59">
        <v>123590.6679</v>
      </c>
      <c r="E34" s="60"/>
      <c r="F34" s="60"/>
      <c r="G34" s="59">
        <v>114028.62270000001</v>
      </c>
      <c r="H34" s="61">
        <v>8.3856535083800505</v>
      </c>
      <c r="I34" s="59">
        <v>13484.5087</v>
      </c>
      <c r="J34" s="61">
        <v>10.910620461174799</v>
      </c>
      <c r="K34" s="59">
        <v>16207.319100000001</v>
      </c>
      <c r="L34" s="61">
        <v>14.2133779363802</v>
      </c>
      <c r="M34" s="61">
        <v>-0.16799881480707099</v>
      </c>
      <c r="N34" s="59">
        <v>4958075.0662000002</v>
      </c>
      <c r="O34" s="59">
        <v>20009185.684999999</v>
      </c>
      <c r="P34" s="59">
        <v>6953</v>
      </c>
      <c r="Q34" s="59">
        <v>9917</v>
      </c>
      <c r="R34" s="61">
        <v>-29.888070989210402</v>
      </c>
      <c r="S34" s="59">
        <v>17.7751571839494</v>
      </c>
      <c r="T34" s="59">
        <v>18.3199491580115</v>
      </c>
      <c r="U34" s="62">
        <v>-3.0649066470931601</v>
      </c>
    </row>
    <row r="35" spans="1:21" ht="12" customHeight="1" thickBot="1" x14ac:dyDescent="0.25">
      <c r="A35" s="79"/>
      <c r="B35" s="76" t="s">
        <v>76</v>
      </c>
      <c r="C35" s="7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59">
        <v>11.9658</v>
      </c>
      <c r="O35" s="59">
        <v>11.9658</v>
      </c>
      <c r="P35" s="60"/>
      <c r="Q35" s="60"/>
      <c r="R35" s="60"/>
      <c r="S35" s="60"/>
      <c r="T35" s="60"/>
      <c r="U35" s="63"/>
    </row>
    <row r="36" spans="1:21" ht="12" customHeight="1" thickBot="1" x14ac:dyDescent="0.25">
      <c r="A36" s="79"/>
      <c r="B36" s="76" t="s">
        <v>61</v>
      </c>
      <c r="C36" s="77"/>
      <c r="D36" s="59">
        <v>776931.66</v>
      </c>
      <c r="E36" s="60"/>
      <c r="F36" s="60"/>
      <c r="G36" s="59">
        <v>98637.6</v>
      </c>
      <c r="H36" s="61">
        <v>687.66277768315501</v>
      </c>
      <c r="I36" s="59">
        <v>7650.55</v>
      </c>
      <c r="J36" s="61">
        <v>0.98471337878031595</v>
      </c>
      <c r="K36" s="59">
        <v>3989.08</v>
      </c>
      <c r="L36" s="61">
        <v>4.0441778794293501</v>
      </c>
      <c r="M36" s="61">
        <v>0.91787329409287399</v>
      </c>
      <c r="N36" s="59">
        <v>9076782.0899999999</v>
      </c>
      <c r="O36" s="59">
        <v>32252009.109999999</v>
      </c>
      <c r="P36" s="59">
        <v>72</v>
      </c>
      <c r="Q36" s="59">
        <v>210</v>
      </c>
      <c r="R36" s="61">
        <v>-65.714285714285694</v>
      </c>
      <c r="S36" s="59">
        <v>10790.717500000001</v>
      </c>
      <c r="T36" s="59">
        <v>1645.56376190476</v>
      </c>
      <c r="U36" s="62">
        <v>84.7501914316192</v>
      </c>
    </row>
    <row r="37" spans="1:21" ht="12" customHeight="1" thickBot="1" x14ac:dyDescent="0.25">
      <c r="A37" s="79"/>
      <c r="B37" s="76" t="s">
        <v>35</v>
      </c>
      <c r="C37" s="77"/>
      <c r="D37" s="59">
        <v>108957.8</v>
      </c>
      <c r="E37" s="60"/>
      <c r="F37" s="60"/>
      <c r="G37" s="59">
        <v>151162.49</v>
      </c>
      <c r="H37" s="61">
        <v>-27.920081231792398</v>
      </c>
      <c r="I37" s="59">
        <v>-13911.88</v>
      </c>
      <c r="J37" s="61">
        <v>-12.7681359205123</v>
      </c>
      <c r="K37" s="59">
        <v>-16367.67</v>
      </c>
      <c r="L37" s="61">
        <v>-10.827864769891001</v>
      </c>
      <c r="M37" s="61">
        <v>-0.150039070924573</v>
      </c>
      <c r="N37" s="59">
        <v>5357850.4400000004</v>
      </c>
      <c r="O37" s="59">
        <v>28242063.16</v>
      </c>
      <c r="P37" s="59">
        <v>58</v>
      </c>
      <c r="Q37" s="59">
        <v>149</v>
      </c>
      <c r="R37" s="61">
        <v>-61.0738255033557</v>
      </c>
      <c r="S37" s="59">
        <v>1878.5827586206899</v>
      </c>
      <c r="T37" s="59">
        <v>2503.7244966443</v>
      </c>
      <c r="U37" s="62">
        <v>-33.277306264782503</v>
      </c>
    </row>
    <row r="38" spans="1:21" ht="12" customHeight="1" thickBot="1" x14ac:dyDescent="0.25">
      <c r="A38" s="79"/>
      <c r="B38" s="76" t="s">
        <v>36</v>
      </c>
      <c r="C38" s="77"/>
      <c r="D38" s="59">
        <v>42734.2</v>
      </c>
      <c r="E38" s="60"/>
      <c r="F38" s="60"/>
      <c r="G38" s="59">
        <v>-3536.76</v>
      </c>
      <c r="H38" s="61">
        <v>-1308.2866804646101</v>
      </c>
      <c r="I38" s="59">
        <v>-5527.43</v>
      </c>
      <c r="J38" s="61">
        <v>-12.9344412671818</v>
      </c>
      <c r="K38" s="59">
        <v>1412.82</v>
      </c>
      <c r="L38" s="61">
        <v>-39.946730906253201</v>
      </c>
      <c r="M38" s="61">
        <v>-4.9123384436800199</v>
      </c>
      <c r="N38" s="59">
        <v>1266883.1499999999</v>
      </c>
      <c r="O38" s="59">
        <v>7368309.9299999997</v>
      </c>
      <c r="P38" s="59">
        <v>13</v>
      </c>
      <c r="Q38" s="59">
        <v>39</v>
      </c>
      <c r="R38" s="61">
        <v>-66.6666666666667</v>
      </c>
      <c r="S38" s="59">
        <v>3287.2461538461498</v>
      </c>
      <c r="T38" s="59">
        <v>2786.2597435897401</v>
      </c>
      <c r="U38" s="62">
        <v>15.240307138856799</v>
      </c>
    </row>
    <row r="39" spans="1:21" ht="12" customHeight="1" thickBot="1" x14ac:dyDescent="0.25">
      <c r="A39" s="79"/>
      <c r="B39" s="76" t="s">
        <v>37</v>
      </c>
      <c r="C39" s="77"/>
      <c r="D39" s="59">
        <v>138615.23000000001</v>
      </c>
      <c r="E39" s="60"/>
      <c r="F39" s="60"/>
      <c r="G39" s="59">
        <v>199463.42</v>
      </c>
      <c r="H39" s="61">
        <v>-30.505939384775399</v>
      </c>
      <c r="I39" s="59">
        <v>-23780.41</v>
      </c>
      <c r="J39" s="61">
        <v>-17.155697826277802</v>
      </c>
      <c r="K39" s="59">
        <v>-32762.27</v>
      </c>
      <c r="L39" s="61">
        <v>-16.4252021749151</v>
      </c>
      <c r="M39" s="61">
        <v>-0.27415255414231099</v>
      </c>
      <c r="N39" s="59">
        <v>4864249.3499999996</v>
      </c>
      <c r="O39" s="59">
        <v>18500082.989999998</v>
      </c>
      <c r="P39" s="59">
        <v>90</v>
      </c>
      <c r="Q39" s="59">
        <v>163</v>
      </c>
      <c r="R39" s="61">
        <v>-44.785276073619599</v>
      </c>
      <c r="S39" s="59">
        <v>1540.16922222222</v>
      </c>
      <c r="T39" s="59">
        <v>2128.9473006134999</v>
      </c>
      <c r="U39" s="62">
        <v>-38.228142070113599</v>
      </c>
    </row>
    <row r="40" spans="1:21" ht="12" customHeight="1" thickBot="1" x14ac:dyDescent="0.25">
      <c r="A40" s="79"/>
      <c r="B40" s="76" t="s">
        <v>74</v>
      </c>
      <c r="C40" s="77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59">
        <v>4.3</v>
      </c>
      <c r="O40" s="59">
        <v>10.46</v>
      </c>
      <c r="P40" s="60"/>
      <c r="Q40" s="60"/>
      <c r="R40" s="60"/>
      <c r="S40" s="60"/>
      <c r="T40" s="60"/>
      <c r="U40" s="63"/>
    </row>
    <row r="41" spans="1:21" ht="12" customHeight="1" thickBot="1" x14ac:dyDescent="0.25">
      <c r="A41" s="79"/>
      <c r="B41" s="76" t="s">
        <v>32</v>
      </c>
      <c r="C41" s="77"/>
      <c r="D41" s="59">
        <v>21139.743299999998</v>
      </c>
      <c r="E41" s="60"/>
      <c r="F41" s="60"/>
      <c r="G41" s="59">
        <v>264313.67509999999</v>
      </c>
      <c r="H41" s="61">
        <v>-92.002024378041696</v>
      </c>
      <c r="I41" s="59">
        <v>1995.4111</v>
      </c>
      <c r="J41" s="61">
        <v>9.4391453655920206</v>
      </c>
      <c r="K41" s="59">
        <v>20290.376499999998</v>
      </c>
      <c r="L41" s="61">
        <v>7.6766275874009802</v>
      </c>
      <c r="M41" s="61">
        <v>-0.90165726594575502</v>
      </c>
      <c r="N41" s="59">
        <v>784334.69350000005</v>
      </c>
      <c r="O41" s="59">
        <v>1840996.5639</v>
      </c>
      <c r="P41" s="59">
        <v>59</v>
      </c>
      <c r="Q41" s="59">
        <v>73</v>
      </c>
      <c r="R41" s="61">
        <v>-19.178082191780799</v>
      </c>
      <c r="S41" s="59">
        <v>358.300733898305</v>
      </c>
      <c r="T41" s="59">
        <v>455.46189041095897</v>
      </c>
      <c r="U41" s="62">
        <v>-27.117208344940401</v>
      </c>
    </row>
    <row r="42" spans="1:21" ht="12" customHeight="1" thickBot="1" x14ac:dyDescent="0.25">
      <c r="A42" s="79"/>
      <c r="B42" s="76" t="s">
        <v>33</v>
      </c>
      <c r="C42" s="77"/>
      <c r="D42" s="59">
        <v>404468.04300000001</v>
      </c>
      <c r="E42" s="60"/>
      <c r="F42" s="60"/>
      <c r="G42" s="59">
        <v>479666.37929999997</v>
      </c>
      <c r="H42" s="61">
        <v>-15.677216403980699</v>
      </c>
      <c r="I42" s="59">
        <v>29700.2366</v>
      </c>
      <c r="J42" s="61">
        <v>7.3430366413397996</v>
      </c>
      <c r="K42" s="59">
        <v>26863.118900000001</v>
      </c>
      <c r="L42" s="61">
        <v>5.60037560672954</v>
      </c>
      <c r="M42" s="61">
        <v>0.105613860794102</v>
      </c>
      <c r="N42" s="59">
        <v>12651109.4987</v>
      </c>
      <c r="O42" s="59">
        <v>40114191.795400001</v>
      </c>
      <c r="P42" s="59">
        <v>1645</v>
      </c>
      <c r="Q42" s="59">
        <v>2220</v>
      </c>
      <c r="R42" s="61">
        <v>-25.900900900900901</v>
      </c>
      <c r="S42" s="59">
        <v>245.877229787234</v>
      </c>
      <c r="T42" s="59">
        <v>214.240963603604</v>
      </c>
      <c r="U42" s="62">
        <v>12.866692133715</v>
      </c>
    </row>
    <row r="43" spans="1:21" ht="12" thickBot="1" x14ac:dyDescent="0.25">
      <c r="A43" s="79"/>
      <c r="B43" s="76" t="s">
        <v>38</v>
      </c>
      <c r="C43" s="77"/>
      <c r="D43" s="59">
        <v>115050.67</v>
      </c>
      <c r="E43" s="60"/>
      <c r="F43" s="60"/>
      <c r="G43" s="59">
        <v>159353.96</v>
      </c>
      <c r="H43" s="61">
        <v>-27.8018130205236</v>
      </c>
      <c r="I43" s="59">
        <v>-12502.65</v>
      </c>
      <c r="J43" s="61">
        <v>-10.8670814346409</v>
      </c>
      <c r="K43" s="59">
        <v>-22149.88</v>
      </c>
      <c r="L43" s="61">
        <v>-13.899798913061201</v>
      </c>
      <c r="M43" s="61">
        <v>-0.43554321738989099</v>
      </c>
      <c r="N43" s="59">
        <v>4101607.19</v>
      </c>
      <c r="O43" s="59">
        <v>13450202.34</v>
      </c>
      <c r="P43" s="59">
        <v>71</v>
      </c>
      <c r="Q43" s="59">
        <v>146</v>
      </c>
      <c r="R43" s="61">
        <v>-51.369863013698598</v>
      </c>
      <c r="S43" s="59">
        <v>1620.4319718309901</v>
      </c>
      <c r="T43" s="59">
        <v>1566.3996575342501</v>
      </c>
      <c r="U43" s="62">
        <v>3.3344389172774802</v>
      </c>
    </row>
    <row r="44" spans="1:21" ht="12" thickBot="1" x14ac:dyDescent="0.25">
      <c r="A44" s="79"/>
      <c r="B44" s="76" t="s">
        <v>39</v>
      </c>
      <c r="C44" s="77"/>
      <c r="D44" s="59">
        <v>66771.360000000001</v>
      </c>
      <c r="E44" s="60"/>
      <c r="F44" s="60"/>
      <c r="G44" s="59">
        <v>46613.7</v>
      </c>
      <c r="H44" s="61">
        <v>43.244067731160598</v>
      </c>
      <c r="I44" s="59">
        <v>8950.59</v>
      </c>
      <c r="J44" s="61">
        <v>13.4048340486101</v>
      </c>
      <c r="K44" s="59">
        <v>6201.74</v>
      </c>
      <c r="L44" s="61">
        <v>13.3045435140313</v>
      </c>
      <c r="M44" s="61">
        <v>0.44323851048254198</v>
      </c>
      <c r="N44" s="59">
        <v>1851296.02</v>
      </c>
      <c r="O44" s="59">
        <v>5992235.1600000001</v>
      </c>
      <c r="P44" s="59">
        <v>72</v>
      </c>
      <c r="Q44" s="59">
        <v>96</v>
      </c>
      <c r="R44" s="61">
        <v>-25</v>
      </c>
      <c r="S44" s="59">
        <v>927.38</v>
      </c>
      <c r="T44" s="59">
        <v>1327.0718750000001</v>
      </c>
      <c r="U44" s="62">
        <v>-43.099039767948398</v>
      </c>
    </row>
    <row r="45" spans="1:21" ht="12" thickBot="1" x14ac:dyDescent="0.25">
      <c r="A45" s="80"/>
      <c r="B45" s="76" t="s">
        <v>34</v>
      </c>
      <c r="C45" s="77"/>
      <c r="D45" s="64">
        <v>24584.687999999998</v>
      </c>
      <c r="E45" s="65"/>
      <c r="F45" s="65"/>
      <c r="G45" s="64">
        <v>82431.111000000004</v>
      </c>
      <c r="H45" s="66">
        <v>-70.175474160478103</v>
      </c>
      <c r="I45" s="64">
        <v>4201.4830000000002</v>
      </c>
      <c r="J45" s="66">
        <v>17.0898365681924</v>
      </c>
      <c r="K45" s="64">
        <v>9247.2137000000002</v>
      </c>
      <c r="L45" s="66">
        <v>11.218111205610199</v>
      </c>
      <c r="M45" s="66">
        <v>-0.54564876120468597</v>
      </c>
      <c r="N45" s="64">
        <v>261675.56510000001</v>
      </c>
      <c r="O45" s="64">
        <v>1247711.0991</v>
      </c>
      <c r="P45" s="64">
        <v>11</v>
      </c>
      <c r="Q45" s="64">
        <v>5</v>
      </c>
      <c r="R45" s="66">
        <v>120</v>
      </c>
      <c r="S45" s="64">
        <v>2234.9716363636398</v>
      </c>
      <c r="T45" s="64">
        <v>1724.7424599999999</v>
      </c>
      <c r="U45" s="67">
        <v>22.8293356417621</v>
      </c>
    </row>
  </sheetData>
  <mergeCells count="43">
    <mergeCell ref="B9:C9"/>
    <mergeCell ref="B10:C10"/>
    <mergeCell ref="B11:C11"/>
    <mergeCell ref="B12:C12"/>
    <mergeCell ref="B33:C33"/>
    <mergeCell ref="B25:C25"/>
    <mergeCell ref="B16:C16"/>
    <mergeCell ref="B17:C17"/>
    <mergeCell ref="B26:C26"/>
    <mergeCell ref="B27:C27"/>
    <mergeCell ref="B28:C28"/>
    <mergeCell ref="B29:C29"/>
    <mergeCell ref="B30:C30"/>
    <mergeCell ref="B18:C18"/>
    <mergeCell ref="B13:C13"/>
    <mergeCell ref="B14:C14"/>
    <mergeCell ref="A1:U4"/>
    <mergeCell ref="W1:W4"/>
    <mergeCell ref="B6:C6"/>
    <mergeCell ref="A7:C7"/>
    <mergeCell ref="B8:C8"/>
    <mergeCell ref="B23:C23"/>
    <mergeCell ref="B43:C43"/>
    <mergeCell ref="B44:C44"/>
    <mergeCell ref="B37:C37"/>
    <mergeCell ref="B38:C38"/>
    <mergeCell ref="B39:C39"/>
    <mergeCell ref="B15:C15"/>
    <mergeCell ref="B34:C34"/>
    <mergeCell ref="B35:C35"/>
    <mergeCell ref="B36:C36"/>
    <mergeCell ref="A8:A45"/>
    <mergeCell ref="B45:C45"/>
    <mergeCell ref="B24:C24"/>
    <mergeCell ref="B40:C40"/>
    <mergeCell ref="B41:C41"/>
    <mergeCell ref="B42:C42"/>
    <mergeCell ref="B31:C31"/>
    <mergeCell ref="B32:C32"/>
    <mergeCell ref="B19:C19"/>
    <mergeCell ref="B20:C20"/>
    <mergeCell ref="B21:C21"/>
    <mergeCell ref="B22:C22"/>
  </mergeCells>
  <phoneticPr fontId="49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42793</v>
      </c>
      <c r="C2" s="43">
        <v>12</v>
      </c>
      <c r="D2" s="43">
        <v>52136</v>
      </c>
      <c r="E2" s="43">
        <v>721684.63052735</v>
      </c>
      <c r="F2" s="43">
        <v>548187.572817949</v>
      </c>
      <c r="G2" s="37"/>
      <c r="H2" s="37"/>
    </row>
    <row r="3" spans="1:8" x14ac:dyDescent="0.2">
      <c r="A3" s="43">
        <v>2</v>
      </c>
      <c r="B3" s="44">
        <v>42793</v>
      </c>
      <c r="C3" s="43">
        <v>13</v>
      </c>
      <c r="D3" s="43">
        <v>7729</v>
      </c>
      <c r="E3" s="43">
        <v>67782.273855555599</v>
      </c>
      <c r="F3" s="43">
        <v>52225.481629059803</v>
      </c>
      <c r="G3" s="37"/>
      <c r="H3" s="37"/>
    </row>
    <row r="4" spans="1:8" x14ac:dyDescent="0.2">
      <c r="A4" s="43">
        <v>3</v>
      </c>
      <c r="B4" s="44">
        <v>42793</v>
      </c>
      <c r="C4" s="43">
        <v>14</v>
      </c>
      <c r="D4" s="43">
        <v>103439</v>
      </c>
      <c r="E4" s="43">
        <v>97713.815382104207</v>
      </c>
      <c r="F4" s="43">
        <v>76862.810119222704</v>
      </c>
      <c r="G4" s="37"/>
      <c r="H4" s="37"/>
    </row>
    <row r="5" spans="1:8" x14ac:dyDescent="0.2">
      <c r="A5" s="43">
        <v>4</v>
      </c>
      <c r="B5" s="44">
        <v>42793</v>
      </c>
      <c r="C5" s="43">
        <v>15</v>
      </c>
      <c r="D5" s="43">
        <v>2560</v>
      </c>
      <c r="E5" s="43">
        <v>46625.758382626103</v>
      </c>
      <c r="F5" s="43">
        <v>35466.084159776103</v>
      </c>
      <c r="G5" s="37"/>
      <c r="H5" s="37"/>
    </row>
    <row r="6" spans="1:8" x14ac:dyDescent="0.2">
      <c r="A6" s="43">
        <v>5</v>
      </c>
      <c r="B6" s="44">
        <v>42793</v>
      </c>
      <c r="C6" s="43">
        <v>16</v>
      </c>
      <c r="D6" s="43">
        <v>5037</v>
      </c>
      <c r="E6" s="43">
        <v>206616.21545982899</v>
      </c>
      <c r="F6" s="43">
        <v>183369.59036923101</v>
      </c>
      <c r="G6" s="37"/>
      <c r="H6" s="37"/>
    </row>
    <row r="7" spans="1:8" x14ac:dyDescent="0.2">
      <c r="A7" s="43">
        <v>6</v>
      </c>
      <c r="B7" s="44">
        <v>42793</v>
      </c>
      <c r="C7" s="43">
        <v>17</v>
      </c>
      <c r="D7" s="43">
        <v>31460</v>
      </c>
      <c r="E7" s="43">
        <v>204481.663900855</v>
      </c>
      <c r="F7" s="43">
        <v>156465.602288889</v>
      </c>
      <c r="G7" s="37"/>
      <c r="H7" s="37"/>
    </row>
    <row r="8" spans="1:8" x14ac:dyDescent="0.2">
      <c r="A8" s="43">
        <v>7</v>
      </c>
      <c r="B8" s="44">
        <v>42793</v>
      </c>
      <c r="C8" s="43">
        <v>18</v>
      </c>
      <c r="D8" s="43">
        <v>51632</v>
      </c>
      <c r="E8" s="43">
        <v>84067.936264102595</v>
      </c>
      <c r="F8" s="43">
        <v>68025.190325641001</v>
      </c>
      <c r="G8" s="37"/>
      <c r="H8" s="37"/>
    </row>
    <row r="9" spans="1:8" x14ac:dyDescent="0.2">
      <c r="A9" s="43">
        <v>8</v>
      </c>
      <c r="B9" s="44">
        <v>42793</v>
      </c>
      <c r="C9" s="43">
        <v>19</v>
      </c>
      <c r="D9" s="43">
        <v>24342</v>
      </c>
      <c r="E9" s="43">
        <v>111745.446639316</v>
      </c>
      <c r="F9" s="43">
        <v>139310.31812051299</v>
      </c>
      <c r="G9" s="37"/>
      <c r="H9" s="37"/>
    </row>
    <row r="10" spans="1:8" x14ac:dyDescent="0.2">
      <c r="A10" s="43">
        <v>9</v>
      </c>
      <c r="B10" s="44">
        <v>42793</v>
      </c>
      <c r="C10" s="43">
        <v>21</v>
      </c>
      <c r="D10" s="43">
        <v>265345</v>
      </c>
      <c r="E10" s="43">
        <v>934763.80137863196</v>
      </c>
      <c r="F10" s="43">
        <v>996769.67125811998</v>
      </c>
      <c r="G10" s="37"/>
      <c r="H10" s="37"/>
    </row>
    <row r="11" spans="1:8" x14ac:dyDescent="0.2">
      <c r="A11" s="43">
        <v>10</v>
      </c>
      <c r="B11" s="44">
        <v>42793</v>
      </c>
      <c r="C11" s="43">
        <v>22</v>
      </c>
      <c r="D11" s="43">
        <v>31622</v>
      </c>
      <c r="E11" s="43">
        <v>607498.91035384603</v>
      </c>
      <c r="F11" s="43">
        <v>551785.93531196599</v>
      </c>
      <c r="G11" s="37"/>
      <c r="H11" s="37"/>
    </row>
    <row r="12" spans="1:8" x14ac:dyDescent="0.2">
      <c r="A12" s="43">
        <v>11</v>
      </c>
      <c r="B12" s="44">
        <v>42793</v>
      </c>
      <c r="C12" s="43">
        <v>23</v>
      </c>
      <c r="D12" s="43">
        <v>117134.36</v>
      </c>
      <c r="E12" s="43">
        <v>1404299.98308462</v>
      </c>
      <c r="F12" s="43">
        <v>1238357.1482982901</v>
      </c>
      <c r="G12" s="37"/>
      <c r="H12" s="37"/>
    </row>
    <row r="13" spans="1:8" x14ac:dyDescent="0.2">
      <c r="A13" s="43">
        <v>12</v>
      </c>
      <c r="B13" s="44">
        <v>42793</v>
      </c>
      <c r="C13" s="43">
        <v>24</v>
      </c>
      <c r="D13" s="43">
        <v>18184.099999999999</v>
      </c>
      <c r="E13" s="43">
        <v>522322.14391025598</v>
      </c>
      <c r="F13" s="43">
        <v>478749.14621025597</v>
      </c>
      <c r="G13" s="37"/>
      <c r="H13" s="37"/>
    </row>
    <row r="14" spans="1:8" x14ac:dyDescent="0.2">
      <c r="A14" s="43">
        <v>13</v>
      </c>
      <c r="B14" s="44">
        <v>42793</v>
      </c>
      <c r="C14" s="43">
        <v>25</v>
      </c>
      <c r="D14" s="43">
        <v>76798</v>
      </c>
      <c r="E14" s="43">
        <v>914367.06669999997</v>
      </c>
      <c r="F14" s="43">
        <v>805219.94310000003</v>
      </c>
      <c r="G14" s="37"/>
      <c r="H14" s="37"/>
    </row>
    <row r="15" spans="1:8" x14ac:dyDescent="0.2">
      <c r="A15" s="43">
        <v>14</v>
      </c>
      <c r="B15" s="44">
        <v>42793</v>
      </c>
      <c r="C15" s="43">
        <v>26</v>
      </c>
      <c r="D15" s="43">
        <v>57496</v>
      </c>
      <c r="E15" s="43">
        <v>337767.05060412199</v>
      </c>
      <c r="F15" s="43">
        <v>293020.412828092</v>
      </c>
      <c r="G15" s="37"/>
      <c r="H15" s="37"/>
    </row>
    <row r="16" spans="1:8" x14ac:dyDescent="0.2">
      <c r="A16" s="43">
        <v>15</v>
      </c>
      <c r="B16" s="44">
        <v>42793</v>
      </c>
      <c r="C16" s="43">
        <v>27</v>
      </c>
      <c r="D16" s="43">
        <v>136284.35500000001</v>
      </c>
      <c r="E16" s="43">
        <v>1098954.34456246</v>
      </c>
      <c r="F16" s="43">
        <v>1067478.2727748</v>
      </c>
      <c r="G16" s="37"/>
      <c r="H16" s="37"/>
    </row>
    <row r="17" spans="1:9" x14ac:dyDescent="0.2">
      <c r="A17" s="43">
        <v>16</v>
      </c>
      <c r="B17" s="44">
        <v>42793</v>
      </c>
      <c r="C17" s="43">
        <v>29</v>
      </c>
      <c r="D17" s="43">
        <v>168723</v>
      </c>
      <c r="E17" s="43">
        <v>2400950.4168948699</v>
      </c>
      <c r="F17" s="43">
        <v>2148280.0652948702</v>
      </c>
      <c r="G17" s="37"/>
      <c r="H17" s="37"/>
    </row>
    <row r="18" spans="1:9" x14ac:dyDescent="0.2">
      <c r="A18" s="43">
        <v>17</v>
      </c>
      <c r="B18" s="44">
        <v>42793</v>
      </c>
      <c r="C18" s="43">
        <v>31</v>
      </c>
      <c r="D18" s="43">
        <v>23533.223000000002</v>
      </c>
      <c r="E18" s="43">
        <v>228687.65639715601</v>
      </c>
      <c r="F18" s="43">
        <v>197820.70515850399</v>
      </c>
      <c r="G18" s="37"/>
      <c r="H18" s="37"/>
    </row>
    <row r="19" spans="1:9" x14ac:dyDescent="0.2">
      <c r="A19" s="43">
        <v>18</v>
      </c>
      <c r="B19" s="44">
        <v>42793</v>
      </c>
      <c r="C19" s="43">
        <v>32</v>
      </c>
      <c r="D19" s="43">
        <v>22700.726999999999</v>
      </c>
      <c r="E19" s="43">
        <v>389593.90867791401</v>
      </c>
      <c r="F19" s="43">
        <v>368563.21002042701</v>
      </c>
      <c r="G19" s="37"/>
      <c r="H19" s="37"/>
    </row>
    <row r="20" spans="1:9" x14ac:dyDescent="0.2">
      <c r="A20" s="43">
        <v>19</v>
      </c>
      <c r="B20" s="44">
        <v>42793</v>
      </c>
      <c r="C20" s="43">
        <v>33</v>
      </c>
      <c r="D20" s="43">
        <v>46445.885000000002</v>
      </c>
      <c r="E20" s="43">
        <v>674864.31918809505</v>
      </c>
      <c r="F20" s="43">
        <v>554491.14092075196</v>
      </c>
      <c r="G20" s="37"/>
      <c r="H20" s="37"/>
    </row>
    <row r="21" spans="1:9" x14ac:dyDescent="0.2">
      <c r="A21" s="43">
        <v>20</v>
      </c>
      <c r="B21" s="44">
        <v>42793</v>
      </c>
      <c r="C21" s="43">
        <v>34</v>
      </c>
      <c r="D21" s="43">
        <v>36317.591999999997</v>
      </c>
      <c r="E21" s="43">
        <v>257592.81735490501</v>
      </c>
      <c r="F21" s="43">
        <v>197266.16516709799</v>
      </c>
      <c r="G21" s="37"/>
      <c r="H21" s="37"/>
    </row>
    <row r="22" spans="1:9" x14ac:dyDescent="0.2">
      <c r="A22" s="43">
        <v>21</v>
      </c>
      <c r="B22" s="44">
        <v>42793</v>
      </c>
      <c r="C22" s="43">
        <v>35</v>
      </c>
      <c r="D22" s="43">
        <v>27724.172999999999</v>
      </c>
      <c r="E22" s="43">
        <v>805727.563615044</v>
      </c>
      <c r="F22" s="43">
        <v>773885.23485929205</v>
      </c>
      <c r="G22" s="37"/>
      <c r="H22" s="37"/>
    </row>
    <row r="23" spans="1:9" x14ac:dyDescent="0.2">
      <c r="A23" s="43">
        <v>22</v>
      </c>
      <c r="B23" s="44">
        <v>42793</v>
      </c>
      <c r="C23" s="43">
        <v>36</v>
      </c>
      <c r="D23" s="43">
        <v>182280.538</v>
      </c>
      <c r="E23" s="43">
        <v>757740.93468584097</v>
      </c>
      <c r="F23" s="43">
        <v>660118.50580490695</v>
      </c>
      <c r="G23" s="37"/>
      <c r="H23" s="37"/>
    </row>
    <row r="24" spans="1:9" x14ac:dyDescent="0.2">
      <c r="A24" s="43">
        <v>23</v>
      </c>
      <c r="B24" s="44">
        <v>42793</v>
      </c>
      <c r="C24" s="43">
        <v>37</v>
      </c>
      <c r="D24" s="43">
        <v>117819.696</v>
      </c>
      <c r="E24" s="43">
        <v>1053072.6978823</v>
      </c>
      <c r="F24" s="43">
        <v>937912.87609157595</v>
      </c>
      <c r="G24" s="37"/>
      <c r="H24" s="37"/>
    </row>
    <row r="25" spans="1:9" x14ac:dyDescent="0.2">
      <c r="A25" s="43">
        <v>24</v>
      </c>
      <c r="B25" s="44">
        <v>42793</v>
      </c>
      <c r="C25" s="43">
        <v>38</v>
      </c>
      <c r="D25" s="43">
        <v>253664.00899999999</v>
      </c>
      <c r="E25" s="43">
        <v>1140785.8800353999</v>
      </c>
      <c r="F25" s="43">
        <v>1117672.4522424799</v>
      </c>
      <c r="G25" s="37"/>
      <c r="H25" s="37"/>
    </row>
    <row r="26" spans="1:9" x14ac:dyDescent="0.2">
      <c r="A26" s="43">
        <v>25</v>
      </c>
      <c r="B26" s="44">
        <v>42793</v>
      </c>
      <c r="C26" s="43">
        <v>39</v>
      </c>
      <c r="D26" s="43">
        <v>83659.054999999993</v>
      </c>
      <c r="E26" s="43">
        <v>146925.644034014</v>
      </c>
      <c r="F26" s="43">
        <v>109736.182981722</v>
      </c>
      <c r="G26" s="37"/>
      <c r="H26" s="37"/>
    </row>
    <row r="27" spans="1:9" x14ac:dyDescent="0.2">
      <c r="A27" s="43">
        <v>26</v>
      </c>
      <c r="B27" s="44">
        <v>42793</v>
      </c>
      <c r="C27" s="43">
        <v>42</v>
      </c>
      <c r="D27" s="43">
        <v>5922.2619999999997</v>
      </c>
      <c r="E27" s="43">
        <v>123590.6678</v>
      </c>
      <c r="F27" s="43">
        <v>110106.17879999999</v>
      </c>
      <c r="G27" s="37"/>
      <c r="H27" s="37"/>
    </row>
    <row r="28" spans="1:9" x14ac:dyDescent="0.2">
      <c r="A28" s="43">
        <v>27</v>
      </c>
      <c r="B28" s="44">
        <v>42793</v>
      </c>
      <c r="C28" s="43">
        <v>70</v>
      </c>
      <c r="D28" s="43">
        <v>393</v>
      </c>
      <c r="E28" s="43">
        <v>776931.66</v>
      </c>
      <c r="F28" s="43">
        <v>769281.11</v>
      </c>
      <c r="G28" s="37"/>
      <c r="H28" s="37"/>
    </row>
    <row r="29" spans="1:9" x14ac:dyDescent="0.2">
      <c r="A29" s="43">
        <v>28</v>
      </c>
      <c r="B29" s="44">
        <v>42793</v>
      </c>
      <c r="C29" s="43">
        <v>71</v>
      </c>
      <c r="D29" s="43">
        <v>46</v>
      </c>
      <c r="E29" s="43">
        <v>108957.8</v>
      </c>
      <c r="F29" s="43">
        <v>122869.68</v>
      </c>
      <c r="G29" s="37"/>
      <c r="H29" s="37"/>
    </row>
    <row r="30" spans="1:9" x14ac:dyDescent="0.2">
      <c r="A30" s="43">
        <v>29</v>
      </c>
      <c r="B30" s="44">
        <v>42793</v>
      </c>
      <c r="C30" s="43">
        <v>72</v>
      </c>
      <c r="D30" s="43">
        <v>14</v>
      </c>
      <c r="E30" s="43">
        <v>42734.2</v>
      </c>
      <c r="F30" s="43">
        <v>48261.63</v>
      </c>
      <c r="G30" s="37"/>
      <c r="H30" s="37"/>
    </row>
    <row r="31" spans="1:9" x14ac:dyDescent="0.2">
      <c r="A31" s="39">
        <v>30</v>
      </c>
      <c r="B31" s="44">
        <v>42793</v>
      </c>
      <c r="C31" s="39">
        <v>73</v>
      </c>
      <c r="D31" s="39">
        <v>86</v>
      </c>
      <c r="E31" s="39">
        <v>138615.23000000001</v>
      </c>
      <c r="F31" s="39">
        <v>162395.64000000001</v>
      </c>
      <c r="G31" s="39"/>
      <c r="H31" s="39"/>
      <c r="I31" s="39"/>
    </row>
    <row r="32" spans="1:9" x14ac:dyDescent="0.2">
      <c r="A32" s="39">
        <v>31</v>
      </c>
      <c r="B32" s="44">
        <v>42793</v>
      </c>
      <c r="C32" s="39">
        <v>75</v>
      </c>
      <c r="D32" s="39">
        <v>66</v>
      </c>
      <c r="E32" s="39">
        <v>21139.743589743601</v>
      </c>
      <c r="F32" s="39">
        <v>19144.331196581199</v>
      </c>
      <c r="G32" s="39"/>
      <c r="H32" s="39"/>
    </row>
    <row r="33" spans="1:8" x14ac:dyDescent="0.2">
      <c r="A33" s="39">
        <v>32</v>
      </c>
      <c r="B33" s="44">
        <v>42793</v>
      </c>
      <c r="C33" s="39">
        <v>76</v>
      </c>
      <c r="D33" s="39">
        <v>1991</v>
      </c>
      <c r="E33" s="39">
        <v>404468.03970000002</v>
      </c>
      <c r="F33" s="39">
        <v>374767.808458974</v>
      </c>
      <c r="G33" s="39"/>
      <c r="H33" s="39"/>
    </row>
    <row r="34" spans="1:8" x14ac:dyDescent="0.2">
      <c r="A34" s="39">
        <v>33</v>
      </c>
      <c r="B34" s="44">
        <v>42793</v>
      </c>
      <c r="C34" s="39">
        <v>77</v>
      </c>
      <c r="D34" s="39">
        <v>69</v>
      </c>
      <c r="E34" s="39">
        <v>115050.67</v>
      </c>
      <c r="F34" s="39">
        <v>127553.32</v>
      </c>
      <c r="G34" s="30"/>
      <c r="H34" s="30"/>
    </row>
    <row r="35" spans="1:8" x14ac:dyDescent="0.2">
      <c r="A35" s="39">
        <v>34</v>
      </c>
      <c r="B35" s="44">
        <v>42793</v>
      </c>
      <c r="C35" s="39">
        <v>78</v>
      </c>
      <c r="D35" s="39">
        <v>64</v>
      </c>
      <c r="E35" s="39">
        <v>66771.360000000001</v>
      </c>
      <c r="F35" s="39">
        <v>57820.77</v>
      </c>
      <c r="G35" s="30"/>
      <c r="H35" s="30"/>
    </row>
    <row r="36" spans="1:8" x14ac:dyDescent="0.2">
      <c r="A36" s="39">
        <v>35</v>
      </c>
      <c r="B36" s="44">
        <v>42793</v>
      </c>
      <c r="C36" s="39">
        <v>99</v>
      </c>
      <c r="D36" s="39">
        <v>11</v>
      </c>
      <c r="E36" s="39">
        <v>24584.687996369401</v>
      </c>
      <c r="F36" s="39">
        <v>20383.204840783601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44"/>
      <c r="C38" s="39"/>
      <c r="D38" s="39"/>
      <c r="E38" s="39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2017-02-28T00:21:53Z</dcterms:modified>
</cp:coreProperties>
</file>