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<sst xmlns="http://schemas.openxmlformats.org/spreadsheetml/2006/main" count="117" uniqueCount="75">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</sst>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" sqref="L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25214278.644499995</v>
      </c>
      <c r="F3" s="25">
        <f>RA!I7</f>
        <v>4320826.227</v>
      </c>
      <c r="G3" s="16">
        <f>SUM(G4:G40)</f>
        <v>20893452.417499997</v>
      </c>
      <c r="H3" s="27">
        <f>RA!J7</f>
        <v>17.1364261017338</v>
      </c>
      <c r="I3" s="20">
        <f>SUM(I4:I40)</f>
        <v>25214281.131113078</v>
      </c>
      <c r="J3" s="21">
        <f>SUM(J4:J40)</f>
        <v>20893452.437519211</v>
      </c>
      <c r="K3" s="22">
        <f>E3-I3</f>
        <v>-2.4866130836308002</v>
      </c>
      <c r="L3" s="22">
        <f>G3-J3</f>
        <v>-2.0019214600324631E-2</v>
      </c>
    </row>
    <row r="4" spans="1:13" x14ac:dyDescent="0.15">
      <c r="A4" s="44">
        <f>RA!A8</f>
        <v>42249</v>
      </c>
      <c r="B4" s="12">
        <v>12</v>
      </c>
      <c r="C4" s="42" t="s">
        <v>6</v>
      </c>
      <c r="D4" s="42"/>
      <c r="E4" s="15">
        <f>VLOOKUP(C4,RA!B8:D36,3,0)</f>
        <v>900322.42729999998</v>
      </c>
      <c r="F4" s="25">
        <f>VLOOKUP(C4,RA!B8:I39,8,0)</f>
        <v>223682.24460000001</v>
      </c>
      <c r="G4" s="16">
        <f t="shared" ref="G4:G40" si="0">E4-F4</f>
        <v>676640.1827</v>
      </c>
      <c r="H4" s="27">
        <f>RA!J8</f>
        <v>24.844682062492499</v>
      </c>
      <c r="I4" s="20">
        <f>VLOOKUP(B4,RMS!B:D,3,FALSE)</f>
        <v>900323.47575897397</v>
      </c>
      <c r="J4" s="21">
        <f>VLOOKUP(B4,RMS!B:E,4,FALSE)</f>
        <v>676640.19736239302</v>
      </c>
      <c r="K4" s="22">
        <f t="shared" ref="K4:K40" si="1">E4-I4</f>
        <v>-1.0484589739935473</v>
      </c>
      <c r="L4" s="22">
        <f t="shared" ref="L4:L40" si="2">G4-J4</f>
        <v>-1.4662393019534647E-2</v>
      </c>
    </row>
    <row r="5" spans="1:13" x14ac:dyDescent="0.15">
      <c r="A5" s="44"/>
      <c r="B5" s="12">
        <v>13</v>
      </c>
      <c r="C5" s="42" t="s">
        <v>7</v>
      </c>
      <c r="D5" s="42"/>
      <c r="E5" s="15">
        <f>VLOOKUP(C5,RA!B8:D37,3,0)</f>
        <v>133469.3566</v>
      </c>
      <c r="F5" s="25">
        <f>VLOOKUP(C5,RA!B9:I40,8,0)</f>
        <v>25345.43</v>
      </c>
      <c r="G5" s="16">
        <f t="shared" si="0"/>
        <v>108123.92660000001</v>
      </c>
      <c r="H5" s="27">
        <f>RA!J9</f>
        <v>18.989699692610898</v>
      </c>
      <c r="I5" s="20">
        <f>VLOOKUP(B5,RMS!B:D,3,FALSE)</f>
        <v>133469.500910423</v>
      </c>
      <c r="J5" s="21">
        <f>VLOOKUP(B5,RMS!B:E,4,FALSE)</f>
        <v>108123.91550504501</v>
      </c>
      <c r="K5" s="22">
        <f t="shared" si="1"/>
        <v>-0.14431042299838737</v>
      </c>
      <c r="L5" s="22">
        <f t="shared" si="2"/>
        <v>1.1094954999862239E-2</v>
      </c>
      <c r="M5" s="34"/>
    </row>
    <row r="6" spans="1:13" x14ac:dyDescent="0.15">
      <c r="A6" s="44"/>
      <c r="B6" s="12">
        <v>14</v>
      </c>
      <c r="C6" s="42" t="s">
        <v>8</v>
      </c>
      <c r="D6" s="42"/>
      <c r="E6" s="15">
        <f>VLOOKUP(C6,RA!B10:D38,3,0)</f>
        <v>154808.00829999999</v>
      </c>
      <c r="F6" s="25">
        <f>VLOOKUP(C6,RA!B10:I41,8,0)</f>
        <v>36603.109499999999</v>
      </c>
      <c r="G6" s="16">
        <f t="shared" si="0"/>
        <v>118204.8988</v>
      </c>
      <c r="H6" s="27">
        <f>RA!J10</f>
        <v>23.644196383605301</v>
      </c>
      <c r="I6" s="20">
        <f>VLOOKUP(B6,RMS!B:D,3,FALSE)</f>
        <v>154810.29211794899</v>
      </c>
      <c r="J6" s="21">
        <f>VLOOKUP(B6,RMS!B:E,4,FALSE)</f>
        <v>118204.899164103</v>
      </c>
      <c r="K6" s="22">
        <f>E6-I6</f>
        <v>-2.2838179490063339</v>
      </c>
      <c r="L6" s="22">
        <f t="shared" si="2"/>
        <v>-3.6410300526767969E-4</v>
      </c>
      <c r="M6" s="34"/>
    </row>
    <row r="7" spans="1:13" x14ac:dyDescent="0.15">
      <c r="A7" s="44"/>
      <c r="B7" s="12">
        <v>15</v>
      </c>
      <c r="C7" s="42" t="s">
        <v>9</v>
      </c>
      <c r="D7" s="42"/>
      <c r="E7" s="15">
        <f>VLOOKUP(C7,RA!B10:D39,3,0)</f>
        <v>50244.86</v>
      </c>
      <c r="F7" s="25">
        <f>VLOOKUP(C7,RA!B11:I42,8,0)</f>
        <v>12187.9552</v>
      </c>
      <c r="G7" s="16">
        <f t="shared" si="0"/>
        <v>38056.904800000004</v>
      </c>
      <c r="H7" s="27">
        <f>RA!J11</f>
        <v>24.257118439577699</v>
      </c>
      <c r="I7" s="20">
        <f>VLOOKUP(B7,RMS!B:D,3,FALSE)</f>
        <v>50244.9056324786</v>
      </c>
      <c r="J7" s="21">
        <f>VLOOKUP(B7,RMS!B:E,4,FALSE)</f>
        <v>38056.904858974398</v>
      </c>
      <c r="K7" s="22">
        <f t="shared" si="1"/>
        <v>-4.5632478599145543E-2</v>
      </c>
      <c r="L7" s="22">
        <f t="shared" si="2"/>
        <v>-5.8974394050892442E-5</v>
      </c>
      <c r="M7" s="34"/>
    </row>
    <row r="8" spans="1:13" x14ac:dyDescent="0.15">
      <c r="A8" s="44"/>
      <c r="B8" s="12">
        <v>16</v>
      </c>
      <c r="C8" s="42" t="s">
        <v>10</v>
      </c>
      <c r="D8" s="42"/>
      <c r="E8" s="15">
        <f>VLOOKUP(C8,RA!B12:D39,3,0)</f>
        <v>809270.17249999999</v>
      </c>
      <c r="F8" s="25">
        <f>VLOOKUP(C8,RA!B12:I43,8,0)</f>
        <v>350860.06969999999</v>
      </c>
      <c r="G8" s="16">
        <f t="shared" si="0"/>
        <v>458410.10279999999</v>
      </c>
      <c r="H8" s="27">
        <f>RA!J12</f>
        <v>43.355121889161197</v>
      </c>
      <c r="I8" s="20">
        <f>VLOOKUP(B8,RMS!B:D,3,FALSE)</f>
        <v>809270.08926581196</v>
      </c>
      <c r="J8" s="21">
        <f>VLOOKUP(B8,RMS!B:E,4,FALSE)</f>
        <v>458410.10971282102</v>
      </c>
      <c r="K8" s="22">
        <f t="shared" si="1"/>
        <v>8.3234188030473888E-2</v>
      </c>
      <c r="L8" s="22">
        <f t="shared" si="2"/>
        <v>-6.9128210307098925E-3</v>
      </c>
      <c r="M8" s="34"/>
    </row>
    <row r="9" spans="1:13" x14ac:dyDescent="0.15">
      <c r="A9" s="44"/>
      <c r="B9" s="12">
        <v>17</v>
      </c>
      <c r="C9" s="42" t="s">
        <v>11</v>
      </c>
      <c r="D9" s="42"/>
      <c r="E9" s="15">
        <f>VLOOKUP(C9,RA!B12:D40,3,0)</f>
        <v>423917.86940000003</v>
      </c>
      <c r="F9" s="25">
        <f>VLOOKUP(C9,RA!B13:I44,8,0)</f>
        <v>117299.0946</v>
      </c>
      <c r="G9" s="16">
        <f t="shared" si="0"/>
        <v>306618.77480000001</v>
      </c>
      <c r="H9" s="27">
        <f>RA!J13</f>
        <v>27.670240644967699</v>
      </c>
      <c r="I9" s="20">
        <f>VLOOKUP(B9,RMS!B:D,3,FALSE)</f>
        <v>423918.276890598</v>
      </c>
      <c r="J9" s="21">
        <f>VLOOKUP(B9,RMS!B:E,4,FALSE)</f>
        <v>306618.77218974399</v>
      </c>
      <c r="K9" s="22">
        <f t="shared" si="1"/>
        <v>-0.40749059797963127</v>
      </c>
      <c r="L9" s="22">
        <f t="shared" si="2"/>
        <v>2.6102560223080218E-3</v>
      </c>
      <c r="M9" s="34"/>
    </row>
    <row r="10" spans="1:13" x14ac:dyDescent="0.15">
      <c r="A10" s="44"/>
      <c r="B10" s="12">
        <v>18</v>
      </c>
      <c r="C10" s="42" t="s">
        <v>12</v>
      </c>
      <c r="D10" s="42"/>
      <c r="E10" s="15">
        <f>VLOOKUP(C10,RA!B14:D41,3,0)</f>
        <v>136468.39439999999</v>
      </c>
      <c r="F10" s="25">
        <f>VLOOKUP(C10,RA!B14:I45,8,0)</f>
        <v>27119.862099999998</v>
      </c>
      <c r="G10" s="16">
        <f t="shared" si="0"/>
        <v>109348.53229999999</v>
      </c>
      <c r="H10" s="27">
        <f>RA!J14</f>
        <v>19.8726322085314</v>
      </c>
      <c r="I10" s="20">
        <f>VLOOKUP(B10,RMS!B:D,3,FALSE)</f>
        <v>136468.443264103</v>
      </c>
      <c r="J10" s="21">
        <f>VLOOKUP(B10,RMS!B:E,4,FALSE)</f>
        <v>109348.530328205</v>
      </c>
      <c r="K10" s="22">
        <f t="shared" si="1"/>
        <v>-4.8864103009691462E-2</v>
      </c>
      <c r="L10" s="22">
        <f t="shared" si="2"/>
        <v>1.9717949908226728E-3</v>
      </c>
      <c r="M10" s="34"/>
    </row>
    <row r="11" spans="1:13" x14ac:dyDescent="0.15">
      <c r="A11" s="44"/>
      <c r="B11" s="12">
        <v>19</v>
      </c>
      <c r="C11" s="42" t="s">
        <v>13</v>
      </c>
      <c r="D11" s="42"/>
      <c r="E11" s="15">
        <f>VLOOKUP(C11,RA!B14:D42,3,0)</f>
        <v>113954.4105</v>
      </c>
      <c r="F11" s="25">
        <f>VLOOKUP(C11,RA!B15:I46,8,0)</f>
        <v>5129.1968999999999</v>
      </c>
      <c r="G11" s="16">
        <f t="shared" si="0"/>
        <v>108825.2136</v>
      </c>
      <c r="H11" s="27">
        <f>RA!J15</f>
        <v>4.50109554996118</v>
      </c>
      <c r="I11" s="20">
        <f>VLOOKUP(B11,RMS!B:D,3,FALSE)</f>
        <v>113954.481305983</v>
      </c>
      <c r="J11" s="21">
        <f>VLOOKUP(B11,RMS!B:E,4,FALSE)</f>
        <v>108825.213305128</v>
      </c>
      <c r="K11" s="22">
        <f t="shared" si="1"/>
        <v>-7.0805983006721362E-2</v>
      </c>
      <c r="L11" s="22">
        <f t="shared" si="2"/>
        <v>2.9487200663425028E-4</v>
      </c>
      <c r="M11" s="34"/>
    </row>
    <row r="12" spans="1:13" x14ac:dyDescent="0.15">
      <c r="A12" s="44"/>
      <c r="B12" s="12">
        <v>21</v>
      </c>
      <c r="C12" s="42" t="s">
        <v>14</v>
      </c>
      <c r="D12" s="42"/>
      <c r="E12" s="15">
        <f>VLOOKUP(C12,RA!B16:D43,3,0)</f>
        <v>1477417.4435000001</v>
      </c>
      <c r="F12" s="25">
        <f>VLOOKUP(C12,RA!B16:I47,8,0)</f>
        <v>130263.478</v>
      </c>
      <c r="G12" s="16">
        <f t="shared" si="0"/>
        <v>1347153.9654999999</v>
      </c>
      <c r="H12" s="27">
        <f>RA!J16</f>
        <v>8.8169717078340408</v>
      </c>
      <c r="I12" s="20">
        <f>VLOOKUP(B12,RMS!B:D,3,FALSE)</f>
        <v>1477416.2290538501</v>
      </c>
      <c r="J12" s="21">
        <f>VLOOKUP(B12,RMS!B:E,4,FALSE)</f>
        <v>1347153.9655307699</v>
      </c>
      <c r="K12" s="22">
        <f t="shared" si="1"/>
        <v>1.2144461499992758</v>
      </c>
      <c r="L12" s="22">
        <f t="shared" si="2"/>
        <v>-3.0769966542720795E-5</v>
      </c>
      <c r="M12" s="34"/>
    </row>
    <row r="13" spans="1:13" x14ac:dyDescent="0.15">
      <c r="A13" s="44"/>
      <c r="B13" s="12">
        <v>22</v>
      </c>
      <c r="C13" s="42" t="s">
        <v>15</v>
      </c>
      <c r="D13" s="42"/>
      <c r="E13" s="15">
        <f>VLOOKUP(C13,RA!B16:D44,3,0)</f>
        <v>704741.77489999996</v>
      </c>
      <c r="F13" s="25">
        <f>VLOOKUP(C13,RA!B17:I48,8,0)</f>
        <v>155207.04440000001</v>
      </c>
      <c r="G13" s="16">
        <f t="shared" si="0"/>
        <v>549534.73049999995</v>
      </c>
      <c r="H13" s="27">
        <f>RA!J17</f>
        <v>22.023250207073801</v>
      </c>
      <c r="I13" s="20">
        <f>VLOOKUP(B13,RMS!B:D,3,FALSE)</f>
        <v>704741.95173931599</v>
      </c>
      <c r="J13" s="21">
        <f>VLOOKUP(B13,RMS!B:E,4,FALSE)</f>
        <v>549534.73566837597</v>
      </c>
      <c r="K13" s="22">
        <f t="shared" si="1"/>
        <v>-0.17683931603096426</v>
      </c>
      <c r="L13" s="22">
        <f t="shared" si="2"/>
        <v>-5.1683760248124599E-3</v>
      </c>
      <c r="M13" s="34"/>
    </row>
    <row r="14" spans="1:13" x14ac:dyDescent="0.15">
      <c r="A14" s="44"/>
      <c r="B14" s="12">
        <v>23</v>
      </c>
      <c r="C14" s="42" t="s">
        <v>16</v>
      </c>
      <c r="D14" s="42"/>
      <c r="E14" s="15">
        <f>VLOOKUP(C14,RA!B18:D45,3,0)</f>
        <v>2017082.7623000001</v>
      </c>
      <c r="F14" s="25">
        <f>VLOOKUP(C14,RA!B18:I49,8,0)</f>
        <v>306811.6728</v>
      </c>
      <c r="G14" s="16">
        <f t="shared" si="0"/>
        <v>1710271.0895</v>
      </c>
      <c r="H14" s="27">
        <f>RA!J18</f>
        <v>15.210663564947399</v>
      </c>
      <c r="I14" s="20">
        <f>VLOOKUP(B14,RMS!B:D,3,FALSE)</f>
        <v>2017081.2495615401</v>
      </c>
      <c r="J14" s="21">
        <f>VLOOKUP(B14,RMS!B:E,4,FALSE)</f>
        <v>1710271.0682282101</v>
      </c>
      <c r="K14" s="22">
        <f t="shared" si="1"/>
        <v>1.51273845997639</v>
      </c>
      <c r="L14" s="22">
        <f t="shared" si="2"/>
        <v>2.1271789912134409E-2</v>
      </c>
      <c r="M14" s="34"/>
    </row>
    <row r="15" spans="1:13" x14ac:dyDescent="0.15">
      <c r="A15" s="44"/>
      <c r="B15" s="12">
        <v>24</v>
      </c>
      <c r="C15" s="42" t="s">
        <v>17</v>
      </c>
      <c r="D15" s="42"/>
      <c r="E15" s="15">
        <f>VLOOKUP(C15,RA!B18:D46,3,0)</f>
        <v>1308755.3529999999</v>
      </c>
      <c r="F15" s="25">
        <f>VLOOKUP(C15,RA!B19:I50,8,0)</f>
        <v>244350.46309999999</v>
      </c>
      <c r="G15" s="16">
        <f t="shared" si="0"/>
        <v>1064404.8898999998</v>
      </c>
      <c r="H15" s="27">
        <f>RA!J19</f>
        <v>18.670446125770301</v>
      </c>
      <c r="I15" s="20">
        <f>VLOOKUP(B15,RMS!B:D,3,FALSE)</f>
        <v>1308755.2574247899</v>
      </c>
      <c r="J15" s="21">
        <f>VLOOKUP(B15,RMS!B:E,4,FALSE)</f>
        <v>1064404.88888376</v>
      </c>
      <c r="K15" s="22">
        <f t="shared" si="1"/>
        <v>9.5575209939852357E-2</v>
      </c>
      <c r="L15" s="22">
        <f t="shared" si="2"/>
        <v>1.0162398684769869E-3</v>
      </c>
      <c r="M15" s="34"/>
    </row>
    <row r="16" spans="1:13" x14ac:dyDescent="0.15">
      <c r="A16" s="44"/>
      <c r="B16" s="12">
        <v>25</v>
      </c>
      <c r="C16" s="42" t="s">
        <v>18</v>
      </c>
      <c r="D16" s="42"/>
      <c r="E16" s="15">
        <f>VLOOKUP(C16,RA!B20:D47,3,0)</f>
        <v>2814768.1782</v>
      </c>
      <c r="F16" s="25">
        <f>VLOOKUP(C16,RA!B20:I51,8,0)</f>
        <v>877430.94050000003</v>
      </c>
      <c r="G16" s="16">
        <f t="shared" si="0"/>
        <v>1937337.2376999999</v>
      </c>
      <c r="H16" s="27">
        <f>RA!J20</f>
        <v>31.1724051485158</v>
      </c>
      <c r="I16" s="20">
        <f>VLOOKUP(B16,RMS!B:D,3,FALSE)</f>
        <v>2814767.8254</v>
      </c>
      <c r="J16" s="21">
        <f>VLOOKUP(B16,RMS!B:E,4,FALSE)</f>
        <v>1937337.2376999999</v>
      </c>
      <c r="K16" s="22">
        <f t="shared" si="1"/>
        <v>0.35279999999329448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2" t="s">
        <v>19</v>
      </c>
      <c r="D17" s="42"/>
      <c r="E17" s="15">
        <f>VLOOKUP(C17,RA!B20:D48,3,0)</f>
        <v>620336.33589999995</v>
      </c>
      <c r="F17" s="25">
        <f>VLOOKUP(C17,RA!B21:I52,8,0)</f>
        <v>160995.73579999999</v>
      </c>
      <c r="G17" s="16">
        <f t="shared" si="0"/>
        <v>459340.60009999992</v>
      </c>
      <c r="H17" s="27">
        <f>RA!J21</f>
        <v>25.952975262431298</v>
      </c>
      <c r="I17" s="20">
        <f>VLOOKUP(B17,RMS!B:D,3,FALSE)</f>
        <v>620335.96953892999</v>
      </c>
      <c r="J17" s="21">
        <f>VLOOKUP(B17,RMS!B:E,4,FALSE)</f>
        <v>459340.59980419802</v>
      </c>
      <c r="K17" s="22">
        <f t="shared" si="1"/>
        <v>0.36636106995865703</v>
      </c>
      <c r="L17" s="22">
        <f t="shared" si="2"/>
        <v>2.9580190312117338E-4</v>
      </c>
      <c r="M17" s="34"/>
    </row>
    <row r="18" spans="1:13" x14ac:dyDescent="0.15">
      <c r="A18" s="44"/>
      <c r="B18" s="12">
        <v>27</v>
      </c>
      <c r="C18" s="42" t="s">
        <v>20</v>
      </c>
      <c r="D18" s="42"/>
      <c r="E18" s="15">
        <f>VLOOKUP(C18,RA!B22:D49,3,0)</f>
        <v>1958279.2153</v>
      </c>
      <c r="F18" s="25">
        <f>VLOOKUP(C18,RA!B22:I53,8,0)</f>
        <v>261719.6189</v>
      </c>
      <c r="G18" s="16">
        <f t="shared" si="0"/>
        <v>1696559.5964000002</v>
      </c>
      <c r="H18" s="27">
        <f>RA!J22</f>
        <v>13.364775403588499</v>
      </c>
      <c r="I18" s="20">
        <f>VLOOKUP(B18,RMS!B:D,3,FALSE)</f>
        <v>1958278.3515000001</v>
      </c>
      <c r="J18" s="21">
        <f>VLOOKUP(B18,RMS!B:E,4,FALSE)</f>
        <v>1696559.5930000001</v>
      </c>
      <c r="K18" s="22">
        <f t="shared" si="1"/>
        <v>0.86379999993368983</v>
      </c>
      <c r="L18" s="22">
        <f t="shared" si="2"/>
        <v>3.4000000450760126E-3</v>
      </c>
      <c r="M18" s="34"/>
    </row>
    <row r="19" spans="1:13" x14ac:dyDescent="0.15">
      <c r="A19" s="44"/>
      <c r="B19" s="12">
        <v>29</v>
      </c>
      <c r="C19" s="42" t="s">
        <v>21</v>
      </c>
      <c r="D19" s="42"/>
      <c r="E19" s="15">
        <f>VLOOKUP(C19,RA!B22:D50,3,0)</f>
        <v>4216153.0177999996</v>
      </c>
      <c r="F19" s="25">
        <f>VLOOKUP(C19,RA!B23:I54,8,0)</f>
        <v>705689.85809999995</v>
      </c>
      <c r="G19" s="16">
        <f t="shared" si="0"/>
        <v>3510463.1596999997</v>
      </c>
      <c r="H19" s="27">
        <f>RA!J23</f>
        <v>16.7377667537368</v>
      </c>
      <c r="I19" s="20">
        <f>VLOOKUP(B19,RMS!B:D,3,FALSE)</f>
        <v>4216156.1795521397</v>
      </c>
      <c r="J19" s="21">
        <f>VLOOKUP(B19,RMS!B:E,4,FALSE)</f>
        <v>3510463.2025205102</v>
      </c>
      <c r="K19" s="22">
        <f t="shared" si="1"/>
        <v>-3.1617521401494741</v>
      </c>
      <c r="L19" s="22">
        <f t="shared" si="2"/>
        <v>-4.282051045447588E-2</v>
      </c>
      <c r="M19" s="34"/>
    </row>
    <row r="20" spans="1:13" x14ac:dyDescent="0.15">
      <c r="A20" s="44"/>
      <c r="B20" s="12">
        <v>31</v>
      </c>
      <c r="C20" s="42" t="s">
        <v>22</v>
      </c>
      <c r="D20" s="42"/>
      <c r="E20" s="15">
        <f>VLOOKUP(C20,RA!B24:D51,3,0)</f>
        <v>294555.36729999998</v>
      </c>
      <c r="F20" s="25">
        <f>VLOOKUP(C20,RA!B24:I55,8,0)</f>
        <v>46589.551700000004</v>
      </c>
      <c r="G20" s="16">
        <f t="shared" si="0"/>
        <v>247965.81559999997</v>
      </c>
      <c r="H20" s="27">
        <f>RA!J24</f>
        <v>15.8169080832091</v>
      </c>
      <c r="I20" s="20">
        <f>VLOOKUP(B20,RMS!B:D,3,FALSE)</f>
        <v>294555.38396839902</v>
      </c>
      <c r="J20" s="21">
        <f>VLOOKUP(B20,RMS!B:E,4,FALSE)</f>
        <v>247965.80064068799</v>
      </c>
      <c r="K20" s="22">
        <f t="shared" si="1"/>
        <v>-1.6668399039190263E-2</v>
      </c>
      <c r="L20" s="22">
        <f t="shared" si="2"/>
        <v>1.4959311985876411E-2</v>
      </c>
      <c r="M20" s="34"/>
    </row>
    <row r="21" spans="1:13" x14ac:dyDescent="0.15">
      <c r="A21" s="44"/>
      <c r="B21" s="12">
        <v>32</v>
      </c>
      <c r="C21" s="42" t="s">
        <v>23</v>
      </c>
      <c r="D21" s="42"/>
      <c r="E21" s="15">
        <f>VLOOKUP(C21,RA!B24:D52,3,0)</f>
        <v>283340.27289999998</v>
      </c>
      <c r="F21" s="25">
        <f>VLOOKUP(C21,RA!B25:I56,8,0)</f>
        <v>22134.668699999998</v>
      </c>
      <c r="G21" s="16">
        <f t="shared" si="0"/>
        <v>261205.60419999997</v>
      </c>
      <c r="H21" s="27">
        <f>RA!J25</f>
        <v>7.8120446745712204</v>
      </c>
      <c r="I21" s="20">
        <f>VLOOKUP(B21,RMS!B:D,3,FALSE)</f>
        <v>283340.25744059402</v>
      </c>
      <c r="J21" s="21">
        <f>VLOOKUP(B21,RMS!B:E,4,FALSE)</f>
        <v>261205.60516105301</v>
      </c>
      <c r="K21" s="22">
        <f t="shared" si="1"/>
        <v>1.5459405956789851E-2</v>
      </c>
      <c r="L21" s="22">
        <f t="shared" si="2"/>
        <v>-9.6105303964577615E-4</v>
      </c>
      <c r="M21" s="34"/>
    </row>
    <row r="22" spans="1:13" x14ac:dyDescent="0.15">
      <c r="A22" s="44"/>
      <c r="B22" s="12">
        <v>33</v>
      </c>
      <c r="C22" s="42" t="s">
        <v>24</v>
      </c>
      <c r="D22" s="42"/>
      <c r="E22" s="15">
        <f>VLOOKUP(C22,RA!B26:D53,3,0)</f>
        <v>435899.2377</v>
      </c>
      <c r="F22" s="25">
        <f>VLOOKUP(C22,RA!B26:I57,8,0)</f>
        <v>108126.81080000001</v>
      </c>
      <c r="G22" s="16">
        <f t="shared" si="0"/>
        <v>327772.42689999996</v>
      </c>
      <c r="H22" s="27">
        <f>RA!J26</f>
        <v>24.805459943111099</v>
      </c>
      <c r="I22" s="20">
        <f>VLOOKUP(B22,RMS!B:D,3,FALSE)</f>
        <v>435899.14855685597</v>
      </c>
      <c r="J22" s="21">
        <f>VLOOKUP(B22,RMS!B:E,4,FALSE)</f>
        <v>327772.40642450203</v>
      </c>
      <c r="K22" s="22">
        <f t="shared" si="1"/>
        <v>8.9143144025001675E-2</v>
      </c>
      <c r="L22" s="22">
        <f t="shared" si="2"/>
        <v>2.0475497934967279E-2</v>
      </c>
      <c r="M22" s="34"/>
    </row>
    <row r="23" spans="1:13" x14ac:dyDescent="0.15">
      <c r="A23" s="44"/>
      <c r="B23" s="12">
        <v>34</v>
      </c>
      <c r="C23" s="42" t="s">
        <v>25</v>
      </c>
      <c r="D23" s="42"/>
      <c r="E23" s="15">
        <f>VLOOKUP(C23,RA!B26:D54,3,0)</f>
        <v>296775.95240000001</v>
      </c>
      <c r="F23" s="25">
        <f>VLOOKUP(C23,RA!B27:I58,8,0)</f>
        <v>84298.410300000003</v>
      </c>
      <c r="G23" s="16">
        <f t="shared" si="0"/>
        <v>212477.54210000002</v>
      </c>
      <c r="H23" s="27">
        <f>RA!J27</f>
        <v>28.4047307803366</v>
      </c>
      <c r="I23" s="20">
        <f>VLOOKUP(B23,RMS!B:D,3,FALSE)</f>
        <v>296775.77863828</v>
      </c>
      <c r="J23" s="21">
        <f>VLOOKUP(B23,RMS!B:E,4,FALSE)</f>
        <v>212477.55810375401</v>
      </c>
      <c r="K23" s="22">
        <f t="shared" si="1"/>
        <v>0.17376172001240775</v>
      </c>
      <c r="L23" s="22">
        <f t="shared" si="2"/>
        <v>-1.6003753989934921E-2</v>
      </c>
      <c r="M23" s="34"/>
    </row>
    <row r="24" spans="1:13" x14ac:dyDescent="0.15">
      <c r="A24" s="44"/>
      <c r="B24" s="12">
        <v>35</v>
      </c>
      <c r="C24" s="42" t="s">
        <v>26</v>
      </c>
      <c r="D24" s="42"/>
      <c r="E24" s="15">
        <f>VLOOKUP(C24,RA!B28:D55,3,0)</f>
        <v>1071757.9584999999</v>
      </c>
      <c r="F24" s="25">
        <f>VLOOKUP(C24,RA!B28:I59,8,0)</f>
        <v>33903.924200000001</v>
      </c>
      <c r="G24" s="16">
        <f t="shared" si="0"/>
        <v>1037854.0342999999</v>
      </c>
      <c r="H24" s="27">
        <f>RA!J28</f>
        <v>3.16339374306592</v>
      </c>
      <c r="I24" s="20">
        <f>VLOOKUP(B24,RMS!B:D,3,FALSE)</f>
        <v>1071757.9574185801</v>
      </c>
      <c r="J24" s="21">
        <f>VLOOKUP(B24,RMS!B:E,4,FALSE)</f>
        <v>1037854.04169558</v>
      </c>
      <c r="K24" s="22">
        <f t="shared" si="1"/>
        <v>1.0814198758453131E-3</v>
      </c>
      <c r="L24" s="22">
        <f t="shared" si="2"/>
        <v>-7.3955800617113709E-3</v>
      </c>
      <c r="M24" s="34"/>
    </row>
    <row r="25" spans="1:13" x14ac:dyDescent="0.15">
      <c r="A25" s="44"/>
      <c r="B25" s="12">
        <v>36</v>
      </c>
      <c r="C25" s="42" t="s">
        <v>27</v>
      </c>
      <c r="D25" s="42"/>
      <c r="E25" s="15">
        <f>VLOOKUP(C25,RA!B28:D56,3,0)</f>
        <v>727230.2537</v>
      </c>
      <c r="F25" s="25">
        <f>VLOOKUP(C25,RA!B29:I60,8,0)</f>
        <v>121256.2004</v>
      </c>
      <c r="G25" s="16">
        <f t="shared" si="0"/>
        <v>605974.05330000003</v>
      </c>
      <c r="H25" s="27">
        <f>RA!J29</f>
        <v>16.6737013185402</v>
      </c>
      <c r="I25" s="20">
        <f>VLOOKUP(B25,RMS!B:D,3,FALSE)</f>
        <v>727230.25488230097</v>
      </c>
      <c r="J25" s="21">
        <f>VLOOKUP(B25,RMS!B:E,4,FALSE)</f>
        <v>605974.01206801797</v>
      </c>
      <c r="K25" s="22">
        <f t="shared" si="1"/>
        <v>-1.1823009699583054E-3</v>
      </c>
      <c r="L25" s="22">
        <f t="shared" si="2"/>
        <v>4.1231982060708106E-2</v>
      </c>
      <c r="M25" s="34"/>
    </row>
    <row r="26" spans="1:13" x14ac:dyDescent="0.15">
      <c r="A26" s="44"/>
      <c r="B26" s="12">
        <v>37</v>
      </c>
      <c r="C26" s="42" t="s">
        <v>74</v>
      </c>
      <c r="D26" s="42"/>
      <c r="E26" s="15">
        <f>VLOOKUP(C26,RA!B30:D57,3,0)</f>
        <v>1143862.081</v>
      </c>
      <c r="F26" s="25">
        <f>VLOOKUP(C26,RA!B30:I61,8,0)</f>
        <v>166655.3842</v>
      </c>
      <c r="G26" s="16">
        <f t="shared" si="0"/>
        <v>977206.69680000003</v>
      </c>
      <c r="H26" s="27">
        <f>RA!J30</f>
        <v>14.5695348213925</v>
      </c>
      <c r="I26" s="20">
        <f>VLOOKUP(B26,RMS!B:D,3,FALSE)</f>
        <v>1143862.10900265</v>
      </c>
      <c r="J26" s="21">
        <f>VLOOKUP(B26,RMS!B:E,4,FALSE)</f>
        <v>977206.67899729603</v>
      </c>
      <c r="K26" s="22">
        <f t="shared" si="1"/>
        <v>-2.8002650011330843E-2</v>
      </c>
      <c r="L26" s="22">
        <f t="shared" si="2"/>
        <v>1.7802704009227455E-2</v>
      </c>
      <c r="M26" s="34"/>
    </row>
    <row r="27" spans="1:13" x14ac:dyDescent="0.15">
      <c r="A27" s="44"/>
      <c r="B27" s="12">
        <v>38</v>
      </c>
      <c r="C27" s="42" t="s">
        <v>29</v>
      </c>
      <c r="D27" s="42"/>
      <c r="E27" s="15">
        <f>VLOOKUP(C27,RA!B30:D58,3,0)</f>
        <v>1439401.9515</v>
      </c>
      <c r="F27" s="25">
        <f>VLOOKUP(C27,RA!B31:I62,8,0)</f>
        <v>105245.49589999999</v>
      </c>
      <c r="G27" s="16">
        <f t="shared" si="0"/>
        <v>1334156.4556</v>
      </c>
      <c r="H27" s="27">
        <f>RA!J31</f>
        <v>7.3117516472951696</v>
      </c>
      <c r="I27" s="20">
        <f>VLOOKUP(B27,RMS!B:D,3,FALSE)</f>
        <v>1439401.85849115</v>
      </c>
      <c r="J27" s="21">
        <f>VLOOKUP(B27,RMS!B:E,4,FALSE)</f>
        <v>1334156.5105292001</v>
      </c>
      <c r="K27" s="22">
        <f t="shared" si="1"/>
        <v>9.3008850002661347E-2</v>
      </c>
      <c r="L27" s="22">
        <f t="shared" si="2"/>
        <v>-5.492920009419322E-2</v>
      </c>
      <c r="M27" s="34"/>
    </row>
    <row r="28" spans="1:13" x14ac:dyDescent="0.15">
      <c r="A28" s="44"/>
      <c r="B28" s="12">
        <v>39</v>
      </c>
      <c r="C28" s="42" t="s">
        <v>30</v>
      </c>
      <c r="D28" s="42"/>
      <c r="E28" s="15">
        <f>VLOOKUP(C28,RA!B32:D59,3,0)</f>
        <v>119467.5506</v>
      </c>
      <c r="F28" s="25">
        <f>VLOOKUP(C28,RA!B32:I63,8,0)</f>
        <v>34107.257299999997</v>
      </c>
      <c r="G28" s="16">
        <f t="shared" si="0"/>
        <v>85360.293300000005</v>
      </c>
      <c r="H28" s="27">
        <f>RA!J32</f>
        <v>28.5493902977868</v>
      </c>
      <c r="I28" s="20">
        <f>VLOOKUP(B28,RMS!B:D,3,FALSE)</f>
        <v>119467.490499365</v>
      </c>
      <c r="J28" s="21">
        <f>VLOOKUP(B28,RMS!B:E,4,FALSE)</f>
        <v>85360.295924254795</v>
      </c>
      <c r="K28" s="22">
        <f t="shared" si="1"/>
        <v>6.0100635004346259E-2</v>
      </c>
      <c r="L28" s="22">
        <f t="shared" si="2"/>
        <v>-2.624254790134728E-3</v>
      </c>
      <c r="M28" s="34"/>
    </row>
    <row r="29" spans="1:13" x14ac:dyDescent="0.15">
      <c r="A29" s="44"/>
      <c r="B29" s="12">
        <v>40</v>
      </c>
      <c r="C29" s="42" t="s">
        <v>31</v>
      </c>
      <c r="D29" s="42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2" t="s">
        <v>32</v>
      </c>
      <c r="D30" s="42"/>
      <c r="E30" s="15">
        <f>VLOOKUP(C30,RA!B34:D62,3,0)</f>
        <v>224689.05189999999</v>
      </c>
      <c r="F30" s="25">
        <f>VLOOKUP(C30,RA!B34:I66,8,0)</f>
        <v>21639.765100000001</v>
      </c>
      <c r="G30" s="16">
        <f t="shared" si="0"/>
        <v>203049.2868</v>
      </c>
      <c r="H30" s="27">
        <f>RA!J34</f>
        <v>0</v>
      </c>
      <c r="I30" s="20">
        <f>VLOOKUP(B30,RMS!B:D,3,FALSE)</f>
        <v>224689.0509</v>
      </c>
      <c r="J30" s="21">
        <f>VLOOKUP(B30,RMS!B:E,4,FALSE)</f>
        <v>203049.28539999999</v>
      </c>
      <c r="K30" s="22">
        <f t="shared" si="1"/>
        <v>9.9999998928979039E-4</v>
      </c>
      <c r="L30" s="22">
        <f t="shared" si="2"/>
        <v>1.4000000082887709E-3</v>
      </c>
      <c r="M30" s="34"/>
    </row>
    <row r="31" spans="1:13" s="38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53502.5</v>
      </c>
      <c r="F31" s="25">
        <f>VLOOKUP(C31,RA!B35:I67,8,0)</f>
        <v>1778.87</v>
      </c>
      <c r="G31" s="16">
        <f t="shared" si="0"/>
        <v>51723.63</v>
      </c>
      <c r="H31" s="27">
        <f>RA!J35</f>
        <v>9.6309833153913509</v>
      </c>
      <c r="I31" s="20">
        <f>VLOOKUP(B31,RMS!B:D,3,FALSE)</f>
        <v>53502.5</v>
      </c>
      <c r="J31" s="21">
        <f>VLOOKUP(B31,RMS!B:E,4,FALSE)</f>
        <v>51723.63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2" t="s">
        <v>36</v>
      </c>
      <c r="D32" s="42"/>
      <c r="E32" s="15">
        <f>VLOOKUP(C32,RA!B34:D63,3,0)</f>
        <v>257147.08</v>
      </c>
      <c r="F32" s="25">
        <f>VLOOKUP(C32,RA!B34:I67,8,0)</f>
        <v>-34859.93</v>
      </c>
      <c r="G32" s="16">
        <f t="shared" si="0"/>
        <v>292007.01</v>
      </c>
      <c r="H32" s="27">
        <f>RA!J35</f>
        <v>9.6309833153913509</v>
      </c>
      <c r="I32" s="20">
        <f>VLOOKUP(B32,RMS!B:D,3,FALSE)</f>
        <v>257147.08</v>
      </c>
      <c r="J32" s="21">
        <f>VLOOKUP(B32,RMS!B:E,4,FALSE)</f>
        <v>292007.01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2" t="s">
        <v>37</v>
      </c>
      <c r="D33" s="42"/>
      <c r="E33" s="15">
        <f>VLOOKUP(C33,RA!B34:D64,3,0)</f>
        <v>83505.17</v>
      </c>
      <c r="F33" s="25">
        <f>VLOOKUP(C33,RA!B34:I68,8,0)</f>
        <v>-5510.23</v>
      </c>
      <c r="G33" s="16">
        <f t="shared" si="0"/>
        <v>89015.4</v>
      </c>
      <c r="H33" s="27">
        <f>RA!J34</f>
        <v>0</v>
      </c>
      <c r="I33" s="20">
        <f>VLOOKUP(B33,RMS!B:D,3,FALSE)</f>
        <v>83505.17</v>
      </c>
      <c r="J33" s="21">
        <f>VLOOKUP(B33,RMS!B:E,4,FALSE)</f>
        <v>89015.4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2" t="s">
        <v>38</v>
      </c>
      <c r="D34" s="42"/>
      <c r="E34" s="15">
        <f>VLOOKUP(C34,RA!B35:D65,3,0)</f>
        <v>163845.47</v>
      </c>
      <c r="F34" s="25">
        <f>VLOOKUP(C34,RA!B35:I69,8,0)</f>
        <v>-29918.85</v>
      </c>
      <c r="G34" s="16">
        <f t="shared" si="0"/>
        <v>193764.32</v>
      </c>
      <c r="H34" s="27">
        <f>RA!J35</f>
        <v>9.6309833153913509</v>
      </c>
      <c r="I34" s="20">
        <f>VLOOKUP(B34,RMS!B:D,3,FALSE)</f>
        <v>163845.47</v>
      </c>
      <c r="J34" s="21">
        <f>VLOOKUP(B34,RMS!B:E,4,FALSE)</f>
        <v>193764.32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4"/>
      <c r="B35" s="12">
        <v>74</v>
      </c>
      <c r="C35" s="42" t="s">
        <v>72</v>
      </c>
      <c r="D35" s="42"/>
      <c r="E35" s="15">
        <f>VLOOKUP(C35,RA!B36:D66,3,0)</f>
        <v>0</v>
      </c>
      <c r="F35" s="25">
        <f>VLOOKUP(C35,RA!B36:I70,8,0)</f>
        <v>0</v>
      </c>
      <c r="G35" s="16">
        <f t="shared" si="0"/>
        <v>0</v>
      </c>
      <c r="H35" s="27">
        <f>RA!J36</f>
        <v>3.3248352880706502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2" t="s">
        <v>33</v>
      </c>
      <c r="D36" s="42"/>
      <c r="E36" s="15">
        <f>VLOOKUP(C36,RA!B8:D66,3,0)</f>
        <v>196155.55679999999</v>
      </c>
      <c r="F36" s="25">
        <f>VLOOKUP(C36,RA!B8:I70,8,0)</f>
        <v>13394.5494</v>
      </c>
      <c r="G36" s="16">
        <f t="shared" si="0"/>
        <v>182761.0074</v>
      </c>
      <c r="H36" s="27">
        <f>RA!J36</f>
        <v>3.3248352880706502</v>
      </c>
      <c r="I36" s="20">
        <f>VLOOKUP(B36,RMS!B:D,3,FALSE)</f>
        <v>196155.555555556</v>
      </c>
      <c r="J36" s="21">
        <f>VLOOKUP(B36,RMS!B:E,4,FALSE)</f>
        <v>182761.008547009</v>
      </c>
      <c r="K36" s="22">
        <f t="shared" si="1"/>
        <v>1.2444439926184714E-3</v>
      </c>
      <c r="L36" s="22">
        <f t="shared" si="2"/>
        <v>-1.1470089957583696E-3</v>
      </c>
      <c r="M36" s="34"/>
    </row>
    <row r="37" spans="1:13" x14ac:dyDescent="0.15">
      <c r="A37" s="44"/>
      <c r="B37" s="12">
        <v>76</v>
      </c>
      <c r="C37" s="42" t="s">
        <v>34</v>
      </c>
      <c r="D37" s="42"/>
      <c r="E37" s="15">
        <f>VLOOKUP(C37,RA!B8:D67,3,0)</f>
        <v>417797.34480000002</v>
      </c>
      <c r="F37" s="25">
        <f>VLOOKUP(C37,RA!B8:I71,8,0)</f>
        <v>-5366.0797000000002</v>
      </c>
      <c r="G37" s="16">
        <f t="shared" si="0"/>
        <v>423163.42450000002</v>
      </c>
      <c r="H37" s="27">
        <f>RA!J37</f>
        <v>-13.556416817954901</v>
      </c>
      <c r="I37" s="20">
        <f>VLOOKUP(B37,RMS!B:D,3,FALSE)</f>
        <v>417797.32131111098</v>
      </c>
      <c r="J37" s="21">
        <f>VLOOKUP(B37,RMS!B:E,4,FALSE)</f>
        <v>423163.42938974302</v>
      </c>
      <c r="K37" s="22">
        <f t="shared" si="1"/>
        <v>2.3488889040891081E-2</v>
      </c>
      <c r="L37" s="22">
        <f t="shared" si="2"/>
        <v>-4.889742995146662E-3</v>
      </c>
      <c r="M37" s="34"/>
    </row>
    <row r="38" spans="1:13" x14ac:dyDescent="0.15">
      <c r="A38" s="44"/>
      <c r="B38" s="12">
        <v>77</v>
      </c>
      <c r="C38" s="42" t="s">
        <v>39</v>
      </c>
      <c r="D38" s="42"/>
      <c r="E38" s="15">
        <f>VLOOKUP(C38,RA!B9:D68,3,0)</f>
        <v>115445.33</v>
      </c>
      <c r="F38" s="25">
        <f>VLOOKUP(C38,RA!B9:I72,8,0)</f>
        <v>-8993.57</v>
      </c>
      <c r="G38" s="16">
        <f t="shared" si="0"/>
        <v>124438.9</v>
      </c>
      <c r="H38" s="27">
        <f>RA!J38</f>
        <v>-6.5986692799978703</v>
      </c>
      <c r="I38" s="20">
        <f>VLOOKUP(B38,RMS!B:D,3,FALSE)</f>
        <v>115445.33</v>
      </c>
      <c r="J38" s="21">
        <f>VLOOKUP(B38,RMS!B:E,4,FALSE)</f>
        <v>124438.9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2" t="s">
        <v>40</v>
      </c>
      <c r="D39" s="42"/>
      <c r="E39" s="15">
        <f>VLOOKUP(C39,RA!B10:D69,3,0)</f>
        <v>35297.46</v>
      </c>
      <c r="F39" s="25">
        <f>VLOOKUP(C39,RA!B10:I73,8,0)</f>
        <v>3849.57</v>
      </c>
      <c r="G39" s="16">
        <f t="shared" si="0"/>
        <v>31447.89</v>
      </c>
      <c r="H39" s="27">
        <f>RA!J39</f>
        <v>-18.260407199539902</v>
      </c>
      <c r="I39" s="20">
        <f>VLOOKUP(B39,RMS!B:D,3,FALSE)</f>
        <v>35297.46</v>
      </c>
      <c r="J39" s="21">
        <f>VLOOKUP(B39,RMS!B:E,4,FALSE)</f>
        <v>31447.89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2" t="s">
        <v>35</v>
      </c>
      <c r="D40" s="42"/>
      <c r="E40" s="15">
        <f>VLOOKUP(C40,RA!B8:D70,3,0)</f>
        <v>14613.4755</v>
      </c>
      <c r="F40" s="25">
        <f>VLOOKUP(C40,RA!B8:I74,8,0)</f>
        <v>1798.6545000000001</v>
      </c>
      <c r="G40" s="16">
        <f t="shared" si="0"/>
        <v>12814.821</v>
      </c>
      <c r="H40" s="27">
        <f>RA!J40</f>
        <v>0</v>
      </c>
      <c r="I40" s="20">
        <f>VLOOKUP(B40,RMS!B:D,3,FALSE)</f>
        <v>14613.4755313516</v>
      </c>
      <c r="J40" s="21">
        <f>VLOOKUP(B40,RMS!B:E,4,FALSE)</f>
        <v>12814.820875879301</v>
      </c>
      <c r="K40" s="22">
        <f t="shared" si="1"/>
        <v>-3.1351599318441004E-5</v>
      </c>
      <c r="L40" s="22">
        <f t="shared" si="2"/>
        <v>1.2412069918354973E-4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25214278.644499999</v>
      </c>
      <c r="E7" s="68">
        <v>19757283.908300001</v>
      </c>
      <c r="F7" s="69">
        <v>127.62016662577599</v>
      </c>
      <c r="G7" s="68">
        <v>18191820.994100001</v>
      </c>
      <c r="H7" s="69">
        <v>38.602279852454203</v>
      </c>
      <c r="I7" s="68">
        <v>4320826.227</v>
      </c>
      <c r="J7" s="69">
        <v>17.1364261017338</v>
      </c>
      <c r="K7" s="68">
        <v>25590413.377599999</v>
      </c>
      <c r="L7" s="69">
        <v>140.66988338275499</v>
      </c>
      <c r="M7" s="69">
        <v>-0.83115449667639496</v>
      </c>
      <c r="N7" s="68">
        <v>41874840.686099999</v>
      </c>
      <c r="O7" s="68">
        <v>5410883558.3552999</v>
      </c>
      <c r="P7" s="68">
        <v>1131863</v>
      </c>
      <c r="Q7" s="68">
        <v>920148</v>
      </c>
      <c r="R7" s="69">
        <v>23.008798584575501</v>
      </c>
      <c r="S7" s="68">
        <v>22.276793785555299</v>
      </c>
      <c r="T7" s="68">
        <v>18.106393799258399</v>
      </c>
      <c r="U7" s="70">
        <v>18.720826822938498</v>
      </c>
      <c r="V7" s="58"/>
      <c r="W7" s="58"/>
    </row>
    <row r="8" spans="1:23" ht="14.25" thickBot="1" x14ac:dyDescent="0.2">
      <c r="A8" s="55">
        <v>42249</v>
      </c>
      <c r="B8" s="45" t="s">
        <v>6</v>
      </c>
      <c r="C8" s="46"/>
      <c r="D8" s="71">
        <v>900322.42729999998</v>
      </c>
      <c r="E8" s="71">
        <v>797270.75970000005</v>
      </c>
      <c r="F8" s="72">
        <v>112.925554630748</v>
      </c>
      <c r="G8" s="71">
        <v>696596.97779999999</v>
      </c>
      <c r="H8" s="72">
        <v>29.245813001286301</v>
      </c>
      <c r="I8" s="71">
        <v>223682.24460000001</v>
      </c>
      <c r="J8" s="72">
        <v>24.844682062492499</v>
      </c>
      <c r="K8" s="71">
        <v>24188596.835700002</v>
      </c>
      <c r="L8" s="72">
        <v>3472.39474280992</v>
      </c>
      <c r="M8" s="72">
        <v>-0.99075257460697896</v>
      </c>
      <c r="N8" s="71">
        <v>1571540.4715</v>
      </c>
      <c r="O8" s="71">
        <v>193316759.95410001</v>
      </c>
      <c r="P8" s="71">
        <v>35486</v>
      </c>
      <c r="Q8" s="71">
        <v>30348</v>
      </c>
      <c r="R8" s="72">
        <v>16.930275471200702</v>
      </c>
      <c r="S8" s="71">
        <v>25.371200679141101</v>
      </c>
      <c r="T8" s="71">
        <v>22.1173732766574</v>
      </c>
      <c r="U8" s="73">
        <v>12.8248853636587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133469.3566</v>
      </c>
      <c r="E9" s="71">
        <v>184983.21179999999</v>
      </c>
      <c r="F9" s="72">
        <v>72.152145754882994</v>
      </c>
      <c r="G9" s="71">
        <v>164906.7923</v>
      </c>
      <c r="H9" s="72">
        <v>-19.063760359129901</v>
      </c>
      <c r="I9" s="71">
        <v>25345.43</v>
      </c>
      <c r="J9" s="72">
        <v>18.989699692610898</v>
      </c>
      <c r="K9" s="71">
        <v>31075.7333</v>
      </c>
      <c r="L9" s="72">
        <v>18.8444228806942</v>
      </c>
      <c r="M9" s="72">
        <v>-0.18439800743173501</v>
      </c>
      <c r="N9" s="71">
        <v>288745.2611</v>
      </c>
      <c r="O9" s="71">
        <v>32272073.134100001</v>
      </c>
      <c r="P9" s="71">
        <v>8278</v>
      </c>
      <c r="Q9" s="71">
        <v>8855</v>
      </c>
      <c r="R9" s="72">
        <v>-6.5160926030491302</v>
      </c>
      <c r="S9" s="71">
        <v>16.1233820488041</v>
      </c>
      <c r="T9" s="71">
        <v>17.535392941840801</v>
      </c>
      <c r="U9" s="73">
        <v>-8.7575354151050906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154808.00829999999</v>
      </c>
      <c r="E10" s="71">
        <v>126765.36689999999</v>
      </c>
      <c r="F10" s="72">
        <v>122.121689926651</v>
      </c>
      <c r="G10" s="71">
        <v>110962.6128</v>
      </c>
      <c r="H10" s="72">
        <v>39.513665363150103</v>
      </c>
      <c r="I10" s="71">
        <v>36603.109499999999</v>
      </c>
      <c r="J10" s="72">
        <v>23.644196383605301</v>
      </c>
      <c r="K10" s="71">
        <v>26186.492699999999</v>
      </c>
      <c r="L10" s="72">
        <v>23.5993836475343</v>
      </c>
      <c r="M10" s="72">
        <v>0.39778587072868998</v>
      </c>
      <c r="N10" s="71">
        <v>284378.01850000001</v>
      </c>
      <c r="O10" s="71">
        <v>50467966.145499997</v>
      </c>
      <c r="P10" s="71">
        <v>102533</v>
      </c>
      <c r="Q10" s="71">
        <v>87021</v>
      </c>
      <c r="R10" s="72">
        <v>17.825582330701799</v>
      </c>
      <c r="S10" s="71">
        <v>1.5098359386733999</v>
      </c>
      <c r="T10" s="71">
        <v>1.48895106008894</v>
      </c>
      <c r="U10" s="73">
        <v>1.38325483249583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50244.86</v>
      </c>
      <c r="E11" s="71">
        <v>63094.3943</v>
      </c>
      <c r="F11" s="72">
        <v>79.634427998621803</v>
      </c>
      <c r="G11" s="71">
        <v>54702.4614</v>
      </c>
      <c r="H11" s="72">
        <v>-8.1488132086136797</v>
      </c>
      <c r="I11" s="71">
        <v>12187.9552</v>
      </c>
      <c r="J11" s="72">
        <v>24.257118439577699</v>
      </c>
      <c r="K11" s="71">
        <v>11694.3699</v>
      </c>
      <c r="L11" s="72">
        <v>21.378142044628401</v>
      </c>
      <c r="M11" s="72">
        <v>4.2207088044992E-2</v>
      </c>
      <c r="N11" s="71">
        <v>100284.632</v>
      </c>
      <c r="O11" s="71">
        <v>16144397.029300001</v>
      </c>
      <c r="P11" s="71">
        <v>2647</v>
      </c>
      <c r="Q11" s="71">
        <v>2497</v>
      </c>
      <c r="R11" s="72">
        <v>6.0072086503804503</v>
      </c>
      <c r="S11" s="71">
        <v>18.981813373630501</v>
      </c>
      <c r="T11" s="71">
        <v>20.039956748097701</v>
      </c>
      <c r="U11" s="73">
        <v>-5.5745115265813201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809270.17249999999</v>
      </c>
      <c r="E12" s="71">
        <v>225245.46160000001</v>
      </c>
      <c r="F12" s="72">
        <v>359.28367512999398</v>
      </c>
      <c r="G12" s="71">
        <v>212325.5686</v>
      </c>
      <c r="H12" s="72">
        <v>281.14588734463001</v>
      </c>
      <c r="I12" s="71">
        <v>350860.06969999999</v>
      </c>
      <c r="J12" s="72">
        <v>43.355121889161197</v>
      </c>
      <c r="K12" s="71">
        <v>11047.290800000001</v>
      </c>
      <c r="L12" s="72">
        <v>5.2029959805792299</v>
      </c>
      <c r="M12" s="72">
        <v>30.7598292696341</v>
      </c>
      <c r="N12" s="71">
        <v>947970.31949999998</v>
      </c>
      <c r="O12" s="71">
        <v>56582886.637400001</v>
      </c>
      <c r="P12" s="71">
        <v>4697</v>
      </c>
      <c r="Q12" s="71">
        <v>1584</v>
      </c>
      <c r="R12" s="72">
        <v>196.527777777778</v>
      </c>
      <c r="S12" s="71">
        <v>172.29511869278301</v>
      </c>
      <c r="T12" s="71">
        <v>87.563224116161607</v>
      </c>
      <c r="U12" s="73">
        <v>49.178348881552203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423917.86940000003</v>
      </c>
      <c r="E13" s="71">
        <v>266161.87959999999</v>
      </c>
      <c r="F13" s="72">
        <v>159.27069272169399</v>
      </c>
      <c r="G13" s="71">
        <v>264216.06020000001</v>
      </c>
      <c r="H13" s="72">
        <v>60.443641873666799</v>
      </c>
      <c r="I13" s="71">
        <v>117299.0946</v>
      </c>
      <c r="J13" s="72">
        <v>27.670240644967699</v>
      </c>
      <c r="K13" s="71">
        <v>71750.936499999996</v>
      </c>
      <c r="L13" s="72">
        <v>27.156160168949501</v>
      </c>
      <c r="M13" s="72">
        <v>0.63480924879635603</v>
      </c>
      <c r="N13" s="71">
        <v>706405.78350000002</v>
      </c>
      <c r="O13" s="71">
        <v>88106885.137199998</v>
      </c>
      <c r="P13" s="71">
        <v>15574</v>
      </c>
      <c r="Q13" s="71">
        <v>11956</v>
      </c>
      <c r="R13" s="72">
        <v>30.260956841753099</v>
      </c>
      <c r="S13" s="71">
        <v>27.219588378066</v>
      </c>
      <c r="T13" s="71">
        <v>23.627292915690902</v>
      </c>
      <c r="U13" s="73">
        <v>13.1974643131263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136468.39439999999</v>
      </c>
      <c r="E14" s="71">
        <v>130663.6054</v>
      </c>
      <c r="F14" s="72">
        <v>104.44254464143199</v>
      </c>
      <c r="G14" s="71">
        <v>185664.8314</v>
      </c>
      <c r="H14" s="72">
        <v>-26.4974452237593</v>
      </c>
      <c r="I14" s="71">
        <v>27119.862099999998</v>
      </c>
      <c r="J14" s="72">
        <v>19.8726322085314</v>
      </c>
      <c r="K14" s="71">
        <v>19336.201300000001</v>
      </c>
      <c r="L14" s="72">
        <v>10.4145740225523</v>
      </c>
      <c r="M14" s="72">
        <v>0.40254343028586498</v>
      </c>
      <c r="N14" s="71">
        <v>245167.26389999999</v>
      </c>
      <c r="O14" s="71">
        <v>45939526.426799998</v>
      </c>
      <c r="P14" s="71">
        <v>3052</v>
      </c>
      <c r="Q14" s="71">
        <v>2407</v>
      </c>
      <c r="R14" s="72">
        <v>26.796842542584098</v>
      </c>
      <c r="S14" s="71">
        <v>44.714414941022298</v>
      </c>
      <c r="T14" s="71">
        <v>45.159480473618601</v>
      </c>
      <c r="U14" s="73">
        <v>-0.99535134963381799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113954.4105</v>
      </c>
      <c r="E15" s="71">
        <v>106077.1154</v>
      </c>
      <c r="F15" s="72">
        <v>107.426008022839</v>
      </c>
      <c r="G15" s="71">
        <v>99501.411200000002</v>
      </c>
      <c r="H15" s="72">
        <v>14.5254214243747</v>
      </c>
      <c r="I15" s="71">
        <v>5129.1968999999999</v>
      </c>
      <c r="J15" s="72">
        <v>4.50109554996118</v>
      </c>
      <c r="K15" s="71">
        <v>13873.700500000001</v>
      </c>
      <c r="L15" s="72">
        <v>13.9432198324439</v>
      </c>
      <c r="M15" s="72">
        <v>-0.63029352550893003</v>
      </c>
      <c r="N15" s="71">
        <v>214978.90779999999</v>
      </c>
      <c r="O15" s="71">
        <v>35570326.785899997</v>
      </c>
      <c r="P15" s="71">
        <v>6256</v>
      </c>
      <c r="Q15" s="71">
        <v>5692</v>
      </c>
      <c r="R15" s="72">
        <v>9.9086437104708391</v>
      </c>
      <c r="S15" s="71">
        <v>18.215219069693099</v>
      </c>
      <c r="T15" s="71">
        <v>17.748506201686599</v>
      </c>
      <c r="U15" s="73">
        <v>2.5622138620503399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1477417.4435000001</v>
      </c>
      <c r="E16" s="71">
        <v>1173560.7213000001</v>
      </c>
      <c r="F16" s="72">
        <v>125.891861979106</v>
      </c>
      <c r="G16" s="71">
        <v>1054977.5290999999</v>
      </c>
      <c r="H16" s="72">
        <v>40.042550930955201</v>
      </c>
      <c r="I16" s="71">
        <v>130263.478</v>
      </c>
      <c r="J16" s="72">
        <v>8.8169717078340408</v>
      </c>
      <c r="K16" s="71">
        <v>21021.899000000001</v>
      </c>
      <c r="L16" s="72">
        <v>1.9926395036995499</v>
      </c>
      <c r="M16" s="72">
        <v>5.1965609291529802</v>
      </c>
      <c r="N16" s="71">
        <v>2351839.1093000001</v>
      </c>
      <c r="O16" s="71">
        <v>270801648.32880002</v>
      </c>
      <c r="P16" s="71">
        <v>65226</v>
      </c>
      <c r="Q16" s="71">
        <v>48739</v>
      </c>
      <c r="R16" s="72">
        <v>33.827119965530699</v>
      </c>
      <c r="S16" s="71">
        <v>22.650744235427599</v>
      </c>
      <c r="T16" s="71">
        <v>17.940902886805201</v>
      </c>
      <c r="U16" s="73">
        <v>20.793318310732602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704741.77489999996</v>
      </c>
      <c r="E17" s="71">
        <v>1696853.3119999999</v>
      </c>
      <c r="F17" s="72">
        <v>41.532274470405099</v>
      </c>
      <c r="G17" s="71">
        <v>1395298.9205</v>
      </c>
      <c r="H17" s="72">
        <v>-49.491699266315003</v>
      </c>
      <c r="I17" s="71">
        <v>155207.04440000001</v>
      </c>
      <c r="J17" s="72">
        <v>22.023250207073801</v>
      </c>
      <c r="K17" s="71">
        <v>50949.205499999996</v>
      </c>
      <c r="L17" s="72">
        <v>3.6514903546075002</v>
      </c>
      <c r="M17" s="72">
        <v>2.0463094149721299</v>
      </c>
      <c r="N17" s="71">
        <v>1720467.9966</v>
      </c>
      <c r="O17" s="71">
        <v>253950942.7942</v>
      </c>
      <c r="P17" s="71">
        <v>19522</v>
      </c>
      <c r="Q17" s="71">
        <v>14219</v>
      </c>
      <c r="R17" s="72">
        <v>37.2951684365989</v>
      </c>
      <c r="S17" s="71">
        <v>36.099875776047497</v>
      </c>
      <c r="T17" s="71">
        <v>71.434434327308495</v>
      </c>
      <c r="U17" s="73">
        <v>-97.880000392426993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2017082.7623000001</v>
      </c>
      <c r="E18" s="71">
        <v>1702872.0708000001</v>
      </c>
      <c r="F18" s="72">
        <v>118.451808382316</v>
      </c>
      <c r="G18" s="71">
        <v>1297390.6379</v>
      </c>
      <c r="H18" s="72">
        <v>55.472276689534098</v>
      </c>
      <c r="I18" s="71">
        <v>306811.6728</v>
      </c>
      <c r="J18" s="72">
        <v>15.210663564947399</v>
      </c>
      <c r="K18" s="71">
        <v>213027.3523</v>
      </c>
      <c r="L18" s="72">
        <v>16.4196770099107</v>
      </c>
      <c r="M18" s="72">
        <v>0.44024544025654699</v>
      </c>
      <c r="N18" s="71">
        <v>3370569.3478000001</v>
      </c>
      <c r="O18" s="71">
        <v>588437417.68130004</v>
      </c>
      <c r="P18" s="71">
        <v>95256</v>
      </c>
      <c r="Q18" s="71">
        <v>69239</v>
      </c>
      <c r="R18" s="72">
        <v>37.5756437845723</v>
      </c>
      <c r="S18" s="71">
        <v>21.1753880312001</v>
      </c>
      <c r="T18" s="71">
        <v>19.548037746068001</v>
      </c>
      <c r="U18" s="73">
        <v>7.6851025479882598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1308755.3529999999</v>
      </c>
      <c r="E19" s="71">
        <v>557415.67500000005</v>
      </c>
      <c r="F19" s="72">
        <v>234.78983668695699</v>
      </c>
      <c r="G19" s="71">
        <v>516799.28759999998</v>
      </c>
      <c r="H19" s="72">
        <v>153.24248395887301</v>
      </c>
      <c r="I19" s="71">
        <v>244350.46309999999</v>
      </c>
      <c r="J19" s="72">
        <v>18.670446125770301</v>
      </c>
      <c r="K19" s="71">
        <v>38504.862300000001</v>
      </c>
      <c r="L19" s="72">
        <v>7.4506415205824696</v>
      </c>
      <c r="M19" s="72">
        <v>5.3459638213016003</v>
      </c>
      <c r="N19" s="71">
        <v>1731265.8959999999</v>
      </c>
      <c r="O19" s="71">
        <v>175081697.12509999</v>
      </c>
      <c r="P19" s="71">
        <v>16221</v>
      </c>
      <c r="Q19" s="71">
        <v>9371</v>
      </c>
      <c r="R19" s="72">
        <v>73.097855084836198</v>
      </c>
      <c r="S19" s="71">
        <v>80.682778681955497</v>
      </c>
      <c r="T19" s="71">
        <v>45.087028385444498</v>
      </c>
      <c r="U19" s="73">
        <v>44.118151206500201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2814768.1782</v>
      </c>
      <c r="E20" s="71">
        <v>1256721.2645</v>
      </c>
      <c r="F20" s="72">
        <v>223.97712664788</v>
      </c>
      <c r="G20" s="71">
        <v>1088109.3691</v>
      </c>
      <c r="H20" s="72">
        <v>158.68430675568601</v>
      </c>
      <c r="I20" s="71">
        <v>877430.94050000003</v>
      </c>
      <c r="J20" s="72">
        <v>31.1724051485158</v>
      </c>
      <c r="K20" s="71">
        <v>74682.872000000003</v>
      </c>
      <c r="L20" s="72">
        <v>6.8635446142488297</v>
      </c>
      <c r="M20" s="72">
        <v>10.748757338898301</v>
      </c>
      <c r="N20" s="71">
        <v>3725949.9467000002</v>
      </c>
      <c r="O20" s="71">
        <v>289790952.70789999</v>
      </c>
      <c r="P20" s="71">
        <v>61079</v>
      </c>
      <c r="Q20" s="71">
        <v>39283</v>
      </c>
      <c r="R20" s="72">
        <v>55.484560751470099</v>
      </c>
      <c r="S20" s="71">
        <v>46.084057993745802</v>
      </c>
      <c r="T20" s="71">
        <v>23.195320329404598</v>
      </c>
      <c r="U20" s="73">
        <v>49.667365811073999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620336.33589999995</v>
      </c>
      <c r="E21" s="71">
        <v>408862.46350000001</v>
      </c>
      <c r="F21" s="72">
        <v>151.72249626187599</v>
      </c>
      <c r="G21" s="71">
        <v>332621.82919999998</v>
      </c>
      <c r="H21" s="72">
        <v>86.498985166425101</v>
      </c>
      <c r="I21" s="71">
        <v>160995.73579999999</v>
      </c>
      <c r="J21" s="72">
        <v>25.952975262431298</v>
      </c>
      <c r="K21" s="71">
        <v>39433.578000000001</v>
      </c>
      <c r="L21" s="72">
        <v>11.8553788531688</v>
      </c>
      <c r="M21" s="72">
        <v>3.0827067683282499</v>
      </c>
      <c r="N21" s="71">
        <v>930021.87390000001</v>
      </c>
      <c r="O21" s="71">
        <v>108066834.9059</v>
      </c>
      <c r="P21" s="71">
        <v>41610</v>
      </c>
      <c r="Q21" s="71">
        <v>27524</v>
      </c>
      <c r="R21" s="72">
        <v>51.177154483359999</v>
      </c>
      <c r="S21" s="71">
        <v>14.908347414083201</v>
      </c>
      <c r="T21" s="71">
        <v>11.251472823717499</v>
      </c>
      <c r="U21" s="73">
        <v>24.5290406025232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1958279.2153</v>
      </c>
      <c r="E22" s="71">
        <v>1378783.0501999999</v>
      </c>
      <c r="F22" s="72">
        <v>142.02953938373</v>
      </c>
      <c r="G22" s="71">
        <v>1138587.0204</v>
      </c>
      <c r="H22" s="72">
        <v>71.992055083504397</v>
      </c>
      <c r="I22" s="71">
        <v>261719.6189</v>
      </c>
      <c r="J22" s="72">
        <v>13.364775403588499</v>
      </c>
      <c r="K22" s="71">
        <v>123318.7248</v>
      </c>
      <c r="L22" s="72">
        <v>10.830856367629799</v>
      </c>
      <c r="M22" s="72">
        <v>1.12230234560453</v>
      </c>
      <c r="N22" s="71">
        <v>3176792.3439000002</v>
      </c>
      <c r="O22" s="71">
        <v>360575573.09460002</v>
      </c>
      <c r="P22" s="71">
        <v>96972</v>
      </c>
      <c r="Q22" s="71">
        <v>76278</v>
      </c>
      <c r="R22" s="72">
        <v>27.1297097459294</v>
      </c>
      <c r="S22" s="71">
        <v>20.1942747937549</v>
      </c>
      <c r="T22" s="71">
        <v>15.974633952122501</v>
      </c>
      <c r="U22" s="73">
        <v>20.895233350678801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4216153.0177999996</v>
      </c>
      <c r="E23" s="71">
        <v>3169424.8067000001</v>
      </c>
      <c r="F23" s="72">
        <v>133.025809884723</v>
      </c>
      <c r="G23" s="71">
        <v>3192914.3456999999</v>
      </c>
      <c r="H23" s="72">
        <v>32.047169491973001</v>
      </c>
      <c r="I23" s="71">
        <v>705689.85809999995</v>
      </c>
      <c r="J23" s="72">
        <v>16.7377667537368</v>
      </c>
      <c r="K23" s="71">
        <v>66501.566300000006</v>
      </c>
      <c r="L23" s="72">
        <v>2.08278579065423</v>
      </c>
      <c r="M23" s="72">
        <v>9.6116276256789401</v>
      </c>
      <c r="N23" s="71">
        <v>7007695.1431999998</v>
      </c>
      <c r="O23" s="71">
        <v>774069316.11029994</v>
      </c>
      <c r="P23" s="71">
        <v>111015</v>
      </c>
      <c r="Q23" s="71">
        <v>86342</v>
      </c>
      <c r="R23" s="72">
        <v>28.575895856014501</v>
      </c>
      <c r="S23" s="71">
        <v>37.978228327703498</v>
      </c>
      <c r="T23" s="71">
        <v>32.331219167960001</v>
      </c>
      <c r="U23" s="73">
        <v>14.8690694863832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294555.36729999998</v>
      </c>
      <c r="E24" s="71">
        <v>282377.06880000001</v>
      </c>
      <c r="F24" s="72">
        <v>104.312778849838</v>
      </c>
      <c r="G24" s="71">
        <v>224483.98819999999</v>
      </c>
      <c r="H24" s="72">
        <v>31.214421866726301</v>
      </c>
      <c r="I24" s="71">
        <v>46589.551700000004</v>
      </c>
      <c r="J24" s="72">
        <v>15.8169080832091</v>
      </c>
      <c r="K24" s="71">
        <v>44188.4</v>
      </c>
      <c r="L24" s="72">
        <v>19.684432887316301</v>
      </c>
      <c r="M24" s="72">
        <v>5.4338959998551997E-2</v>
      </c>
      <c r="N24" s="71">
        <v>527770.86950000003</v>
      </c>
      <c r="O24" s="71">
        <v>72750015.040399998</v>
      </c>
      <c r="P24" s="71">
        <v>29854</v>
      </c>
      <c r="Q24" s="71">
        <v>23403</v>
      </c>
      <c r="R24" s="72">
        <v>27.564842114258798</v>
      </c>
      <c r="S24" s="71">
        <v>9.8665293528505398</v>
      </c>
      <c r="T24" s="71">
        <v>9.9651968636499593</v>
      </c>
      <c r="U24" s="73">
        <v>-1.00002247265308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283340.27289999998</v>
      </c>
      <c r="E25" s="71">
        <v>263211.82919999998</v>
      </c>
      <c r="F25" s="72">
        <v>107.64724129655499</v>
      </c>
      <c r="G25" s="71">
        <v>228016.0313</v>
      </c>
      <c r="H25" s="72">
        <v>24.263312226152198</v>
      </c>
      <c r="I25" s="71">
        <v>22134.668699999998</v>
      </c>
      <c r="J25" s="72">
        <v>7.8120446745712204</v>
      </c>
      <c r="K25" s="71">
        <v>21722.524600000001</v>
      </c>
      <c r="L25" s="72">
        <v>9.5267532182505796</v>
      </c>
      <c r="M25" s="72">
        <v>1.8973121568014999E-2</v>
      </c>
      <c r="N25" s="71">
        <v>522172.83960000001</v>
      </c>
      <c r="O25" s="71">
        <v>79549359.717700005</v>
      </c>
      <c r="P25" s="71">
        <v>21055</v>
      </c>
      <c r="Q25" s="71">
        <v>18494</v>
      </c>
      <c r="R25" s="72">
        <v>13.8477344003461</v>
      </c>
      <c r="S25" s="71">
        <v>13.457149033483701</v>
      </c>
      <c r="T25" s="71">
        <v>12.9140568130204</v>
      </c>
      <c r="U25" s="73">
        <v>4.0357152849536204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435899.2377</v>
      </c>
      <c r="E26" s="71">
        <v>735278.2219</v>
      </c>
      <c r="F26" s="72">
        <v>59.283577932393001</v>
      </c>
      <c r="G26" s="71">
        <v>629881.95959999994</v>
      </c>
      <c r="H26" s="72">
        <v>-30.796678479756199</v>
      </c>
      <c r="I26" s="71">
        <v>108126.81080000001</v>
      </c>
      <c r="J26" s="72">
        <v>24.805459943111099</v>
      </c>
      <c r="K26" s="71">
        <v>99451.586800000005</v>
      </c>
      <c r="L26" s="72">
        <v>15.7889244618398</v>
      </c>
      <c r="M26" s="72">
        <v>8.7230624257872993E-2</v>
      </c>
      <c r="N26" s="71">
        <v>894023.91040000005</v>
      </c>
      <c r="O26" s="71">
        <v>168859595.72710001</v>
      </c>
      <c r="P26" s="71">
        <v>32624</v>
      </c>
      <c r="Q26" s="71">
        <v>35024</v>
      </c>
      <c r="R26" s="72">
        <v>-6.8524440383736804</v>
      </c>
      <c r="S26" s="71">
        <v>13.3613057166503</v>
      </c>
      <c r="T26" s="71">
        <v>13.080307009479201</v>
      </c>
      <c r="U26" s="73">
        <v>2.1030781955758799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296775.95240000001</v>
      </c>
      <c r="E27" s="71">
        <v>377703.6237</v>
      </c>
      <c r="F27" s="72">
        <v>78.573763601410803</v>
      </c>
      <c r="G27" s="71">
        <v>290736.8701</v>
      </c>
      <c r="H27" s="72">
        <v>2.0771642406148398</v>
      </c>
      <c r="I27" s="71">
        <v>84298.410300000003</v>
      </c>
      <c r="J27" s="72">
        <v>28.4047307803366</v>
      </c>
      <c r="K27" s="71">
        <v>95091.300199999998</v>
      </c>
      <c r="L27" s="72">
        <v>32.706997281525702</v>
      </c>
      <c r="M27" s="72">
        <v>-0.11350028737960199</v>
      </c>
      <c r="N27" s="71">
        <v>540792.06940000004</v>
      </c>
      <c r="O27" s="71">
        <v>64987929.262500003</v>
      </c>
      <c r="P27" s="71">
        <v>35735</v>
      </c>
      <c r="Q27" s="71">
        <v>30954</v>
      </c>
      <c r="R27" s="72">
        <v>15.445499773858</v>
      </c>
      <c r="S27" s="71">
        <v>8.3049098195046902</v>
      </c>
      <c r="T27" s="71">
        <v>7.8831852749240801</v>
      </c>
      <c r="U27" s="73">
        <v>5.0780147376212899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1071757.9584999999</v>
      </c>
      <c r="E28" s="71">
        <v>1103651.1651000001</v>
      </c>
      <c r="F28" s="72">
        <v>97.110209492950602</v>
      </c>
      <c r="G28" s="71">
        <v>921642.53879999998</v>
      </c>
      <c r="H28" s="72">
        <v>16.287813700033201</v>
      </c>
      <c r="I28" s="71">
        <v>33903.924200000001</v>
      </c>
      <c r="J28" s="72">
        <v>3.16339374306592</v>
      </c>
      <c r="K28" s="71">
        <v>38943.955999999998</v>
      </c>
      <c r="L28" s="72">
        <v>4.2254946316503501</v>
      </c>
      <c r="M28" s="72">
        <v>-0.12941756096889601</v>
      </c>
      <c r="N28" s="71">
        <v>1929418.4353</v>
      </c>
      <c r="O28" s="71">
        <v>230647973.02059999</v>
      </c>
      <c r="P28" s="71">
        <v>49363</v>
      </c>
      <c r="Q28" s="71">
        <v>42129</v>
      </c>
      <c r="R28" s="72">
        <v>17.171069809395</v>
      </c>
      <c r="S28" s="71">
        <v>21.711767082632701</v>
      </c>
      <c r="T28" s="71">
        <v>20.357959524318201</v>
      </c>
      <c r="U28" s="73">
        <v>6.23536330857881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727230.2537</v>
      </c>
      <c r="E29" s="71">
        <v>742993.22790000006</v>
      </c>
      <c r="F29" s="72">
        <v>97.878449815141295</v>
      </c>
      <c r="G29" s="71">
        <v>667139.54570000002</v>
      </c>
      <c r="H29" s="72">
        <v>9.0072172137464008</v>
      </c>
      <c r="I29" s="71">
        <v>121256.2004</v>
      </c>
      <c r="J29" s="72">
        <v>16.6737013185402</v>
      </c>
      <c r="K29" s="71">
        <v>91800.366599999994</v>
      </c>
      <c r="L29" s="72">
        <v>13.7602945578167</v>
      </c>
      <c r="M29" s="72">
        <v>0.32086836786118</v>
      </c>
      <c r="N29" s="71">
        <v>1420153.8703000001</v>
      </c>
      <c r="O29" s="71">
        <v>171186179.92480001</v>
      </c>
      <c r="P29" s="71">
        <v>107679</v>
      </c>
      <c r="Q29" s="71">
        <v>102845</v>
      </c>
      <c r="R29" s="72">
        <v>4.7002771160484098</v>
      </c>
      <c r="S29" s="71">
        <v>6.7536869185263599</v>
      </c>
      <c r="T29" s="71">
        <v>6.7375527891487197</v>
      </c>
      <c r="U29" s="73">
        <v>0.238893652789615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1143862.081</v>
      </c>
      <c r="E30" s="71">
        <v>1139934.26</v>
      </c>
      <c r="F30" s="72">
        <v>100.34456557170201</v>
      </c>
      <c r="G30" s="71">
        <v>929647.7095</v>
      </c>
      <c r="H30" s="72">
        <v>23.042532059290799</v>
      </c>
      <c r="I30" s="71">
        <v>166655.3842</v>
      </c>
      <c r="J30" s="72">
        <v>14.5695348213925</v>
      </c>
      <c r="K30" s="71">
        <v>127279.8916</v>
      </c>
      <c r="L30" s="72">
        <v>13.691196170262799</v>
      </c>
      <c r="M30" s="72">
        <v>0.30936145611865101</v>
      </c>
      <c r="N30" s="71">
        <v>2121422.6800000002</v>
      </c>
      <c r="O30" s="71">
        <v>315769430.42220002</v>
      </c>
      <c r="P30" s="71">
        <v>84526</v>
      </c>
      <c r="Q30" s="71">
        <v>75320</v>
      </c>
      <c r="R30" s="72">
        <v>12.222517259691999</v>
      </c>
      <c r="S30" s="71">
        <v>13.5326654638809</v>
      </c>
      <c r="T30" s="71">
        <v>12.9787652549124</v>
      </c>
      <c r="U30" s="73">
        <v>4.0930606793387199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1439401.9515</v>
      </c>
      <c r="E31" s="71">
        <v>915202.81900000002</v>
      </c>
      <c r="F31" s="72">
        <v>157.27682668993199</v>
      </c>
      <c r="G31" s="71">
        <v>876364.60459999996</v>
      </c>
      <c r="H31" s="72">
        <v>64.246929182744395</v>
      </c>
      <c r="I31" s="71">
        <v>105245.49589999999</v>
      </c>
      <c r="J31" s="72">
        <v>7.3117516472951696</v>
      </c>
      <c r="K31" s="71">
        <v>26195.003499999999</v>
      </c>
      <c r="L31" s="72">
        <v>2.98905311356752</v>
      </c>
      <c r="M31" s="72">
        <v>3.0177698735562299</v>
      </c>
      <c r="N31" s="71">
        <v>2391597.6775000002</v>
      </c>
      <c r="O31" s="71">
        <v>296606609.71810001</v>
      </c>
      <c r="P31" s="71">
        <v>40112</v>
      </c>
      <c r="Q31" s="71">
        <v>32372</v>
      </c>
      <c r="R31" s="72">
        <v>23.9095514642284</v>
      </c>
      <c r="S31" s="71">
        <v>35.884571985939402</v>
      </c>
      <c r="T31" s="71">
        <v>29.4141766341283</v>
      </c>
      <c r="U31" s="73">
        <v>18.031134255541399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119467.5506</v>
      </c>
      <c r="E32" s="71">
        <v>135146.0857</v>
      </c>
      <c r="F32" s="72">
        <v>88.398824117774694</v>
      </c>
      <c r="G32" s="71">
        <v>102929.84050000001</v>
      </c>
      <c r="H32" s="72">
        <v>16.066973406026001</v>
      </c>
      <c r="I32" s="71">
        <v>34107.257299999997</v>
      </c>
      <c r="J32" s="72">
        <v>28.5493902977868</v>
      </c>
      <c r="K32" s="71">
        <v>30009.6319</v>
      </c>
      <c r="L32" s="72">
        <v>29.155424466046899</v>
      </c>
      <c r="M32" s="72">
        <v>0.13654367416616001</v>
      </c>
      <c r="N32" s="71">
        <v>223317.23620000001</v>
      </c>
      <c r="O32" s="71">
        <v>32445808.2892</v>
      </c>
      <c r="P32" s="71">
        <v>24613</v>
      </c>
      <c r="Q32" s="71">
        <v>22981</v>
      </c>
      <c r="R32" s="72">
        <v>7.1015186458378601</v>
      </c>
      <c r="S32" s="71">
        <v>4.85383945882257</v>
      </c>
      <c r="T32" s="71">
        <v>4.5189367564509801</v>
      </c>
      <c r="U32" s="73">
        <v>6.8997482346239902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1">
        <v>20.619499999999999</v>
      </c>
      <c r="H33" s="74"/>
      <c r="I33" s="74"/>
      <c r="J33" s="74"/>
      <c r="K33" s="71">
        <v>2.1968000000000001</v>
      </c>
      <c r="L33" s="72">
        <v>10.6539925798395</v>
      </c>
      <c r="M33" s="74"/>
      <c r="N33" s="74"/>
      <c r="O33" s="71">
        <v>185.7388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thickBot="1" x14ac:dyDescent="0.2">
      <c r="A35" s="56"/>
      <c r="B35" s="45" t="s">
        <v>32</v>
      </c>
      <c r="C35" s="46"/>
      <c r="D35" s="71">
        <v>224689.05189999999</v>
      </c>
      <c r="E35" s="71">
        <v>171419.78940000001</v>
      </c>
      <c r="F35" s="72">
        <v>131.07532840079401</v>
      </c>
      <c r="G35" s="71">
        <v>144139.19270000001</v>
      </c>
      <c r="H35" s="72">
        <v>55.8833844502308</v>
      </c>
      <c r="I35" s="71">
        <v>21639.765100000001</v>
      </c>
      <c r="J35" s="72">
        <v>9.6309833153913509</v>
      </c>
      <c r="K35" s="71">
        <v>20143.095700000002</v>
      </c>
      <c r="L35" s="72">
        <v>13.9747526836259</v>
      </c>
      <c r="M35" s="72">
        <v>7.4301856193832005E-2</v>
      </c>
      <c r="N35" s="71">
        <v>394261.80320000002</v>
      </c>
      <c r="O35" s="71">
        <v>46686151.901600003</v>
      </c>
      <c r="P35" s="71">
        <v>16610</v>
      </c>
      <c r="Q35" s="71">
        <v>12769</v>
      </c>
      <c r="R35" s="72">
        <v>30.080664108387499</v>
      </c>
      <c r="S35" s="71">
        <v>13.5273360565924</v>
      </c>
      <c r="T35" s="71">
        <v>13.2800337771165</v>
      </c>
      <c r="U35" s="73">
        <v>1.8281668943638001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53502.5</v>
      </c>
      <c r="E36" s="74"/>
      <c r="F36" s="74"/>
      <c r="G36" s="74"/>
      <c r="H36" s="74"/>
      <c r="I36" s="71">
        <v>1778.87</v>
      </c>
      <c r="J36" s="72">
        <v>3.3248352880706502</v>
      </c>
      <c r="K36" s="74"/>
      <c r="L36" s="74"/>
      <c r="M36" s="74"/>
      <c r="N36" s="71">
        <v>94835.58</v>
      </c>
      <c r="O36" s="71">
        <v>16206464.119999999</v>
      </c>
      <c r="P36" s="71">
        <v>40</v>
      </c>
      <c r="Q36" s="71">
        <v>44</v>
      </c>
      <c r="R36" s="72">
        <v>-9.0909090909090899</v>
      </c>
      <c r="S36" s="71">
        <v>1337.5625</v>
      </c>
      <c r="T36" s="71">
        <v>939.38818181818203</v>
      </c>
      <c r="U36" s="73">
        <v>29.768651422405899</v>
      </c>
      <c r="V36" s="40"/>
      <c r="W36" s="40"/>
    </row>
    <row r="37" spans="1:23" ht="12" thickBot="1" x14ac:dyDescent="0.2">
      <c r="A37" s="56"/>
      <c r="B37" s="45" t="s">
        <v>36</v>
      </c>
      <c r="C37" s="46"/>
      <c r="D37" s="71">
        <v>257147.08</v>
      </c>
      <c r="E37" s="71">
        <v>69288.858300000007</v>
      </c>
      <c r="F37" s="72">
        <v>371.12327480795</v>
      </c>
      <c r="G37" s="71">
        <v>186112.89</v>
      </c>
      <c r="H37" s="72">
        <v>38.167259666968803</v>
      </c>
      <c r="I37" s="71">
        <v>-34859.93</v>
      </c>
      <c r="J37" s="72">
        <v>-13.556416817954901</v>
      </c>
      <c r="K37" s="71">
        <v>-21288.07</v>
      </c>
      <c r="L37" s="72">
        <v>-11.4382566409022</v>
      </c>
      <c r="M37" s="72">
        <v>0.63753360450242802</v>
      </c>
      <c r="N37" s="71">
        <v>534627.69999999995</v>
      </c>
      <c r="O37" s="71">
        <v>117787341.55</v>
      </c>
      <c r="P37" s="71">
        <v>107</v>
      </c>
      <c r="Q37" s="71">
        <v>124</v>
      </c>
      <c r="R37" s="72">
        <v>-13.709677419354801</v>
      </c>
      <c r="S37" s="71">
        <v>2403.2437383177598</v>
      </c>
      <c r="T37" s="71">
        <v>2237.7469354838699</v>
      </c>
      <c r="U37" s="73">
        <v>6.8863927613822504</v>
      </c>
      <c r="V37" s="40"/>
      <c r="W37" s="40"/>
    </row>
    <row r="38" spans="1:23" ht="12" thickBot="1" x14ac:dyDescent="0.2">
      <c r="A38" s="56"/>
      <c r="B38" s="45" t="s">
        <v>37</v>
      </c>
      <c r="C38" s="46"/>
      <c r="D38" s="71">
        <v>83505.17</v>
      </c>
      <c r="E38" s="71">
        <v>56585.745199999998</v>
      </c>
      <c r="F38" s="72">
        <v>147.572802487366</v>
      </c>
      <c r="G38" s="71">
        <v>110139.35</v>
      </c>
      <c r="H38" s="72">
        <v>-24.182256387022498</v>
      </c>
      <c r="I38" s="71">
        <v>-5510.23</v>
      </c>
      <c r="J38" s="72">
        <v>-6.5986692799978703</v>
      </c>
      <c r="K38" s="71">
        <v>-6473.47</v>
      </c>
      <c r="L38" s="72">
        <v>-5.8775269692439602</v>
      </c>
      <c r="M38" s="72">
        <v>-0.148798094375968</v>
      </c>
      <c r="N38" s="71">
        <v>123227.4</v>
      </c>
      <c r="O38" s="71">
        <v>119445448.09999999</v>
      </c>
      <c r="P38" s="71">
        <v>31</v>
      </c>
      <c r="Q38" s="71">
        <v>17</v>
      </c>
      <c r="R38" s="72">
        <v>82.352941176470594</v>
      </c>
      <c r="S38" s="71">
        <v>2693.7151612903199</v>
      </c>
      <c r="T38" s="71">
        <v>2336.6017647058802</v>
      </c>
      <c r="U38" s="73">
        <v>13.257281308591599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163845.47</v>
      </c>
      <c r="E39" s="71">
        <v>44762.817600000002</v>
      </c>
      <c r="F39" s="72">
        <v>366.03028760191398</v>
      </c>
      <c r="G39" s="71">
        <v>169366.3</v>
      </c>
      <c r="H39" s="72">
        <v>-3.2596980627196701</v>
      </c>
      <c r="I39" s="71">
        <v>-29918.85</v>
      </c>
      <c r="J39" s="72">
        <v>-18.260407199539902</v>
      </c>
      <c r="K39" s="71">
        <v>-23035.72</v>
      </c>
      <c r="L39" s="72">
        <v>-13.6011237182367</v>
      </c>
      <c r="M39" s="72">
        <v>0.29880246851411602</v>
      </c>
      <c r="N39" s="71">
        <v>352235.39</v>
      </c>
      <c r="O39" s="71">
        <v>81609263.719999999</v>
      </c>
      <c r="P39" s="71">
        <v>100</v>
      </c>
      <c r="Q39" s="71">
        <v>116</v>
      </c>
      <c r="R39" s="72">
        <v>-13.7931034482759</v>
      </c>
      <c r="S39" s="71">
        <v>1638.4547</v>
      </c>
      <c r="T39" s="71">
        <v>1624.0510344827601</v>
      </c>
      <c r="U39" s="73">
        <v>0.87910062556148205</v>
      </c>
      <c r="V39" s="40"/>
      <c r="W39" s="40"/>
    </row>
    <row r="40" spans="1:23" ht="12" thickBot="1" x14ac:dyDescent="0.2">
      <c r="A40" s="56"/>
      <c r="B40" s="45" t="s">
        <v>73</v>
      </c>
      <c r="C40" s="46"/>
      <c r="D40" s="74"/>
      <c r="E40" s="74"/>
      <c r="F40" s="74"/>
      <c r="G40" s="71">
        <v>1.36</v>
      </c>
      <c r="H40" s="74"/>
      <c r="I40" s="74"/>
      <c r="J40" s="74"/>
      <c r="K40" s="71">
        <v>0</v>
      </c>
      <c r="L40" s="72">
        <v>0</v>
      </c>
      <c r="M40" s="74"/>
      <c r="N40" s="74"/>
      <c r="O40" s="71">
        <v>4096.66</v>
      </c>
      <c r="P40" s="74"/>
      <c r="Q40" s="74"/>
      <c r="R40" s="74"/>
      <c r="S40" s="74"/>
      <c r="T40" s="74"/>
      <c r="U40" s="75"/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196155.55679999999</v>
      </c>
      <c r="E41" s="71">
        <v>106604.568</v>
      </c>
      <c r="F41" s="72">
        <v>184.00295642115501</v>
      </c>
      <c r="G41" s="71">
        <v>282445.82030000002</v>
      </c>
      <c r="H41" s="72">
        <v>-30.5510853049079</v>
      </c>
      <c r="I41" s="71">
        <v>13394.5494</v>
      </c>
      <c r="J41" s="72">
        <v>6.8285342605191</v>
      </c>
      <c r="K41" s="71">
        <v>18604.655900000002</v>
      </c>
      <c r="L41" s="72">
        <v>6.5869821972366402</v>
      </c>
      <c r="M41" s="72">
        <v>-0.28004315306901201</v>
      </c>
      <c r="N41" s="71">
        <v>369492.30829999998</v>
      </c>
      <c r="O41" s="71">
        <v>50130568.176799998</v>
      </c>
      <c r="P41" s="71">
        <v>260</v>
      </c>
      <c r="Q41" s="71">
        <v>270</v>
      </c>
      <c r="R41" s="72">
        <v>-3.7037037037037099</v>
      </c>
      <c r="S41" s="71">
        <v>754.44444923076901</v>
      </c>
      <c r="T41" s="71">
        <v>641.98796851851898</v>
      </c>
      <c r="U41" s="73">
        <v>14.905866273774199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417797.34480000002</v>
      </c>
      <c r="E42" s="71">
        <v>333594.38170000003</v>
      </c>
      <c r="F42" s="72">
        <v>125.241121469403</v>
      </c>
      <c r="G42" s="71">
        <v>390089.85190000001</v>
      </c>
      <c r="H42" s="72">
        <v>7.1028489372501697</v>
      </c>
      <c r="I42" s="71">
        <v>-5366.0797000000002</v>
      </c>
      <c r="J42" s="72">
        <v>-1.2843738158672999</v>
      </c>
      <c r="K42" s="71">
        <v>24567.161499999998</v>
      </c>
      <c r="L42" s="72">
        <v>6.2978212276841896</v>
      </c>
      <c r="M42" s="72">
        <v>-1.2184248961769599</v>
      </c>
      <c r="N42" s="71">
        <v>731916.93969999999</v>
      </c>
      <c r="O42" s="71">
        <v>126728943.0751</v>
      </c>
      <c r="P42" s="71">
        <v>3585</v>
      </c>
      <c r="Q42" s="71">
        <v>1788</v>
      </c>
      <c r="R42" s="72">
        <v>100.503355704698</v>
      </c>
      <c r="S42" s="71">
        <v>116.54040301255201</v>
      </c>
      <c r="T42" s="71">
        <v>175.682100055928</v>
      </c>
      <c r="U42" s="73">
        <v>-50.747805494551201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115445.33</v>
      </c>
      <c r="E43" s="71">
        <v>28876.136900000001</v>
      </c>
      <c r="F43" s="72">
        <v>399.79492547702898</v>
      </c>
      <c r="G43" s="71">
        <v>101794.92</v>
      </c>
      <c r="H43" s="72">
        <v>13.4097163198321</v>
      </c>
      <c r="I43" s="71">
        <v>-8993.57</v>
      </c>
      <c r="J43" s="72">
        <v>-7.7903281146149403</v>
      </c>
      <c r="K43" s="71">
        <v>-14518.93</v>
      </c>
      <c r="L43" s="72">
        <v>-14.2629219611352</v>
      </c>
      <c r="M43" s="72">
        <v>-0.38056247946646199</v>
      </c>
      <c r="N43" s="71">
        <v>220209.48</v>
      </c>
      <c r="O43" s="71">
        <v>52595205.799999997</v>
      </c>
      <c r="P43" s="71">
        <v>85</v>
      </c>
      <c r="Q43" s="71">
        <v>76</v>
      </c>
      <c r="R43" s="72">
        <v>11.842105263157899</v>
      </c>
      <c r="S43" s="71">
        <v>1358.18035294118</v>
      </c>
      <c r="T43" s="71">
        <v>1378.4756578947399</v>
      </c>
      <c r="U43" s="73">
        <v>-1.49430117359673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35297.46</v>
      </c>
      <c r="E44" s="71">
        <v>5898.1512000000002</v>
      </c>
      <c r="F44" s="72">
        <v>598.44956161856305</v>
      </c>
      <c r="G44" s="71">
        <v>92384.66</v>
      </c>
      <c r="H44" s="72">
        <v>-61.792942681176697</v>
      </c>
      <c r="I44" s="71">
        <v>3849.57</v>
      </c>
      <c r="J44" s="72">
        <v>10.9060821940162</v>
      </c>
      <c r="K44" s="71">
        <v>11640.77</v>
      </c>
      <c r="L44" s="72">
        <v>12.6003278033388</v>
      </c>
      <c r="M44" s="72">
        <v>-0.66930280385232299</v>
      </c>
      <c r="N44" s="71">
        <v>88744.48</v>
      </c>
      <c r="O44" s="71">
        <v>20933165.73</v>
      </c>
      <c r="P44" s="71">
        <v>48</v>
      </c>
      <c r="Q44" s="71">
        <v>51</v>
      </c>
      <c r="R44" s="72">
        <v>-5.8823529411764701</v>
      </c>
      <c r="S44" s="71">
        <v>735.36374999999998</v>
      </c>
      <c r="T44" s="71">
        <v>1047.9807843137301</v>
      </c>
      <c r="U44" s="73">
        <v>-42.511890790608803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14613.4755</v>
      </c>
      <c r="E45" s="77"/>
      <c r="F45" s="77"/>
      <c r="G45" s="76">
        <v>38907.286200000002</v>
      </c>
      <c r="H45" s="78">
        <v>-62.4402600970921</v>
      </c>
      <c r="I45" s="76">
        <v>1798.6545000000001</v>
      </c>
      <c r="J45" s="78">
        <v>12.3081911623282</v>
      </c>
      <c r="K45" s="76">
        <v>5087.4056</v>
      </c>
      <c r="L45" s="78">
        <v>13.0757143375371</v>
      </c>
      <c r="M45" s="78">
        <v>-0.64644955770776402</v>
      </c>
      <c r="N45" s="76">
        <v>20547.701499999999</v>
      </c>
      <c r="O45" s="76">
        <v>6778617.6619999995</v>
      </c>
      <c r="P45" s="76">
        <v>12</v>
      </c>
      <c r="Q45" s="76">
        <v>16</v>
      </c>
      <c r="R45" s="78">
        <v>-25</v>
      </c>
      <c r="S45" s="76">
        <v>1217.7896249999999</v>
      </c>
      <c r="T45" s="76">
        <v>370.88912499999998</v>
      </c>
      <c r="U45" s="79">
        <v>69.544072524020706</v>
      </c>
      <c r="V45" s="40"/>
      <c r="W45" s="40"/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37:C37"/>
    <mergeCell ref="B38:C38"/>
    <mergeCell ref="B39:C39"/>
    <mergeCell ref="B40:C40"/>
    <mergeCell ref="B19:C19"/>
    <mergeCell ref="B20:C20"/>
    <mergeCell ref="B21:C21"/>
    <mergeCell ref="B22:C22"/>
    <mergeCell ref="B23:C23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9" workbookViewId="0">
      <selection activeCell="B32" sqref="B32:E37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84601</v>
      </c>
      <c r="D2" s="32">
        <v>900323.47575897397</v>
      </c>
      <c r="E2" s="32">
        <v>676640.19736239302</v>
      </c>
      <c r="F2" s="32">
        <v>223683.27839658101</v>
      </c>
      <c r="G2" s="32">
        <v>676640.19736239302</v>
      </c>
      <c r="H2" s="32">
        <v>0.248447679549859</v>
      </c>
    </row>
    <row r="3" spans="1:8" ht="14.25" x14ac:dyDescent="0.2">
      <c r="A3" s="32">
        <v>2</v>
      </c>
      <c r="B3" s="33">
        <v>13</v>
      </c>
      <c r="C3" s="32">
        <v>18621</v>
      </c>
      <c r="D3" s="32">
        <v>133469.500910423</v>
      </c>
      <c r="E3" s="32">
        <v>108123.91550504501</v>
      </c>
      <c r="F3" s="32">
        <v>25345.585405377798</v>
      </c>
      <c r="G3" s="32">
        <v>108123.91550504501</v>
      </c>
      <c r="H3" s="32">
        <v>0.18989795595615799</v>
      </c>
    </row>
    <row r="4" spans="1:8" ht="14.25" x14ac:dyDescent="0.2">
      <c r="A4" s="32">
        <v>3</v>
      </c>
      <c r="B4" s="33">
        <v>14</v>
      </c>
      <c r="C4" s="32">
        <v>133757</v>
      </c>
      <c r="D4" s="32">
        <v>154810.29211794899</v>
      </c>
      <c r="E4" s="32">
        <v>118204.899164103</v>
      </c>
      <c r="F4" s="32">
        <v>36605.392953846203</v>
      </c>
      <c r="G4" s="32">
        <v>118204.899164103</v>
      </c>
      <c r="H4" s="32">
        <v>0.236453225771041</v>
      </c>
    </row>
    <row r="5" spans="1:8" ht="14.25" x14ac:dyDescent="0.2">
      <c r="A5" s="32">
        <v>4</v>
      </c>
      <c r="B5" s="33">
        <v>15</v>
      </c>
      <c r="C5" s="32">
        <v>3425</v>
      </c>
      <c r="D5" s="32">
        <v>50244.9056324786</v>
      </c>
      <c r="E5" s="32">
        <v>38056.904858974398</v>
      </c>
      <c r="F5" s="32">
        <v>12188.0007735043</v>
      </c>
      <c r="G5" s="32">
        <v>38056.904858974398</v>
      </c>
      <c r="H5" s="32">
        <v>0.242571871119723</v>
      </c>
    </row>
    <row r="6" spans="1:8" ht="14.25" x14ac:dyDescent="0.2">
      <c r="A6" s="32">
        <v>5</v>
      </c>
      <c r="B6" s="33">
        <v>16</v>
      </c>
      <c r="C6" s="32">
        <v>8129</v>
      </c>
      <c r="D6" s="32">
        <v>809270.08926581196</v>
      </c>
      <c r="E6" s="32">
        <v>458410.10971282102</v>
      </c>
      <c r="F6" s="32">
        <v>350859.97955299099</v>
      </c>
      <c r="G6" s="32">
        <v>458410.10971282102</v>
      </c>
      <c r="H6" s="32">
        <v>0.43355115208977901</v>
      </c>
    </row>
    <row r="7" spans="1:8" ht="14.25" x14ac:dyDescent="0.2">
      <c r="A7" s="32">
        <v>6</v>
      </c>
      <c r="B7" s="33">
        <v>17</v>
      </c>
      <c r="C7" s="32">
        <v>29075.101999999999</v>
      </c>
      <c r="D7" s="32">
        <v>423918.276890598</v>
      </c>
      <c r="E7" s="32">
        <v>306618.77218974399</v>
      </c>
      <c r="F7" s="32">
        <v>117299.504700855</v>
      </c>
      <c r="G7" s="32">
        <v>306618.77218974399</v>
      </c>
      <c r="H7" s="32">
        <v>0.27670310787549901</v>
      </c>
    </row>
    <row r="8" spans="1:8" ht="14.25" x14ac:dyDescent="0.2">
      <c r="A8" s="32">
        <v>7</v>
      </c>
      <c r="B8" s="33">
        <v>18</v>
      </c>
      <c r="C8" s="32">
        <v>61278</v>
      </c>
      <c r="D8" s="32">
        <v>136468.443264103</v>
      </c>
      <c r="E8" s="32">
        <v>109348.530328205</v>
      </c>
      <c r="F8" s="32">
        <v>27119.912935897399</v>
      </c>
      <c r="G8" s="32">
        <v>109348.530328205</v>
      </c>
      <c r="H8" s="32">
        <v>0.198726623439334</v>
      </c>
    </row>
    <row r="9" spans="1:8" ht="14.25" x14ac:dyDescent="0.2">
      <c r="A9" s="32">
        <v>8</v>
      </c>
      <c r="B9" s="33">
        <v>19</v>
      </c>
      <c r="C9" s="32">
        <v>18600</v>
      </c>
      <c r="D9" s="32">
        <v>113954.481305983</v>
      </c>
      <c r="E9" s="32">
        <v>108825.213305128</v>
      </c>
      <c r="F9" s="32">
        <v>5129.2680008547004</v>
      </c>
      <c r="G9" s="32">
        <v>108825.213305128</v>
      </c>
      <c r="H9" s="32">
        <v>4.5011551472749302E-2</v>
      </c>
    </row>
    <row r="10" spans="1:8" ht="14.25" x14ac:dyDescent="0.2">
      <c r="A10" s="32">
        <v>9</v>
      </c>
      <c r="B10" s="33">
        <v>21</v>
      </c>
      <c r="C10" s="32">
        <v>550053</v>
      </c>
      <c r="D10" s="32">
        <v>1477416.2290538501</v>
      </c>
      <c r="E10" s="32">
        <v>1347153.9655307699</v>
      </c>
      <c r="F10" s="32">
        <v>130262.263523077</v>
      </c>
      <c r="G10" s="32">
        <v>1347153.9655307699</v>
      </c>
      <c r="H10" s="35">
        <v>8.8168967526841294E-2</v>
      </c>
    </row>
    <row r="11" spans="1:8" ht="14.25" x14ac:dyDescent="0.2">
      <c r="A11" s="32">
        <v>10</v>
      </c>
      <c r="B11" s="33">
        <v>22</v>
      </c>
      <c r="C11" s="32">
        <v>48861.93</v>
      </c>
      <c r="D11" s="32">
        <v>704741.95173931599</v>
      </c>
      <c r="E11" s="32">
        <v>549534.73566837597</v>
      </c>
      <c r="F11" s="32">
        <v>155207.21607093999</v>
      </c>
      <c r="G11" s="32">
        <v>549534.73566837597</v>
      </c>
      <c r="H11" s="32">
        <v>0.22023269040233201</v>
      </c>
    </row>
    <row r="12" spans="1:8" ht="14.25" x14ac:dyDescent="0.2">
      <c r="A12" s="32">
        <v>11</v>
      </c>
      <c r="B12" s="33">
        <v>23</v>
      </c>
      <c r="C12" s="32">
        <v>319151.13299999997</v>
      </c>
      <c r="D12" s="32">
        <v>2017081.2495615401</v>
      </c>
      <c r="E12" s="32">
        <v>1710271.0682282101</v>
      </c>
      <c r="F12" s="32">
        <v>306810.18133333302</v>
      </c>
      <c r="G12" s="32">
        <v>1710271.0682282101</v>
      </c>
      <c r="H12" s="32">
        <v>0.152106010305745</v>
      </c>
    </row>
    <row r="13" spans="1:8" ht="14.25" x14ac:dyDescent="0.2">
      <c r="A13" s="32">
        <v>12</v>
      </c>
      <c r="B13" s="33">
        <v>24</v>
      </c>
      <c r="C13" s="32">
        <v>32589</v>
      </c>
      <c r="D13" s="32">
        <v>1308755.2574247899</v>
      </c>
      <c r="E13" s="32">
        <v>1064404.88888376</v>
      </c>
      <c r="F13" s="32">
        <v>244350.36854102599</v>
      </c>
      <c r="G13" s="32">
        <v>1064404.88888376</v>
      </c>
      <c r="H13" s="32">
        <v>0.186704402641201</v>
      </c>
    </row>
    <row r="14" spans="1:8" ht="14.25" x14ac:dyDescent="0.2">
      <c r="A14" s="32">
        <v>13</v>
      </c>
      <c r="B14" s="33">
        <v>25</v>
      </c>
      <c r="C14" s="32">
        <v>150535</v>
      </c>
      <c r="D14" s="32">
        <v>2814767.8254</v>
      </c>
      <c r="E14" s="32">
        <v>1937337.2376999999</v>
      </c>
      <c r="F14" s="32">
        <v>877430.58770000003</v>
      </c>
      <c r="G14" s="32">
        <v>1937337.2376999999</v>
      </c>
      <c r="H14" s="32">
        <v>0.31172396521738299</v>
      </c>
    </row>
    <row r="15" spans="1:8" ht="14.25" x14ac:dyDescent="0.2">
      <c r="A15" s="32">
        <v>14</v>
      </c>
      <c r="B15" s="33">
        <v>26</v>
      </c>
      <c r="C15" s="32">
        <v>106552</v>
      </c>
      <c r="D15" s="32">
        <v>620335.96953892999</v>
      </c>
      <c r="E15" s="32">
        <v>459340.59980419802</v>
      </c>
      <c r="F15" s="32">
        <v>160995.36973473299</v>
      </c>
      <c r="G15" s="32">
        <v>459340.59980419802</v>
      </c>
      <c r="H15" s="32">
        <v>0.25952931579059302</v>
      </c>
    </row>
    <row r="16" spans="1:8" ht="14.25" x14ac:dyDescent="0.2">
      <c r="A16" s="32">
        <v>15</v>
      </c>
      <c r="B16" s="33">
        <v>27</v>
      </c>
      <c r="C16" s="32">
        <v>264508.56900000002</v>
      </c>
      <c r="D16" s="32">
        <v>1958278.3515000001</v>
      </c>
      <c r="E16" s="32">
        <v>1696559.5930000001</v>
      </c>
      <c r="F16" s="32">
        <v>261718.7585</v>
      </c>
      <c r="G16" s="32">
        <v>1696559.5930000001</v>
      </c>
      <c r="H16" s="32">
        <v>0.133647373622615</v>
      </c>
    </row>
    <row r="17" spans="1:8" ht="14.25" x14ac:dyDescent="0.2">
      <c r="A17" s="32">
        <v>16</v>
      </c>
      <c r="B17" s="33">
        <v>29</v>
      </c>
      <c r="C17" s="32">
        <v>301700</v>
      </c>
      <c r="D17" s="32">
        <v>4216156.1795521397</v>
      </c>
      <c r="E17" s="32">
        <v>3510463.2025205102</v>
      </c>
      <c r="F17" s="32">
        <v>705692.97703162394</v>
      </c>
      <c r="G17" s="32">
        <v>3510463.2025205102</v>
      </c>
      <c r="H17" s="32">
        <v>0.16737828177574399</v>
      </c>
    </row>
    <row r="18" spans="1:8" ht="14.25" x14ac:dyDescent="0.2">
      <c r="A18" s="32">
        <v>17</v>
      </c>
      <c r="B18" s="33">
        <v>31</v>
      </c>
      <c r="C18" s="32">
        <v>29963.227999999999</v>
      </c>
      <c r="D18" s="32">
        <v>294555.38396839902</v>
      </c>
      <c r="E18" s="32">
        <v>247965.80064068799</v>
      </c>
      <c r="F18" s="32">
        <v>46589.583327710498</v>
      </c>
      <c r="G18" s="32">
        <v>247965.80064068799</v>
      </c>
      <c r="H18" s="32">
        <v>0.15816917925597601</v>
      </c>
    </row>
    <row r="19" spans="1:8" ht="14.25" x14ac:dyDescent="0.2">
      <c r="A19" s="32">
        <v>18</v>
      </c>
      <c r="B19" s="33">
        <v>32</v>
      </c>
      <c r="C19" s="32">
        <v>20867.652999999998</v>
      </c>
      <c r="D19" s="32">
        <v>283340.25744059402</v>
      </c>
      <c r="E19" s="32">
        <v>261205.60516105301</v>
      </c>
      <c r="F19" s="32">
        <v>22134.6522795413</v>
      </c>
      <c r="G19" s="32">
        <v>261205.60516105301</v>
      </c>
      <c r="H19" s="32">
        <v>7.8120393054919496E-2</v>
      </c>
    </row>
    <row r="20" spans="1:8" ht="14.25" x14ac:dyDescent="0.2">
      <c r="A20" s="32">
        <v>19</v>
      </c>
      <c r="B20" s="33">
        <v>33</v>
      </c>
      <c r="C20" s="32">
        <v>28980.887999999999</v>
      </c>
      <c r="D20" s="32">
        <v>435899.14855685597</v>
      </c>
      <c r="E20" s="32">
        <v>327772.40642450203</v>
      </c>
      <c r="F20" s="32">
        <v>108126.742132354</v>
      </c>
      <c r="G20" s="32">
        <v>327772.40642450203</v>
      </c>
      <c r="H20" s="32">
        <v>0.248054492628244</v>
      </c>
    </row>
    <row r="21" spans="1:8" ht="14.25" x14ac:dyDescent="0.2">
      <c r="A21" s="32">
        <v>20</v>
      </c>
      <c r="B21" s="33">
        <v>34</v>
      </c>
      <c r="C21" s="32">
        <v>58314.904999999999</v>
      </c>
      <c r="D21" s="32">
        <v>296775.77863828</v>
      </c>
      <c r="E21" s="32">
        <v>212477.55810375401</v>
      </c>
      <c r="F21" s="32">
        <v>84298.220534526001</v>
      </c>
      <c r="G21" s="32">
        <v>212477.55810375401</v>
      </c>
      <c r="H21" s="32">
        <v>0.28404683468886199</v>
      </c>
    </row>
    <row r="22" spans="1:8" ht="14.25" x14ac:dyDescent="0.2">
      <c r="A22" s="32">
        <v>21</v>
      </c>
      <c r="B22" s="33">
        <v>35</v>
      </c>
      <c r="C22" s="32">
        <v>36992.262000000002</v>
      </c>
      <c r="D22" s="32">
        <v>1071757.9574185801</v>
      </c>
      <c r="E22" s="32">
        <v>1037854.04169558</v>
      </c>
      <c r="F22" s="32">
        <v>33903.915723008802</v>
      </c>
      <c r="G22" s="32">
        <v>1037854.04169558</v>
      </c>
      <c r="H22" s="32">
        <v>3.1633929553151301E-2</v>
      </c>
    </row>
    <row r="23" spans="1:8" ht="14.25" x14ac:dyDescent="0.2">
      <c r="A23" s="32">
        <v>22</v>
      </c>
      <c r="B23" s="33">
        <v>36</v>
      </c>
      <c r="C23" s="32">
        <v>143634.16</v>
      </c>
      <c r="D23" s="32">
        <v>727230.25488230097</v>
      </c>
      <c r="E23" s="32">
        <v>605974.01206801797</v>
      </c>
      <c r="F23" s="32">
        <v>121256.242814283</v>
      </c>
      <c r="G23" s="32">
        <v>605974.01206801797</v>
      </c>
      <c r="H23" s="32">
        <v>0.166737071237372</v>
      </c>
    </row>
    <row r="24" spans="1:8" ht="14.25" x14ac:dyDescent="0.2">
      <c r="A24" s="32">
        <v>23</v>
      </c>
      <c r="B24" s="33">
        <v>37</v>
      </c>
      <c r="C24" s="32">
        <v>150781.25899999999</v>
      </c>
      <c r="D24" s="32">
        <v>1143862.10900265</v>
      </c>
      <c r="E24" s="32">
        <v>977206.67899729603</v>
      </c>
      <c r="F24" s="32">
        <v>166655.430005359</v>
      </c>
      <c r="G24" s="32">
        <v>977206.67899729603</v>
      </c>
      <c r="H24" s="32">
        <v>0.14569538469166299</v>
      </c>
    </row>
    <row r="25" spans="1:8" ht="14.25" x14ac:dyDescent="0.2">
      <c r="A25" s="32">
        <v>24</v>
      </c>
      <c r="B25" s="33">
        <v>38</v>
      </c>
      <c r="C25" s="32">
        <v>280247.83199999999</v>
      </c>
      <c r="D25" s="32">
        <v>1439401.85849115</v>
      </c>
      <c r="E25" s="32">
        <v>1334156.5105292001</v>
      </c>
      <c r="F25" s="32">
        <v>105245.347961947</v>
      </c>
      <c r="G25" s="32">
        <v>1334156.5105292001</v>
      </c>
      <c r="H25" s="32">
        <v>7.3117418420085997E-2</v>
      </c>
    </row>
    <row r="26" spans="1:8" ht="14.25" x14ac:dyDescent="0.2">
      <c r="A26" s="32">
        <v>25</v>
      </c>
      <c r="B26" s="33">
        <v>39</v>
      </c>
      <c r="C26" s="32">
        <v>77101.774000000005</v>
      </c>
      <c r="D26" s="32">
        <v>119467.490499365</v>
      </c>
      <c r="E26" s="32">
        <v>85360.295924254795</v>
      </c>
      <c r="F26" s="32">
        <v>34107.194575109803</v>
      </c>
      <c r="G26" s="32">
        <v>85360.295924254795</v>
      </c>
      <c r="H26" s="32">
        <v>0.28549352156427199</v>
      </c>
    </row>
    <row r="27" spans="1:8" ht="14.25" x14ac:dyDescent="0.2">
      <c r="A27" s="32">
        <v>26</v>
      </c>
      <c r="B27" s="33">
        <v>42</v>
      </c>
      <c r="C27" s="32">
        <v>12466.171</v>
      </c>
      <c r="D27" s="32">
        <v>224689.0509</v>
      </c>
      <c r="E27" s="32">
        <v>203049.28539999999</v>
      </c>
      <c r="F27" s="32">
        <v>21639.765500000001</v>
      </c>
      <c r="G27" s="32">
        <v>203049.28539999999</v>
      </c>
      <c r="H27" s="32">
        <v>9.6309835362787602E-2</v>
      </c>
    </row>
    <row r="28" spans="1:8" ht="14.25" x14ac:dyDescent="0.2">
      <c r="A28" s="32">
        <v>27</v>
      </c>
      <c r="B28" s="33">
        <v>75</v>
      </c>
      <c r="C28" s="32">
        <v>271</v>
      </c>
      <c r="D28" s="32">
        <v>196155.555555556</v>
      </c>
      <c r="E28" s="32">
        <v>182761.008547009</v>
      </c>
      <c r="F28" s="32">
        <v>13394.547008547001</v>
      </c>
      <c r="G28" s="32">
        <v>182761.008547009</v>
      </c>
      <c r="H28" s="32">
        <v>6.8285330846790004E-2</v>
      </c>
    </row>
    <row r="29" spans="1:8" ht="14.25" x14ac:dyDescent="0.2">
      <c r="A29" s="32">
        <v>28</v>
      </c>
      <c r="B29" s="33">
        <v>76</v>
      </c>
      <c r="C29" s="32">
        <v>3895</v>
      </c>
      <c r="D29" s="32">
        <v>417797.32131111098</v>
      </c>
      <c r="E29" s="32">
        <v>423163.42938974302</v>
      </c>
      <c r="F29" s="32">
        <v>-5366.1080786324801</v>
      </c>
      <c r="G29" s="32">
        <v>423163.42938974302</v>
      </c>
      <c r="H29" s="32">
        <v>-1.2843806805158099E-2</v>
      </c>
    </row>
    <row r="30" spans="1:8" ht="14.25" x14ac:dyDescent="0.2">
      <c r="A30" s="32">
        <v>29</v>
      </c>
      <c r="B30" s="33">
        <v>99</v>
      </c>
      <c r="C30" s="32">
        <v>14</v>
      </c>
      <c r="D30" s="32">
        <v>14613.4755313516</v>
      </c>
      <c r="E30" s="32">
        <v>12814.820875879301</v>
      </c>
      <c r="F30" s="32">
        <v>1798.65465547235</v>
      </c>
      <c r="G30" s="32">
        <v>12814.820875879301</v>
      </c>
      <c r="H30" s="32">
        <v>0.123081921998195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38</v>
      </c>
      <c r="D32" s="37">
        <v>53502.5</v>
      </c>
      <c r="E32" s="37">
        <v>51723.63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103</v>
      </c>
      <c r="D33" s="37">
        <v>257147.08</v>
      </c>
      <c r="E33" s="37">
        <v>292007.01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32</v>
      </c>
      <c r="D34" s="37">
        <v>83505.17</v>
      </c>
      <c r="E34" s="37">
        <v>89015.4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90</v>
      </c>
      <c r="D35" s="37">
        <v>163845.47</v>
      </c>
      <c r="E35" s="37">
        <v>193764.32</v>
      </c>
      <c r="F35" s="32"/>
      <c r="G35" s="32"/>
      <c r="H35" s="32"/>
    </row>
    <row r="36" spans="1:8" ht="14.25" x14ac:dyDescent="0.2">
      <c r="A36" s="32"/>
      <c r="B36" s="36">
        <v>77</v>
      </c>
      <c r="C36" s="37">
        <v>77</v>
      </c>
      <c r="D36" s="37">
        <v>115445.33</v>
      </c>
      <c r="E36" s="37">
        <v>124438.9</v>
      </c>
      <c r="F36" s="32"/>
      <c r="G36" s="32"/>
      <c r="H36" s="32"/>
    </row>
    <row r="37" spans="1:8" ht="14.25" x14ac:dyDescent="0.2">
      <c r="A37" s="32"/>
      <c r="B37" s="36">
        <v>78</v>
      </c>
      <c r="C37" s="37">
        <v>44</v>
      </c>
      <c r="D37" s="37">
        <v>35297.46</v>
      </c>
      <c r="E37" s="37">
        <v>31447.89</v>
      </c>
      <c r="F37" s="32"/>
      <c r="G37" s="32"/>
      <c r="H37" s="32"/>
    </row>
    <row r="38" spans="1:8" ht="14.25" x14ac:dyDescent="0.2">
      <c r="A38" s="32"/>
      <c r="B38" s="36">
        <v>74</v>
      </c>
      <c r="C38" s="37">
        <v>0</v>
      </c>
      <c r="D38" s="37">
        <v>0</v>
      </c>
      <c r="E38" s="37">
        <v>0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2015-09-02T23:46:00Z</dcterms:modified>
</cp:coreProperties>
</file>