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E4" i="2" l="1"/>
  <c r="J35" i="2" l="1"/>
  <c r="I35" i="2"/>
  <c r="H35" i="2"/>
  <c r="F35" i="2"/>
  <c r="E35" i="2"/>
  <c r="J31" i="2"/>
  <c r="I31" i="2"/>
  <c r="H31" i="2"/>
  <c r="F31" i="2"/>
  <c r="E31" i="2"/>
  <c r="K31" i="2" l="1"/>
  <c r="K35" i="2"/>
  <c r="G35" i="2"/>
  <c r="L35" i="2" s="1"/>
  <c r="G31" i="2"/>
  <c r="L31" i="2" s="1"/>
  <c r="J38" i="2"/>
  <c r="J39" i="2"/>
  <c r="J32" i="2"/>
  <c r="J33" i="2"/>
  <c r="J34" i="2"/>
  <c r="I38" i="2"/>
  <c r="I39" i="2"/>
  <c r="I32" i="2"/>
  <c r="I33" i="2"/>
  <c r="I34" i="2"/>
  <c r="H30" i="2" l="1"/>
  <c r="H32" i="2"/>
  <c r="H40" i="2" l="1"/>
  <c r="J8" i="2" l="1"/>
  <c r="F38" i="2" l="1"/>
  <c r="F39" i="2"/>
  <c r="F33" i="2"/>
  <c r="F34" i="2"/>
  <c r="E38" i="2"/>
  <c r="K38" i="2" s="1"/>
  <c r="E39" i="2"/>
  <c r="K39" i="2" s="1"/>
  <c r="E34" i="2"/>
  <c r="K34" i="2" s="1"/>
  <c r="E33" i="2"/>
  <c r="K33" i="2" s="1"/>
  <c r="F40" i="2"/>
  <c r="E13" i="2"/>
  <c r="F37" i="2"/>
  <c r="F36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2" i="2"/>
  <c r="F4" i="2"/>
  <c r="E40" i="2"/>
  <c r="E37" i="2"/>
  <c r="E36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2" i="2"/>
  <c r="K32" i="2" s="1"/>
  <c r="E5" i="2"/>
  <c r="I30" i="2"/>
  <c r="I36" i="2"/>
  <c r="I37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6" i="2"/>
  <c r="J37" i="2"/>
  <c r="J40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3" i="2"/>
  <c r="H34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15" i="2" l="1"/>
  <c r="K6" i="2"/>
  <c r="E3" i="2"/>
  <c r="K19" i="2"/>
  <c r="G36" i="2"/>
  <c r="L36" i="2" s="1"/>
  <c r="G37" i="2"/>
  <c r="L37" i="2" s="1"/>
  <c r="G30" i="2"/>
  <c r="L30" i="2" s="1"/>
  <c r="G40" i="2"/>
  <c r="L40" i="2" s="1"/>
  <c r="G38" i="2"/>
  <c r="L38" i="2" s="1"/>
  <c r="G33" i="2"/>
  <c r="L33" i="2" s="1"/>
  <c r="G39" i="2"/>
  <c r="L39" i="2" s="1"/>
  <c r="G34" i="2"/>
  <c r="L34" i="2" s="1"/>
  <c r="G29" i="2"/>
  <c r="L29" i="2" s="1"/>
  <c r="G32" i="2"/>
  <c r="L32" i="2" s="1"/>
  <c r="I3" i="2"/>
  <c r="K5" i="2"/>
  <c r="K7" i="2"/>
  <c r="K40" i="2"/>
  <c r="G19" i="2"/>
  <c r="L19" i="2" s="1"/>
  <c r="G11" i="2"/>
  <c r="L11" i="2" s="1"/>
  <c r="G7" i="2"/>
  <c r="L7" i="2" s="1"/>
  <c r="G5" i="2"/>
  <c r="L5" i="2" s="1"/>
  <c r="K37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3" i="2"/>
  <c r="G26" i="2"/>
  <c r="L26" i="2" s="1"/>
  <c r="G15" i="2"/>
  <c r="L15" i="2" s="1"/>
  <c r="G13" i="2"/>
  <c r="L13" i="2" s="1"/>
  <c r="G10" i="2"/>
  <c r="L10" i="2" s="1"/>
  <c r="G4" i="2"/>
  <c r="K36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K3" i="2" l="1"/>
  <c r="L4" i="2"/>
  <c r="G3" i="2"/>
  <c r="L3" i="2" s="1"/>
</calcChain>
</file>

<file path=xl/sharedStrings.xml><?xml version="1.0" encoding="utf-8"?>
<sst xmlns="http://schemas.openxmlformats.org/spreadsheetml/2006/main" count="117" uniqueCount="75">
  <si>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</si>
  <si>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</si>
  <si>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</si>
  <si>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</si>
  <si>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</si>
  <si>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</si>
  <si>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</si>
  <si>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</si>
  <si>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</si>
  <si>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</si>
  <si>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</si>
  <si>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</si>
  <si>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</si>
  <si>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</si>
  <si>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</si>
  <si>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</si>
  <si>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</si>
  <si>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</si>
  <si>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</si>
  <si>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</si>
  <si>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</si>
  <si>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</si>
  <si>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</si>
  <si>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</si>
  <si>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</si>
  <si>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</si>
  <si>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</si>
  <si>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</si>
  <si>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</si>
  <si>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</si>
  <si>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</si>
  <si>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</si>
  <si>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</si>
  <si>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</si>
  <si>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</si>
  <si>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</si>
  <si>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</si>
  <si>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</si>
  <si>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</si>
  <si>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</si>
  <si>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</si>
  <si>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</si>
  <si>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</si>
  <si>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</si>
  <si>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</si>
  <si>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</si>
  <si>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</si>
  <si>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</si>
  <si>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</si>
  <si>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</si>
  <si>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</si>
  <si>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</si>
  <si>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</si>
  <si>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</si>
  <si>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</si>
  <si>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</si>
  <si>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</si>
  <si>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</si>
  <si>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</si>
  <si>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</si>
  <si>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</si>
  <si>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</si>
  <si>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</si>
  <si>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 xml:space="preserve">   </t>
  </si>
  <si>
    <t>DEPT</t>
  </si>
  <si>
    <t>QTY</t>
  </si>
  <si>
    <t>AMT</t>
  </si>
  <si>
    <t>COST</t>
  </si>
  <si>
    <t>PROFIT</t>
  </si>
  <si>
    <t>PROFIT_RATE</t>
  </si>
  <si>
    <t>70-手机通信自营</t>
  </si>
  <si>
    <t>41-周转筐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</si>
  <si>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3" type="noConversion"/>
  </si>
  <si>
    <t>74-赠品</t>
  </si>
  <si>
    <r>
      <t>37-</t>
    </r>
    <r>
      <rPr>
        <sz val="8"/>
        <color rgb="FF000000"/>
        <rFont val="宋体"/>
        <family val="3"/>
        <charset val="134"/>
      </rPr>
      <t>水果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</si>
</sst>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b/>
      <sz val="9"/>
      <color indexed="64"/>
      <name val="Segoe UI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0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4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5" fillId="0" borderId="0"/>
    <xf numFmtId="43" fontId="35" fillId="0" borderId="0" applyFont="0" applyFill="0" applyBorder="0" applyAlignment="0" applyProtection="0"/>
    <xf numFmtId="41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9" fontId="35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40" fillId="0" borderId="1" applyNumberFormat="0" applyFill="0" applyAlignment="0" applyProtection="0"/>
    <xf numFmtId="0" fontId="41" fillId="0" borderId="2" applyNumberFormat="0" applyFill="0" applyAlignment="0" applyProtection="0"/>
    <xf numFmtId="0" fontId="42" fillId="0" borderId="3" applyNumberFormat="0" applyFill="0" applyAlignment="0" applyProtection="0"/>
    <xf numFmtId="0" fontId="42" fillId="0" borderId="0" applyNumberFormat="0" applyFill="0" applyBorder="0" applyAlignment="0" applyProtection="0"/>
    <xf numFmtId="0" fontId="45" fillId="2" borderId="0" applyNumberFormat="0" applyBorder="0" applyAlignment="0" applyProtection="0"/>
    <xf numFmtId="0" fontId="43" fillId="3" borderId="0" applyNumberFormat="0" applyBorder="0" applyAlignment="0" applyProtection="0"/>
    <xf numFmtId="0" fontId="52" fillId="4" borderId="0" applyNumberFormat="0" applyBorder="0" applyAlignment="0" applyProtection="0"/>
    <xf numFmtId="0" fontId="54" fillId="5" borderId="4" applyNumberFormat="0" applyAlignment="0" applyProtection="0"/>
    <xf numFmtId="0" fontId="53" fillId="6" borderId="5" applyNumberFormat="0" applyAlignment="0" applyProtection="0"/>
    <xf numFmtId="0" fontId="47" fillId="6" borderId="4" applyNumberFormat="0" applyAlignment="0" applyProtection="0"/>
    <xf numFmtId="0" fontId="51" fillId="0" borderId="6" applyNumberFormat="0" applyFill="0" applyAlignment="0" applyProtection="0"/>
    <xf numFmtId="0" fontId="48" fillId="7" borderId="7" applyNumberFormat="0" applyAlignment="0" applyProtection="0"/>
    <xf numFmtId="0" fontId="50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46" fillId="0" borderId="9" applyNumberFormat="0" applyFill="0" applyAlignment="0" applyProtection="0"/>
    <xf numFmtId="0" fontId="37" fillId="9" borderId="0" applyNumberFormat="0" applyBorder="0" applyAlignment="0" applyProtection="0"/>
    <xf numFmtId="0" fontId="36" fillId="10" borderId="0" applyNumberFormat="0" applyBorder="0" applyAlignment="0" applyProtection="0"/>
    <xf numFmtId="0" fontId="36" fillId="11" borderId="0" applyNumberFormat="0" applyBorder="0" applyAlignment="0" applyProtection="0"/>
    <xf numFmtId="0" fontId="37" fillId="12" borderId="0" applyNumberFormat="0" applyBorder="0" applyAlignment="0" applyProtection="0"/>
    <xf numFmtId="0" fontId="37" fillId="13" borderId="0" applyNumberFormat="0" applyBorder="0" applyAlignment="0" applyProtection="0"/>
    <xf numFmtId="0" fontId="36" fillId="14" borderId="0" applyNumberFormat="0" applyBorder="0" applyAlignment="0" applyProtection="0"/>
    <xf numFmtId="0" fontId="36" fillId="15" borderId="0" applyNumberFormat="0" applyBorder="0" applyAlignment="0" applyProtection="0"/>
    <xf numFmtId="0" fontId="37" fillId="16" borderId="0" applyNumberFormat="0" applyBorder="0" applyAlignment="0" applyProtection="0"/>
    <xf numFmtId="0" fontId="37" fillId="17" borderId="0" applyNumberFormat="0" applyBorder="0" applyAlignment="0" applyProtection="0"/>
    <xf numFmtId="0" fontId="36" fillId="18" borderId="0" applyNumberFormat="0" applyBorder="0" applyAlignment="0" applyProtection="0"/>
    <xf numFmtId="0" fontId="36" fillId="19" borderId="0" applyNumberFormat="0" applyBorder="0" applyAlignment="0" applyProtection="0"/>
    <xf numFmtId="0" fontId="37" fillId="20" borderId="0" applyNumberFormat="0" applyBorder="0" applyAlignment="0" applyProtection="0"/>
    <xf numFmtId="0" fontId="37" fillId="21" borderId="0" applyNumberFormat="0" applyBorder="0" applyAlignment="0" applyProtection="0"/>
    <xf numFmtId="0" fontId="36" fillId="22" borderId="0" applyNumberFormat="0" applyBorder="0" applyAlignment="0" applyProtection="0"/>
    <xf numFmtId="0" fontId="36" fillId="23" borderId="0" applyNumberFormat="0" applyBorder="0" applyAlignment="0" applyProtection="0"/>
    <xf numFmtId="0" fontId="37" fillId="24" borderId="0" applyNumberFormat="0" applyBorder="0" applyAlignment="0" applyProtection="0"/>
    <xf numFmtId="0" fontId="37" fillId="25" borderId="0" applyNumberFormat="0" applyBorder="0" applyAlignment="0" applyProtection="0"/>
    <xf numFmtId="0" fontId="36" fillId="26" borderId="0" applyNumberFormat="0" applyBorder="0" applyAlignment="0" applyProtection="0"/>
    <xf numFmtId="0" fontId="36" fillId="27" borderId="0" applyNumberFormat="0" applyBorder="0" applyAlignment="0" applyProtection="0"/>
    <xf numFmtId="0" fontId="37" fillId="28" borderId="0" applyNumberFormat="0" applyBorder="0" applyAlignment="0" applyProtection="0"/>
    <xf numFmtId="0" fontId="37" fillId="29" borderId="0" applyNumberFormat="0" applyBorder="0" applyAlignment="0" applyProtection="0"/>
    <xf numFmtId="0" fontId="36" fillId="30" borderId="0" applyNumberFormat="0" applyBorder="0" applyAlignment="0" applyProtection="0"/>
    <xf numFmtId="0" fontId="36" fillId="31" borderId="0" applyNumberFormat="0" applyBorder="0" applyAlignment="0" applyProtection="0"/>
    <xf numFmtId="0" fontId="37" fillId="32" borderId="0" applyNumberFormat="0" applyBorder="0" applyAlignment="0" applyProtection="0"/>
    <xf numFmtId="0" fontId="44" fillId="0" borderId="0" applyNumberFormat="0" applyFill="0" applyBorder="0" applyAlignment="0" applyProtection="0">
      <alignment vertical="top"/>
      <protection locked="0"/>
    </xf>
    <xf numFmtId="0" fontId="55" fillId="0" borderId="0" applyNumberFormat="0" applyFill="0" applyBorder="0" applyAlignment="0" applyProtection="0">
      <alignment vertical="top"/>
      <protection locked="0"/>
    </xf>
    <xf numFmtId="0" fontId="38" fillId="38" borderId="21">
      <alignment vertical="center"/>
    </xf>
  </cellStyleXfs>
  <cellXfs count="80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32" fillId="0" borderId="0" xfId="0" applyNumberFormat="1" applyFont="1" applyAlignment="1"/>
    <xf numFmtId="1" fontId="32" fillId="0" borderId="0" xfId="0" applyNumberFormat="1" applyFont="1" applyAlignment="1"/>
    <xf numFmtId="0" fontId="20" fillId="0" borderId="0" xfId="0" applyFont="1">
      <alignment vertical="center"/>
    </xf>
    <xf numFmtId="11" fontId="32" fillId="0" borderId="0" xfId="0" applyNumberFormat="1" applyFont="1" applyAlignment="1"/>
    <xf numFmtId="1" fontId="56" fillId="0" borderId="0" xfId="0" applyNumberFormat="1" applyFont="1" applyAlignment="1"/>
    <xf numFmtId="0" fontId="56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20" fillId="0" borderId="0" xfId="0" applyFont="1">
      <alignment vertical="center"/>
    </xf>
    <xf numFmtId="49" fontId="21" fillId="33" borderId="18" xfId="0" applyNumberFormat="1" applyFont="1" applyFill="1" applyBorder="1" applyAlignment="1">
      <alignment horizontal="left" vertical="top" wrapText="1"/>
    </xf>
    <xf numFmtId="0" fontId="21" fillId="33" borderId="18" xfId="0" applyFont="1" applyFill="1" applyBorder="1" applyAlignment="1">
      <alignment vertical="center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3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110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f70f2602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61" Type="http://schemas.openxmlformats.org/officeDocument/2006/relationships/hyperlink" Target="cid:f456201d2" TargetMode="External"/><Relationship Id="rId82" Type="http://schemas.openxmlformats.org/officeDocument/2006/relationships/image" Target="cid:27d6fe1a13" TargetMode="External"/><Relationship Id="rId199" Type="http://schemas.openxmlformats.org/officeDocument/2006/relationships/hyperlink" Target="cid:9fc12dd62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467" Type="http://schemas.openxmlformats.org/officeDocument/2006/relationships/hyperlink" Target="cid:f70f25d6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L3" sqref="L3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42" t="s">
        <v>4</v>
      </c>
      <c r="D2" s="42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3" t="s">
        <v>5</v>
      </c>
      <c r="B3" s="43"/>
      <c r="C3" s="43"/>
      <c r="D3" s="43"/>
      <c r="E3" s="15">
        <f>SUM(E4:E40)</f>
        <v>27323632.889899995</v>
      </c>
      <c r="F3" s="25">
        <f>RA!I7</f>
        <v>2670614.2947999998</v>
      </c>
      <c r="G3" s="16">
        <f>SUM(G4:G40)</f>
        <v>24653018.595099993</v>
      </c>
      <c r="H3" s="27">
        <f>RA!J7</f>
        <v>9.7740088426791001</v>
      </c>
      <c r="I3" s="20">
        <f>SUM(I4:I40)</f>
        <v>27323637.628796279</v>
      </c>
      <c r="J3" s="21">
        <f>SUM(J4:J40)</f>
        <v>24653018.529694647</v>
      </c>
      <c r="K3" s="22">
        <f>E3-I3</f>
        <v>-4.7388962842524052</v>
      </c>
      <c r="L3" s="22">
        <f>G3-J3</f>
        <v>6.540534645318985E-2</v>
      </c>
    </row>
    <row r="4" spans="1:13" x14ac:dyDescent="0.15">
      <c r="A4" s="44">
        <f>RA!A8</f>
        <v>42250</v>
      </c>
      <c r="B4" s="12">
        <v>12</v>
      </c>
      <c r="C4" s="41" t="s">
        <v>6</v>
      </c>
      <c r="D4" s="41"/>
      <c r="E4" s="15">
        <f>VLOOKUP(C4,RA!B8:D36,3,0)</f>
        <v>888790.06030000001</v>
      </c>
      <c r="F4" s="25">
        <f>VLOOKUP(C4,RA!B8:I39,8,0)</f>
        <v>201888.83040000001</v>
      </c>
      <c r="G4" s="16">
        <f t="shared" ref="G4:G40" si="0">E4-F4</f>
        <v>686901.22990000003</v>
      </c>
      <c r="H4" s="27">
        <f>RA!J8</f>
        <v>22.7150189249253</v>
      </c>
      <c r="I4" s="20">
        <f>VLOOKUP(B4,RMS!B:D,3,FALSE)</f>
        <v>888791.29666068405</v>
      </c>
      <c r="J4" s="21">
        <f>VLOOKUP(B4,RMS!B:E,4,FALSE)</f>
        <v>686901.24762307701</v>
      </c>
      <c r="K4" s="22">
        <f t="shared" ref="K4:K40" si="1">E4-I4</f>
        <v>-1.2363606840372086</v>
      </c>
      <c r="L4" s="22">
        <f t="shared" ref="L4:L40" si="2">G4-J4</f>
        <v>-1.7723076976835728E-2</v>
      </c>
    </row>
    <row r="5" spans="1:13" x14ac:dyDescent="0.15">
      <c r="A5" s="44"/>
      <c r="B5" s="12">
        <v>13</v>
      </c>
      <c r="C5" s="41" t="s">
        <v>7</v>
      </c>
      <c r="D5" s="41"/>
      <c r="E5" s="15">
        <f>VLOOKUP(C5,RA!B8:D37,3,0)</f>
        <v>181384.51560000001</v>
      </c>
      <c r="F5" s="25">
        <f>VLOOKUP(C5,RA!B9:I40,8,0)</f>
        <v>34400.737300000001</v>
      </c>
      <c r="G5" s="16">
        <f t="shared" si="0"/>
        <v>146983.77830000001</v>
      </c>
      <c r="H5" s="27">
        <f>RA!J9</f>
        <v>18.965641684576099</v>
      </c>
      <c r="I5" s="20">
        <f>VLOOKUP(B5,RMS!B:D,3,FALSE)</f>
        <v>181384.712938235</v>
      </c>
      <c r="J5" s="21">
        <f>VLOOKUP(B5,RMS!B:E,4,FALSE)</f>
        <v>146983.77065322601</v>
      </c>
      <c r="K5" s="22">
        <f t="shared" si="1"/>
        <v>-0.19733823498245329</v>
      </c>
      <c r="L5" s="22">
        <f t="shared" si="2"/>
        <v>7.6467740000225604E-3</v>
      </c>
      <c r="M5" s="34"/>
    </row>
    <row r="6" spans="1:13" x14ac:dyDescent="0.15">
      <c r="A6" s="44"/>
      <c r="B6" s="12">
        <v>14</v>
      </c>
      <c r="C6" s="41" t="s">
        <v>8</v>
      </c>
      <c r="D6" s="41"/>
      <c r="E6" s="15">
        <f>VLOOKUP(C6,RA!B10:D38,3,0)</f>
        <v>199371.24100000001</v>
      </c>
      <c r="F6" s="25">
        <f>VLOOKUP(C6,RA!B10:I41,8,0)</f>
        <v>48250.259599999998</v>
      </c>
      <c r="G6" s="16">
        <f t="shared" si="0"/>
        <v>151120.98140000002</v>
      </c>
      <c r="H6" s="27">
        <f>RA!J10</f>
        <v>24.201213453850201</v>
      </c>
      <c r="I6" s="20">
        <f>VLOOKUP(B6,RMS!B:D,3,FALSE)</f>
        <v>199374.00560341901</v>
      </c>
      <c r="J6" s="21">
        <f>VLOOKUP(B6,RMS!B:E,4,FALSE)</f>
        <v>151120.98149914501</v>
      </c>
      <c r="K6" s="22">
        <f>E6-I6</f>
        <v>-2.7646034189965576</v>
      </c>
      <c r="L6" s="22">
        <f t="shared" si="2"/>
        <v>-9.9144992418587208E-5</v>
      </c>
      <c r="M6" s="34"/>
    </row>
    <row r="7" spans="1:13" x14ac:dyDescent="0.15">
      <c r="A7" s="44"/>
      <c r="B7" s="12">
        <v>15</v>
      </c>
      <c r="C7" s="41" t="s">
        <v>9</v>
      </c>
      <c r="D7" s="41"/>
      <c r="E7" s="15">
        <f>VLOOKUP(C7,RA!B10:D39,3,0)</f>
        <v>62334.051200000002</v>
      </c>
      <c r="F7" s="25">
        <f>VLOOKUP(C7,RA!B11:I42,8,0)</f>
        <v>12709.966700000001</v>
      </c>
      <c r="G7" s="16">
        <f t="shared" si="0"/>
        <v>49624.084499999997</v>
      </c>
      <c r="H7" s="27">
        <f>RA!J11</f>
        <v>20.3900860850835</v>
      </c>
      <c r="I7" s="20">
        <f>VLOOKUP(B7,RMS!B:D,3,FALSE)</f>
        <v>62334.110905982903</v>
      </c>
      <c r="J7" s="21">
        <f>VLOOKUP(B7,RMS!B:E,4,FALSE)</f>
        <v>49624.083929914501</v>
      </c>
      <c r="K7" s="22">
        <f t="shared" si="1"/>
        <v>-5.9705982901505195E-2</v>
      </c>
      <c r="L7" s="22">
        <f t="shared" si="2"/>
        <v>5.7008549629244953E-4</v>
      </c>
      <c r="M7" s="34"/>
    </row>
    <row r="8" spans="1:13" x14ac:dyDescent="0.15">
      <c r="A8" s="44"/>
      <c r="B8" s="12">
        <v>16</v>
      </c>
      <c r="C8" s="41" t="s">
        <v>10</v>
      </c>
      <c r="D8" s="41"/>
      <c r="E8" s="15">
        <f>VLOOKUP(C8,RA!B12:D39,3,0)</f>
        <v>366154.88919999998</v>
      </c>
      <c r="F8" s="25">
        <f>VLOOKUP(C8,RA!B12:I43,8,0)</f>
        <v>128318.5971</v>
      </c>
      <c r="G8" s="16">
        <f t="shared" si="0"/>
        <v>237836.29209999996</v>
      </c>
      <c r="H8" s="27">
        <f>RA!J12</f>
        <v>35.044895175470501</v>
      </c>
      <c r="I8" s="20">
        <f>VLOOKUP(B8,RMS!B:D,3,FALSE)</f>
        <v>366154.85655128199</v>
      </c>
      <c r="J8" s="21">
        <f>VLOOKUP(B8,RMS!B:E,4,FALSE)</f>
        <v>237836.288547009</v>
      </c>
      <c r="K8" s="22">
        <f t="shared" si="1"/>
        <v>3.2648717984557152E-2</v>
      </c>
      <c r="L8" s="22">
        <f t="shared" si="2"/>
        <v>3.5529909655451775E-3</v>
      </c>
      <c r="M8" s="34"/>
    </row>
    <row r="9" spans="1:13" x14ac:dyDescent="0.15">
      <c r="A9" s="44"/>
      <c r="B9" s="12">
        <v>17</v>
      </c>
      <c r="C9" s="41" t="s">
        <v>11</v>
      </c>
      <c r="D9" s="41"/>
      <c r="E9" s="15">
        <f>VLOOKUP(C9,RA!B12:D40,3,0)</f>
        <v>433003.3026</v>
      </c>
      <c r="F9" s="25">
        <f>VLOOKUP(C9,RA!B13:I44,8,0)</f>
        <v>115081.4728</v>
      </c>
      <c r="G9" s="16">
        <f t="shared" si="0"/>
        <v>317921.82980000001</v>
      </c>
      <c r="H9" s="27">
        <f>RA!J13</f>
        <v>26.5775046307926</v>
      </c>
      <c r="I9" s="20">
        <f>VLOOKUP(B9,RMS!B:D,3,FALSE)</f>
        <v>433003.76944102597</v>
      </c>
      <c r="J9" s="21">
        <f>VLOOKUP(B9,RMS!B:E,4,FALSE)</f>
        <v>317921.82722307701</v>
      </c>
      <c r="K9" s="22">
        <f t="shared" si="1"/>
        <v>-0.46684102597646415</v>
      </c>
      <c r="L9" s="22">
        <f t="shared" si="2"/>
        <v>2.5769229978322983E-3</v>
      </c>
      <c r="M9" s="34"/>
    </row>
    <row r="10" spans="1:13" x14ac:dyDescent="0.15">
      <c r="A10" s="44"/>
      <c r="B10" s="12">
        <v>18</v>
      </c>
      <c r="C10" s="41" t="s">
        <v>12</v>
      </c>
      <c r="D10" s="41"/>
      <c r="E10" s="15">
        <f>VLOOKUP(C10,RA!B14:D41,3,0)</f>
        <v>159883.28330000001</v>
      </c>
      <c r="F10" s="25">
        <f>VLOOKUP(C10,RA!B14:I45,8,0)</f>
        <v>30801.0759</v>
      </c>
      <c r="G10" s="16">
        <f t="shared" si="0"/>
        <v>129082.20740000001</v>
      </c>
      <c r="H10" s="27">
        <f>RA!J14</f>
        <v>19.2647256575322</v>
      </c>
      <c r="I10" s="20">
        <f>VLOOKUP(B10,RMS!B:D,3,FALSE)</f>
        <v>159883.337162393</v>
      </c>
      <c r="J10" s="21">
        <f>VLOOKUP(B10,RMS!B:E,4,FALSE)</f>
        <v>129082.205548718</v>
      </c>
      <c r="K10" s="22">
        <f t="shared" si="1"/>
        <v>-5.3862392989685759E-2</v>
      </c>
      <c r="L10" s="22">
        <f t="shared" si="2"/>
        <v>1.8512820097384974E-3</v>
      </c>
      <c r="M10" s="34"/>
    </row>
    <row r="11" spans="1:13" x14ac:dyDescent="0.15">
      <c r="A11" s="44"/>
      <c r="B11" s="12">
        <v>19</v>
      </c>
      <c r="C11" s="41" t="s">
        <v>13</v>
      </c>
      <c r="D11" s="41"/>
      <c r="E11" s="15">
        <f>VLOOKUP(C11,RA!B14:D42,3,0)</f>
        <v>128125.93859999999</v>
      </c>
      <c r="F11" s="25">
        <f>VLOOKUP(C11,RA!B15:I46,8,0)</f>
        <v>4306.7777999999998</v>
      </c>
      <c r="G11" s="16">
        <f t="shared" si="0"/>
        <v>123819.1608</v>
      </c>
      <c r="H11" s="27">
        <f>RA!J15</f>
        <v>3.3613629270224901</v>
      </c>
      <c r="I11" s="20">
        <f>VLOOKUP(B11,RMS!B:D,3,FALSE)</f>
        <v>128126.002618803</v>
      </c>
      <c r="J11" s="21">
        <f>VLOOKUP(B11,RMS!B:E,4,FALSE)</f>
        <v>123819.16115213701</v>
      </c>
      <c r="K11" s="22">
        <f t="shared" si="1"/>
        <v>-6.4018803008366376E-2</v>
      </c>
      <c r="L11" s="22">
        <f t="shared" si="2"/>
        <v>-3.5213700903113931E-4</v>
      </c>
      <c r="M11" s="34"/>
    </row>
    <row r="12" spans="1:13" x14ac:dyDescent="0.15">
      <c r="A12" s="44"/>
      <c r="B12" s="12">
        <v>21</v>
      </c>
      <c r="C12" s="41" t="s">
        <v>14</v>
      </c>
      <c r="D12" s="41"/>
      <c r="E12" s="15">
        <f>VLOOKUP(C12,RA!B16:D43,3,0)</f>
        <v>1396310.7901000001</v>
      </c>
      <c r="F12" s="25">
        <f>VLOOKUP(C12,RA!B16:I47,8,0)</f>
        <v>95051.600300000006</v>
      </c>
      <c r="G12" s="16">
        <f t="shared" si="0"/>
        <v>1301259.1898000001</v>
      </c>
      <c r="H12" s="27">
        <f>RA!J16</f>
        <v>6.8073383786708899</v>
      </c>
      <c r="I12" s="20">
        <f>VLOOKUP(B12,RMS!B:D,3,FALSE)</f>
        <v>1396309.2736495701</v>
      </c>
      <c r="J12" s="21">
        <f>VLOOKUP(B12,RMS!B:E,4,FALSE)</f>
        <v>1301259.19038974</v>
      </c>
      <c r="K12" s="22">
        <f t="shared" si="1"/>
        <v>1.5164504300337285</v>
      </c>
      <c r="L12" s="22">
        <f t="shared" si="2"/>
        <v>-5.8973999693989754E-4</v>
      </c>
      <c r="M12" s="34"/>
    </row>
    <row r="13" spans="1:13" x14ac:dyDescent="0.15">
      <c r="A13" s="44"/>
      <c r="B13" s="12">
        <v>22</v>
      </c>
      <c r="C13" s="41" t="s">
        <v>15</v>
      </c>
      <c r="D13" s="41"/>
      <c r="E13" s="15">
        <f>VLOOKUP(C13,RA!B16:D44,3,0)</f>
        <v>754319.1348</v>
      </c>
      <c r="F13" s="25">
        <f>VLOOKUP(C13,RA!B17:I48,8,0)</f>
        <v>124298.66499999999</v>
      </c>
      <c r="G13" s="16">
        <f t="shared" si="0"/>
        <v>630020.46979999996</v>
      </c>
      <c r="H13" s="27">
        <f>RA!J17</f>
        <v>16.478259567544502</v>
      </c>
      <c r="I13" s="20">
        <f>VLOOKUP(B13,RMS!B:D,3,FALSE)</f>
        <v>754319.22479743604</v>
      </c>
      <c r="J13" s="21">
        <f>VLOOKUP(B13,RMS!B:E,4,FALSE)</f>
        <v>630020.470004273</v>
      </c>
      <c r="K13" s="22">
        <f t="shared" si="1"/>
        <v>-8.9997436036355793E-2</v>
      </c>
      <c r="L13" s="22">
        <f t="shared" si="2"/>
        <v>-2.042730338871479E-4</v>
      </c>
      <c r="M13" s="34"/>
    </row>
    <row r="14" spans="1:13" x14ac:dyDescent="0.15">
      <c r="A14" s="44"/>
      <c r="B14" s="12">
        <v>23</v>
      </c>
      <c r="C14" s="41" t="s">
        <v>16</v>
      </c>
      <c r="D14" s="41"/>
      <c r="E14" s="15">
        <f>VLOOKUP(C14,RA!B18:D45,3,0)</f>
        <v>2306533.9844999998</v>
      </c>
      <c r="F14" s="25">
        <f>VLOOKUP(C14,RA!B18:I49,8,0)</f>
        <v>343291.65610000002</v>
      </c>
      <c r="G14" s="16">
        <f t="shared" si="0"/>
        <v>1963242.3283999998</v>
      </c>
      <c r="H14" s="27">
        <f>RA!J18</f>
        <v>14.883442360135801</v>
      </c>
      <c r="I14" s="20">
        <f>VLOOKUP(B14,RMS!B:D,3,FALSE)</f>
        <v>2306532.1523957299</v>
      </c>
      <c r="J14" s="21">
        <f>VLOOKUP(B14,RMS!B:E,4,FALSE)</f>
        <v>1963242.3252888899</v>
      </c>
      <c r="K14" s="22">
        <f t="shared" si="1"/>
        <v>1.8321042698808014</v>
      </c>
      <c r="L14" s="22">
        <f t="shared" si="2"/>
        <v>3.1111098360270262E-3</v>
      </c>
      <c r="M14" s="34"/>
    </row>
    <row r="15" spans="1:13" x14ac:dyDescent="0.15">
      <c r="A15" s="44"/>
      <c r="B15" s="12">
        <v>24</v>
      </c>
      <c r="C15" s="41" t="s">
        <v>17</v>
      </c>
      <c r="D15" s="41"/>
      <c r="E15" s="15">
        <f>VLOOKUP(C15,RA!B18:D46,3,0)</f>
        <v>1457021.4746999999</v>
      </c>
      <c r="F15" s="25">
        <f>VLOOKUP(C15,RA!B19:I50,8,0)</f>
        <v>44949.248299999999</v>
      </c>
      <c r="G15" s="16">
        <f t="shared" si="0"/>
        <v>1412072.2263999998</v>
      </c>
      <c r="H15" s="27">
        <f>RA!J19</f>
        <v>3.0850093207620701</v>
      </c>
      <c r="I15" s="20">
        <f>VLOOKUP(B15,RMS!B:D,3,FALSE)</f>
        <v>1457021.4282324801</v>
      </c>
      <c r="J15" s="21">
        <f>VLOOKUP(B15,RMS!B:E,4,FALSE)</f>
        <v>1412072.2250000001</v>
      </c>
      <c r="K15" s="22">
        <f t="shared" si="1"/>
        <v>4.6467519830912352E-2</v>
      </c>
      <c r="L15" s="22">
        <f t="shared" si="2"/>
        <v>1.3999997172504663E-3</v>
      </c>
      <c r="M15" s="34"/>
    </row>
    <row r="16" spans="1:13" x14ac:dyDescent="0.15">
      <c r="A16" s="44"/>
      <c r="B16" s="12">
        <v>25</v>
      </c>
      <c r="C16" s="41" t="s">
        <v>18</v>
      </c>
      <c r="D16" s="41"/>
      <c r="E16" s="15">
        <f>VLOOKUP(C16,RA!B20:D47,3,0)</f>
        <v>1735019.2307</v>
      </c>
      <c r="F16" s="25">
        <f>VLOOKUP(C16,RA!B20:I51,8,0)</f>
        <v>293151.77740000002</v>
      </c>
      <c r="G16" s="16">
        <f t="shared" si="0"/>
        <v>1441867.4532999999</v>
      </c>
      <c r="H16" s="27">
        <f>RA!J20</f>
        <v>16.896168769364401</v>
      </c>
      <c r="I16" s="20">
        <f>VLOOKUP(B16,RMS!B:D,3,FALSE)</f>
        <v>1735019.0718</v>
      </c>
      <c r="J16" s="21">
        <f>VLOOKUP(B16,RMS!B:E,4,FALSE)</f>
        <v>1441867.4532999999</v>
      </c>
      <c r="K16" s="22">
        <f t="shared" si="1"/>
        <v>0.15889999992214143</v>
      </c>
      <c r="L16" s="22">
        <f t="shared" si="2"/>
        <v>0</v>
      </c>
      <c r="M16" s="34"/>
    </row>
    <row r="17" spans="1:13" x14ac:dyDescent="0.15">
      <c r="A17" s="44"/>
      <c r="B17" s="12">
        <v>26</v>
      </c>
      <c r="C17" s="41" t="s">
        <v>19</v>
      </c>
      <c r="D17" s="41"/>
      <c r="E17" s="15">
        <f>VLOOKUP(C17,RA!B20:D48,3,0)</f>
        <v>555928.49730000005</v>
      </c>
      <c r="F17" s="25">
        <f>VLOOKUP(C17,RA!B21:I52,8,0)</f>
        <v>123919.31540000001</v>
      </c>
      <c r="G17" s="16">
        <f t="shared" si="0"/>
        <v>432009.18190000003</v>
      </c>
      <c r="H17" s="27">
        <f>RA!J21</f>
        <v>22.290513258781299</v>
      </c>
      <c r="I17" s="20">
        <f>VLOOKUP(B17,RMS!B:D,3,FALSE)</f>
        <v>555928.31927608303</v>
      </c>
      <c r="J17" s="21">
        <f>VLOOKUP(B17,RMS!B:E,4,FALSE)</f>
        <v>432009.18173206301</v>
      </c>
      <c r="K17" s="22">
        <f t="shared" si="1"/>
        <v>0.1780239170184359</v>
      </c>
      <c r="L17" s="22">
        <f t="shared" si="2"/>
        <v>1.679370179772377E-4</v>
      </c>
      <c r="M17" s="34"/>
    </row>
    <row r="18" spans="1:13" x14ac:dyDescent="0.15">
      <c r="A18" s="44"/>
      <c r="B18" s="12">
        <v>27</v>
      </c>
      <c r="C18" s="41" t="s">
        <v>20</v>
      </c>
      <c r="D18" s="41"/>
      <c r="E18" s="15">
        <f>VLOOKUP(C18,RA!B22:D49,3,0)</f>
        <v>1968884.0911000001</v>
      </c>
      <c r="F18" s="25">
        <f>VLOOKUP(C18,RA!B22:I53,8,0)</f>
        <v>227773.67989999999</v>
      </c>
      <c r="G18" s="16">
        <f t="shared" si="0"/>
        <v>1741110.4112</v>
      </c>
      <c r="H18" s="27">
        <f>RA!J22</f>
        <v>11.56866881751</v>
      </c>
      <c r="I18" s="20">
        <f>VLOOKUP(B18,RMS!B:D,3,FALSE)</f>
        <v>1968884.6973957301</v>
      </c>
      <c r="J18" s="21">
        <f>VLOOKUP(B18,RMS!B:E,4,FALSE)</f>
        <v>1741110.4109461501</v>
      </c>
      <c r="K18" s="22">
        <f t="shared" si="1"/>
        <v>-0.60629572998732328</v>
      </c>
      <c r="L18" s="22">
        <f t="shared" si="2"/>
        <v>2.5384989567101002E-4</v>
      </c>
      <c r="M18" s="34"/>
    </row>
    <row r="19" spans="1:13" x14ac:dyDescent="0.15">
      <c r="A19" s="44"/>
      <c r="B19" s="12">
        <v>29</v>
      </c>
      <c r="C19" s="41" t="s">
        <v>21</v>
      </c>
      <c r="D19" s="41"/>
      <c r="E19" s="15">
        <f>VLOOKUP(C19,RA!B22:D50,3,0)</f>
        <v>4223026.8639000002</v>
      </c>
      <c r="F19" s="25">
        <f>VLOOKUP(C19,RA!B23:I54,8,0)</f>
        <v>540109.38899999997</v>
      </c>
      <c r="G19" s="16">
        <f t="shared" si="0"/>
        <v>3682917.4749000003</v>
      </c>
      <c r="H19" s="27">
        <f>RA!J23</f>
        <v>12.7896271183367</v>
      </c>
      <c r="I19" s="20">
        <f>VLOOKUP(B19,RMS!B:D,3,FALSE)</f>
        <v>4223030.2710683802</v>
      </c>
      <c r="J19" s="21">
        <f>VLOOKUP(B19,RMS!B:E,4,FALSE)</f>
        <v>3682917.5260957298</v>
      </c>
      <c r="K19" s="22">
        <f t="shared" si="1"/>
        <v>-3.407168379984796</v>
      </c>
      <c r="L19" s="22">
        <f t="shared" si="2"/>
        <v>-5.1195729523897171E-2</v>
      </c>
      <c r="M19" s="34"/>
    </row>
    <row r="20" spans="1:13" x14ac:dyDescent="0.15">
      <c r="A20" s="44"/>
      <c r="B20" s="12">
        <v>31</v>
      </c>
      <c r="C20" s="41" t="s">
        <v>22</v>
      </c>
      <c r="D20" s="41"/>
      <c r="E20" s="15">
        <f>VLOOKUP(C20,RA!B24:D51,3,0)</f>
        <v>334314.54749999999</v>
      </c>
      <c r="F20" s="25">
        <f>VLOOKUP(C20,RA!B24:I55,8,0)</f>
        <v>55611.477700000003</v>
      </c>
      <c r="G20" s="16">
        <f t="shared" si="0"/>
        <v>278703.0698</v>
      </c>
      <c r="H20" s="27">
        <f>RA!J24</f>
        <v>16.6344773554911</v>
      </c>
      <c r="I20" s="20">
        <f>VLOOKUP(B20,RMS!B:D,3,FALSE)</f>
        <v>334314.59915131202</v>
      </c>
      <c r="J20" s="21">
        <f>VLOOKUP(B20,RMS!B:E,4,FALSE)</f>
        <v>278703.07752564899</v>
      </c>
      <c r="K20" s="22">
        <f t="shared" si="1"/>
        <v>-5.1651312038302422E-2</v>
      </c>
      <c r="L20" s="22">
        <f t="shared" si="2"/>
        <v>-7.7256489894352853E-3</v>
      </c>
      <c r="M20" s="34"/>
    </row>
    <row r="21" spans="1:13" x14ac:dyDescent="0.15">
      <c r="A21" s="44"/>
      <c r="B21" s="12">
        <v>32</v>
      </c>
      <c r="C21" s="41" t="s">
        <v>23</v>
      </c>
      <c r="D21" s="41"/>
      <c r="E21" s="15">
        <f>VLOOKUP(C21,RA!B24:D52,3,0)</f>
        <v>365292.31319999998</v>
      </c>
      <c r="F21" s="25">
        <f>VLOOKUP(C21,RA!B25:I56,8,0)</f>
        <v>30976.413</v>
      </c>
      <c r="G21" s="16">
        <f t="shared" si="0"/>
        <v>334315.90019999997</v>
      </c>
      <c r="H21" s="27">
        <f>RA!J25</f>
        <v>8.4798972988627401</v>
      </c>
      <c r="I21" s="20">
        <f>VLOOKUP(B21,RMS!B:D,3,FALSE)</f>
        <v>365292.29155900498</v>
      </c>
      <c r="J21" s="21">
        <f>VLOOKUP(B21,RMS!B:E,4,FALSE)</f>
        <v>334315.90032074298</v>
      </c>
      <c r="K21" s="22">
        <f t="shared" si="1"/>
        <v>2.1640994993504137E-2</v>
      </c>
      <c r="L21" s="22">
        <f t="shared" si="2"/>
        <v>-1.207430032081902E-4</v>
      </c>
      <c r="M21" s="34"/>
    </row>
    <row r="22" spans="1:13" x14ac:dyDescent="0.15">
      <c r="A22" s="44"/>
      <c r="B22" s="12">
        <v>33</v>
      </c>
      <c r="C22" s="41" t="s">
        <v>24</v>
      </c>
      <c r="D22" s="41"/>
      <c r="E22" s="15">
        <f>VLOOKUP(C22,RA!B26:D53,3,0)</f>
        <v>549183.8835</v>
      </c>
      <c r="F22" s="25">
        <f>VLOOKUP(C22,RA!B26:I57,8,0)</f>
        <v>118971.88430000001</v>
      </c>
      <c r="G22" s="16">
        <f t="shared" si="0"/>
        <v>430211.99919999996</v>
      </c>
      <c r="H22" s="27">
        <f>RA!J26</f>
        <v>21.6633968829859</v>
      </c>
      <c r="I22" s="20">
        <f>VLOOKUP(B22,RMS!B:D,3,FALSE)</f>
        <v>549183.71648989501</v>
      </c>
      <c r="J22" s="21">
        <f>VLOOKUP(B22,RMS!B:E,4,FALSE)</f>
        <v>430211.96123581001</v>
      </c>
      <c r="K22" s="22">
        <f t="shared" si="1"/>
        <v>0.16701010498218238</v>
      </c>
      <c r="L22" s="22">
        <f t="shared" si="2"/>
        <v>3.7964189948979765E-2</v>
      </c>
      <c r="M22" s="34"/>
    </row>
    <row r="23" spans="1:13" x14ac:dyDescent="0.15">
      <c r="A23" s="44"/>
      <c r="B23" s="12">
        <v>34</v>
      </c>
      <c r="C23" s="41" t="s">
        <v>25</v>
      </c>
      <c r="D23" s="41"/>
      <c r="E23" s="15">
        <f>VLOOKUP(C23,RA!B26:D54,3,0)</f>
        <v>360104.15149999998</v>
      </c>
      <c r="F23" s="25">
        <f>VLOOKUP(C23,RA!B27:I58,8,0)</f>
        <v>103698.8168</v>
      </c>
      <c r="G23" s="16">
        <f t="shared" si="0"/>
        <v>256405.33469999998</v>
      </c>
      <c r="H23" s="27">
        <f>RA!J27</f>
        <v>28.796895667002602</v>
      </c>
      <c r="I23" s="20">
        <f>VLOOKUP(B23,RMS!B:D,3,FALSE)</f>
        <v>360103.95535460202</v>
      </c>
      <c r="J23" s="21">
        <f>VLOOKUP(B23,RMS!B:E,4,FALSE)</f>
        <v>256405.34829587501</v>
      </c>
      <c r="K23" s="22">
        <f t="shared" si="1"/>
        <v>0.19614539796020836</v>
      </c>
      <c r="L23" s="22">
        <f t="shared" si="2"/>
        <v>-1.3595875032478943E-2</v>
      </c>
      <c r="M23" s="34"/>
    </row>
    <row r="24" spans="1:13" x14ac:dyDescent="0.15">
      <c r="A24" s="44"/>
      <c r="B24" s="12">
        <v>35</v>
      </c>
      <c r="C24" s="41" t="s">
        <v>26</v>
      </c>
      <c r="D24" s="41"/>
      <c r="E24" s="15">
        <f>VLOOKUP(C24,RA!B28:D55,3,0)</f>
        <v>1200782.1608</v>
      </c>
      <c r="F24" s="25">
        <f>VLOOKUP(C24,RA!B28:I59,8,0)</f>
        <v>48656.859600000003</v>
      </c>
      <c r="G24" s="16">
        <f t="shared" si="0"/>
        <v>1152125.3011999999</v>
      </c>
      <c r="H24" s="27">
        <f>RA!J28</f>
        <v>4.0520971403825001</v>
      </c>
      <c r="I24" s="20">
        <f>VLOOKUP(B24,RMS!B:D,3,FALSE)</f>
        <v>1200782.16040442</v>
      </c>
      <c r="J24" s="21">
        <f>VLOOKUP(B24,RMS!B:E,4,FALSE)</f>
        <v>1152125.30015133</v>
      </c>
      <c r="K24" s="22">
        <f t="shared" si="1"/>
        <v>3.9557996205985546E-4</v>
      </c>
      <c r="L24" s="22">
        <f t="shared" si="2"/>
        <v>1.0486699175089598E-3</v>
      </c>
      <c r="M24" s="34"/>
    </row>
    <row r="25" spans="1:13" x14ac:dyDescent="0.15">
      <c r="A25" s="44"/>
      <c r="B25" s="12">
        <v>36</v>
      </c>
      <c r="C25" s="41" t="s">
        <v>27</v>
      </c>
      <c r="D25" s="41"/>
      <c r="E25" s="15">
        <f>VLOOKUP(C25,RA!B28:D56,3,0)</f>
        <v>755725.62950000004</v>
      </c>
      <c r="F25" s="25">
        <f>VLOOKUP(C25,RA!B29:I60,8,0)</f>
        <v>127911.8965</v>
      </c>
      <c r="G25" s="16">
        <f t="shared" si="0"/>
        <v>627813.73300000001</v>
      </c>
      <c r="H25" s="27">
        <f>RA!J29</f>
        <v>16.9257057729574</v>
      </c>
      <c r="I25" s="20">
        <f>VLOOKUP(B25,RMS!B:D,3,FALSE)</f>
        <v>755725.62998141604</v>
      </c>
      <c r="J25" s="21">
        <f>VLOOKUP(B25,RMS!B:E,4,FALSE)</f>
        <v>627813.70820259303</v>
      </c>
      <c r="K25" s="22">
        <f t="shared" si="1"/>
        <v>-4.81416005641222E-4</v>
      </c>
      <c r="L25" s="22">
        <f t="shared" si="2"/>
        <v>2.4797406978905201E-2</v>
      </c>
      <c r="M25" s="34"/>
    </row>
    <row r="26" spans="1:13" x14ac:dyDescent="0.15">
      <c r="A26" s="44"/>
      <c r="B26" s="12">
        <v>37</v>
      </c>
      <c r="C26" s="41" t="s">
        <v>74</v>
      </c>
      <c r="D26" s="41"/>
      <c r="E26" s="15">
        <f>VLOOKUP(C26,RA!B30:D57,3,0)</f>
        <v>1533848.5597999999</v>
      </c>
      <c r="F26" s="25">
        <f>VLOOKUP(C26,RA!B30:I61,8,0)</f>
        <v>197141.4601</v>
      </c>
      <c r="G26" s="16">
        <f t="shared" si="0"/>
        <v>1336707.0996999999</v>
      </c>
      <c r="H26" s="27">
        <f>RA!J30</f>
        <v>12.852733005513</v>
      </c>
      <c r="I26" s="20">
        <f>VLOOKUP(B26,RMS!B:D,3,FALSE)</f>
        <v>1533848.56299558</v>
      </c>
      <c r="J26" s="21">
        <f>VLOOKUP(B26,RMS!B:E,4,FALSE)</f>
        <v>1336707.08154681</v>
      </c>
      <c r="K26" s="22">
        <f t="shared" si="1"/>
        <v>-3.1955800950527191E-3</v>
      </c>
      <c r="L26" s="22">
        <f t="shared" si="2"/>
        <v>1.8153189914301038E-2</v>
      </c>
      <c r="M26" s="34"/>
    </row>
    <row r="27" spans="1:13" x14ac:dyDescent="0.15">
      <c r="A27" s="44"/>
      <c r="B27" s="12">
        <v>38</v>
      </c>
      <c r="C27" s="41" t="s">
        <v>29</v>
      </c>
      <c r="D27" s="41"/>
      <c r="E27" s="15">
        <f>VLOOKUP(C27,RA!B30:D58,3,0)</f>
        <v>1263344.1499000001</v>
      </c>
      <c r="F27" s="25">
        <f>VLOOKUP(C27,RA!B31:I62,8,0)</f>
        <v>43057.551399999997</v>
      </c>
      <c r="G27" s="16">
        <f t="shared" si="0"/>
        <v>1220286.5985000001</v>
      </c>
      <c r="H27" s="27">
        <f>RA!J31</f>
        <v>3.4082202702571802</v>
      </c>
      <c r="I27" s="20">
        <f>VLOOKUP(B27,RMS!B:D,3,FALSE)</f>
        <v>1263344.1018999999</v>
      </c>
      <c r="J27" s="21">
        <f>VLOOKUP(B27,RMS!B:E,4,FALSE)</f>
        <v>1220286.5694601799</v>
      </c>
      <c r="K27" s="22">
        <f t="shared" si="1"/>
        <v>4.800000018440187E-2</v>
      </c>
      <c r="L27" s="22">
        <f t="shared" si="2"/>
        <v>2.9039820190519094E-2</v>
      </c>
      <c r="M27" s="34"/>
    </row>
    <row r="28" spans="1:13" x14ac:dyDescent="0.15">
      <c r="A28" s="44"/>
      <c r="B28" s="12">
        <v>39</v>
      </c>
      <c r="C28" s="41" t="s">
        <v>30</v>
      </c>
      <c r="D28" s="41"/>
      <c r="E28" s="15">
        <f>VLOOKUP(C28,RA!B32:D59,3,0)</f>
        <v>135280.18590000001</v>
      </c>
      <c r="F28" s="25">
        <f>VLOOKUP(C28,RA!B32:I63,8,0)</f>
        <v>37120.132100000003</v>
      </c>
      <c r="G28" s="16">
        <f t="shared" si="0"/>
        <v>98160.053800000009</v>
      </c>
      <c r="H28" s="27">
        <f>RA!J32</f>
        <v>27.439444921697099</v>
      </c>
      <c r="I28" s="20">
        <f>VLOOKUP(B28,RMS!B:D,3,FALSE)</f>
        <v>135280.13841670801</v>
      </c>
      <c r="J28" s="21">
        <f>VLOOKUP(B28,RMS!B:E,4,FALSE)</f>
        <v>98160.043687644196</v>
      </c>
      <c r="K28" s="22">
        <f t="shared" si="1"/>
        <v>4.7483292000833899E-2</v>
      </c>
      <c r="L28" s="22">
        <f t="shared" si="2"/>
        <v>1.0112355812452734E-2</v>
      </c>
      <c r="M28" s="34"/>
    </row>
    <row r="29" spans="1:13" x14ac:dyDescent="0.15">
      <c r="A29" s="44"/>
      <c r="B29" s="12">
        <v>40</v>
      </c>
      <c r="C29" s="41" t="s">
        <v>31</v>
      </c>
      <c r="D29" s="41"/>
      <c r="E29" s="15">
        <f>VLOOKUP(C29,RA!B32:D60,3,0)</f>
        <v>11.238899999999999</v>
      </c>
      <c r="F29" s="25">
        <f>VLOOKUP(C29,RA!B33:I64,8,0)</f>
        <v>-32.784100000000002</v>
      </c>
      <c r="G29" s="16">
        <f t="shared" si="0"/>
        <v>44.023000000000003</v>
      </c>
      <c r="H29" s="27">
        <f>RA!J33</f>
        <v>-291.70203489665403</v>
      </c>
      <c r="I29" s="20">
        <f>VLOOKUP(B29,RMS!B:D,3,FALSE)</f>
        <v>11.238899999999999</v>
      </c>
      <c r="J29" s="21">
        <f>VLOOKUP(B29,RMS!B:E,4,FALSE)</f>
        <v>44.023000000000003</v>
      </c>
      <c r="K29" s="22">
        <f t="shared" si="1"/>
        <v>0</v>
      </c>
      <c r="L29" s="22">
        <f t="shared" si="2"/>
        <v>0</v>
      </c>
      <c r="M29" s="34"/>
    </row>
    <row r="30" spans="1:13" ht="12" thickBot="1" x14ac:dyDescent="0.2">
      <c r="A30" s="44"/>
      <c r="B30" s="12">
        <v>42</v>
      </c>
      <c r="C30" s="41" t="s">
        <v>32</v>
      </c>
      <c r="D30" s="41"/>
      <c r="E30" s="15">
        <f>VLOOKUP(C30,RA!B34:D62,3,0)</f>
        <v>239056.90359999999</v>
      </c>
      <c r="F30" s="25">
        <f>VLOOKUP(C30,RA!B34:I66,8,0)</f>
        <v>24501.3367</v>
      </c>
      <c r="G30" s="16">
        <f t="shared" si="0"/>
        <v>214555.56689999998</v>
      </c>
      <c r="H30" s="27">
        <f>RA!J34</f>
        <v>0</v>
      </c>
      <c r="I30" s="20">
        <f>VLOOKUP(B30,RMS!B:D,3,FALSE)</f>
        <v>239056.90210000001</v>
      </c>
      <c r="J30" s="21">
        <f>VLOOKUP(B30,RMS!B:E,4,FALSE)</f>
        <v>214555.54810000001</v>
      </c>
      <c r="K30" s="22">
        <f t="shared" si="1"/>
        <v>1.4999999839346856E-3</v>
      </c>
      <c r="L30" s="22">
        <f t="shared" si="2"/>
        <v>1.879999996162951E-2</v>
      </c>
      <c r="M30" s="34"/>
    </row>
    <row r="31" spans="1:13" s="38" customFormat="1" ht="12" thickBot="1" x14ac:dyDescent="0.2">
      <c r="A31" s="44"/>
      <c r="B31" s="12">
        <v>70</v>
      </c>
      <c r="C31" s="45" t="s">
        <v>70</v>
      </c>
      <c r="D31" s="46"/>
      <c r="E31" s="15">
        <f>VLOOKUP(C31,RA!B35:D63,3,0)</f>
        <v>89002.6</v>
      </c>
      <c r="F31" s="25">
        <f>VLOOKUP(C31,RA!B35:I67,8,0)</f>
        <v>3227.19</v>
      </c>
      <c r="G31" s="16">
        <f t="shared" si="0"/>
        <v>85775.41</v>
      </c>
      <c r="H31" s="27">
        <f>RA!J35</f>
        <v>10.249165086232599</v>
      </c>
      <c r="I31" s="20">
        <f>VLOOKUP(B31,RMS!B:D,3,FALSE)</f>
        <v>89002.6</v>
      </c>
      <c r="J31" s="21">
        <f>VLOOKUP(B31,RMS!B:E,4,FALSE)</f>
        <v>85775.41</v>
      </c>
      <c r="K31" s="22">
        <f t="shared" si="1"/>
        <v>0</v>
      </c>
      <c r="L31" s="22">
        <f t="shared" si="2"/>
        <v>0</v>
      </c>
    </row>
    <row r="32" spans="1:13" x14ac:dyDescent="0.15">
      <c r="A32" s="44"/>
      <c r="B32" s="12">
        <v>71</v>
      </c>
      <c r="C32" s="41" t="s">
        <v>36</v>
      </c>
      <c r="D32" s="41"/>
      <c r="E32" s="15">
        <f>VLOOKUP(C32,RA!B34:D63,3,0)</f>
        <v>1119219.01</v>
      </c>
      <c r="F32" s="25">
        <f>VLOOKUP(C32,RA!B34:I67,8,0)</f>
        <v>-257220.55</v>
      </c>
      <c r="G32" s="16">
        <f t="shared" si="0"/>
        <v>1376439.56</v>
      </c>
      <c r="H32" s="27">
        <f>RA!J35</f>
        <v>10.249165086232599</v>
      </c>
      <c r="I32" s="20">
        <f>VLOOKUP(B32,RMS!B:D,3,FALSE)</f>
        <v>1119219.01</v>
      </c>
      <c r="J32" s="21">
        <f>VLOOKUP(B32,RMS!B:E,4,FALSE)</f>
        <v>1376439.56</v>
      </c>
      <c r="K32" s="22">
        <f t="shared" si="1"/>
        <v>0</v>
      </c>
      <c r="L32" s="22">
        <f t="shared" si="2"/>
        <v>0</v>
      </c>
      <c r="M32" s="34"/>
    </row>
    <row r="33" spans="1:13" x14ac:dyDescent="0.15">
      <c r="A33" s="44"/>
      <c r="B33" s="12">
        <v>72</v>
      </c>
      <c r="C33" s="41" t="s">
        <v>37</v>
      </c>
      <c r="D33" s="41"/>
      <c r="E33" s="15">
        <f>VLOOKUP(C33,RA!B34:D64,3,0)</f>
        <v>549602.57999999996</v>
      </c>
      <c r="F33" s="25">
        <f>VLOOKUP(C33,RA!B34:I68,8,0)</f>
        <v>-40682.949999999997</v>
      </c>
      <c r="G33" s="16">
        <f t="shared" si="0"/>
        <v>590285.52999999991</v>
      </c>
      <c r="H33" s="27">
        <f>RA!J34</f>
        <v>0</v>
      </c>
      <c r="I33" s="20">
        <f>VLOOKUP(B33,RMS!B:D,3,FALSE)</f>
        <v>549602.57999999996</v>
      </c>
      <c r="J33" s="21">
        <f>VLOOKUP(B33,RMS!B:E,4,FALSE)</f>
        <v>590285.53</v>
      </c>
      <c r="K33" s="22">
        <f t="shared" si="1"/>
        <v>0</v>
      </c>
      <c r="L33" s="22">
        <f t="shared" si="2"/>
        <v>0</v>
      </c>
      <c r="M33" s="34"/>
    </row>
    <row r="34" spans="1:13" x14ac:dyDescent="0.15">
      <c r="A34" s="44"/>
      <c r="B34" s="12">
        <v>73</v>
      </c>
      <c r="C34" s="41" t="s">
        <v>38</v>
      </c>
      <c r="D34" s="41"/>
      <c r="E34" s="15">
        <f>VLOOKUP(C34,RA!B35:D65,3,0)</f>
        <v>682789.65</v>
      </c>
      <c r="F34" s="25">
        <f>VLOOKUP(C34,RA!B35:I69,8,0)</f>
        <v>-180261.08</v>
      </c>
      <c r="G34" s="16">
        <f t="shared" si="0"/>
        <v>863050.73</v>
      </c>
      <c r="H34" s="27">
        <f>RA!J35</f>
        <v>10.249165086232599</v>
      </c>
      <c r="I34" s="20">
        <f>VLOOKUP(B34,RMS!B:D,3,FALSE)</f>
        <v>682789.65</v>
      </c>
      <c r="J34" s="21">
        <f>VLOOKUP(B34,RMS!B:E,4,FALSE)</f>
        <v>863050.73</v>
      </c>
      <c r="K34" s="22">
        <f t="shared" si="1"/>
        <v>0</v>
      </c>
      <c r="L34" s="22">
        <f t="shared" si="2"/>
        <v>0</v>
      </c>
      <c r="M34" s="34"/>
    </row>
    <row r="35" spans="1:13" s="38" customFormat="1" x14ac:dyDescent="0.15">
      <c r="A35" s="44"/>
      <c r="B35" s="12">
        <v>74</v>
      </c>
      <c r="C35" s="41" t="s">
        <v>72</v>
      </c>
      <c r="D35" s="41"/>
      <c r="E35" s="15">
        <f>VLOOKUP(C35,RA!B36:D66,3,0)</f>
        <v>0</v>
      </c>
      <c r="F35" s="25">
        <f>VLOOKUP(C35,RA!B36:I70,8,0)</f>
        <v>0</v>
      </c>
      <c r="G35" s="16">
        <f t="shared" si="0"/>
        <v>0</v>
      </c>
      <c r="H35" s="27">
        <f>RA!J36</f>
        <v>3.62595025313867</v>
      </c>
      <c r="I35" s="20">
        <f>VLOOKUP(B35,RMS!B:D,3,FALSE)</f>
        <v>0</v>
      </c>
      <c r="J35" s="21">
        <f>VLOOKUP(B35,RMS!B:E,4,FALSE)</f>
        <v>0</v>
      </c>
      <c r="K35" s="22">
        <f t="shared" si="1"/>
        <v>0</v>
      </c>
      <c r="L35" s="22">
        <f t="shared" si="2"/>
        <v>0</v>
      </c>
    </row>
    <row r="36" spans="1:13" ht="11.25" customHeight="1" x14ac:dyDescent="0.15">
      <c r="A36" s="44"/>
      <c r="B36" s="12">
        <v>75</v>
      </c>
      <c r="C36" s="41" t="s">
        <v>33</v>
      </c>
      <c r="D36" s="41"/>
      <c r="E36" s="15">
        <f>VLOOKUP(C36,RA!B8:D66,3,0)</f>
        <v>296174.36050000001</v>
      </c>
      <c r="F36" s="25">
        <f>VLOOKUP(C36,RA!B8:I70,8,0)</f>
        <v>22814.429199999999</v>
      </c>
      <c r="G36" s="16">
        <f t="shared" si="0"/>
        <v>273359.9313</v>
      </c>
      <c r="H36" s="27">
        <f>RA!J36</f>
        <v>3.62595025313867</v>
      </c>
      <c r="I36" s="20">
        <f>VLOOKUP(B36,RMS!B:D,3,FALSE)</f>
        <v>296174.358974359</v>
      </c>
      <c r="J36" s="21">
        <f>VLOOKUP(B36,RMS!B:E,4,FALSE)</f>
        <v>273359.93162393197</v>
      </c>
      <c r="K36" s="22">
        <f t="shared" si="1"/>
        <v>1.5256410115398467E-3</v>
      </c>
      <c r="L36" s="22">
        <f t="shared" si="2"/>
        <v>-3.2393197761848569E-4</v>
      </c>
      <c r="M36" s="34"/>
    </row>
    <row r="37" spans="1:13" x14ac:dyDescent="0.15">
      <c r="A37" s="44"/>
      <c r="B37" s="12">
        <v>76</v>
      </c>
      <c r="C37" s="41" t="s">
        <v>34</v>
      </c>
      <c r="D37" s="41"/>
      <c r="E37" s="15">
        <f>VLOOKUP(C37,RA!B8:D67,3,0)</f>
        <v>460637.2844</v>
      </c>
      <c r="F37" s="25">
        <f>VLOOKUP(C37,RA!B8:I71,8,0)</f>
        <v>9281.9523000000008</v>
      </c>
      <c r="G37" s="16">
        <f t="shared" si="0"/>
        <v>451355.3321</v>
      </c>
      <c r="H37" s="27">
        <f>RA!J37</f>
        <v>-22.982146273587698</v>
      </c>
      <c r="I37" s="20">
        <f>VLOOKUP(B37,RMS!B:D,3,FALSE)</f>
        <v>460637.27022393199</v>
      </c>
      <c r="J37" s="21">
        <f>VLOOKUP(B37,RMS!B:E,4,FALSE)</f>
        <v>451355.33567008498</v>
      </c>
      <c r="K37" s="22">
        <f t="shared" si="1"/>
        <v>1.4176068012602627E-2</v>
      </c>
      <c r="L37" s="22">
        <f t="shared" si="2"/>
        <v>-3.5700849839486182E-3</v>
      </c>
      <c r="M37" s="34"/>
    </row>
    <row r="38" spans="1:13" x14ac:dyDescent="0.15">
      <c r="A38" s="44"/>
      <c r="B38" s="12">
        <v>77</v>
      </c>
      <c r="C38" s="41" t="s">
        <v>39</v>
      </c>
      <c r="D38" s="41"/>
      <c r="E38" s="15">
        <f>VLOOKUP(C38,RA!B9:D68,3,0)</f>
        <v>425764.69</v>
      </c>
      <c r="F38" s="25">
        <f>VLOOKUP(C38,RA!B9:I72,8,0)</f>
        <v>-58101.71</v>
      </c>
      <c r="G38" s="16">
        <f t="shared" si="0"/>
        <v>483866.4</v>
      </c>
      <c r="H38" s="27">
        <f>RA!J38</f>
        <v>-7.4022487303462103</v>
      </c>
      <c r="I38" s="20">
        <f>VLOOKUP(B38,RMS!B:D,3,FALSE)</f>
        <v>425764.69</v>
      </c>
      <c r="J38" s="21">
        <f>VLOOKUP(B38,RMS!B:E,4,FALSE)</f>
        <v>483866.4</v>
      </c>
      <c r="K38" s="22">
        <f t="shared" si="1"/>
        <v>0</v>
      </c>
      <c r="L38" s="22">
        <f t="shared" si="2"/>
        <v>0</v>
      </c>
      <c r="M38" s="34"/>
    </row>
    <row r="39" spans="1:13" x14ac:dyDescent="0.15">
      <c r="A39" s="44"/>
      <c r="B39" s="12">
        <v>78</v>
      </c>
      <c r="C39" s="41" t="s">
        <v>40</v>
      </c>
      <c r="D39" s="41"/>
      <c r="E39" s="15">
        <f>VLOOKUP(C39,RA!B10:D69,3,0)</f>
        <v>134339.47</v>
      </c>
      <c r="F39" s="25">
        <f>VLOOKUP(C39,RA!B10:I73,8,0)</f>
        <v>14711.29</v>
      </c>
      <c r="G39" s="16">
        <f t="shared" si="0"/>
        <v>119628.18</v>
      </c>
      <c r="H39" s="27">
        <f>RA!J39</f>
        <v>-26.400675522834899</v>
      </c>
      <c r="I39" s="20">
        <f>VLOOKUP(B39,RMS!B:D,3,FALSE)</f>
        <v>134339.47</v>
      </c>
      <c r="J39" s="21">
        <f>VLOOKUP(B39,RMS!B:E,4,FALSE)</f>
        <v>119628.18</v>
      </c>
      <c r="K39" s="22">
        <f t="shared" si="1"/>
        <v>0</v>
      </c>
      <c r="L39" s="22">
        <f t="shared" si="2"/>
        <v>0</v>
      </c>
      <c r="M39" s="34"/>
    </row>
    <row r="40" spans="1:13" x14ac:dyDescent="0.15">
      <c r="A40" s="44"/>
      <c r="B40" s="12">
        <v>99</v>
      </c>
      <c r="C40" s="41" t="s">
        <v>35</v>
      </c>
      <c r="D40" s="41"/>
      <c r="E40" s="15">
        <f>VLOOKUP(C40,RA!B8:D70,3,0)</f>
        <v>13068.172</v>
      </c>
      <c r="F40" s="25">
        <f>VLOOKUP(C40,RA!B8:I74,8,0)</f>
        <v>927.63019999999995</v>
      </c>
      <c r="G40" s="16">
        <f t="shared" si="0"/>
        <v>12140.541800000001</v>
      </c>
      <c r="H40" s="27">
        <f>RA!J40</f>
        <v>0</v>
      </c>
      <c r="I40" s="20">
        <f>VLOOKUP(B40,RMS!B:D,3,FALSE)</f>
        <v>13068.171847817899</v>
      </c>
      <c r="J40" s="21">
        <f>VLOOKUP(B40,RMS!B:E,4,FALSE)</f>
        <v>12140.541940851699</v>
      </c>
      <c r="K40" s="22">
        <f t="shared" si="1"/>
        <v>1.5218210137390997E-4</v>
      </c>
      <c r="L40" s="22">
        <f t="shared" si="2"/>
        <v>-1.4085169823374599E-4</v>
      </c>
      <c r="M40" s="34"/>
    </row>
  </sheetData>
  <mergeCells count="40"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5"/>
  <sheetViews>
    <sheetView workbookViewId="0">
      <selection sqref="A1:W45"/>
    </sheetView>
  </sheetViews>
  <sheetFormatPr defaultRowHeight="11.25" x14ac:dyDescent="0.15"/>
  <cols>
    <col min="1" max="1" width="7" style="39" customWidth="1"/>
    <col min="2" max="3" width="9" style="39"/>
    <col min="4" max="5" width="11.5" style="39" bestFit="1" customWidth="1"/>
    <col min="6" max="7" width="12.25" style="39" bestFit="1" customWidth="1"/>
    <col min="8" max="8" width="9" style="39"/>
    <col min="9" max="9" width="12.25" style="39" bestFit="1" customWidth="1"/>
    <col min="10" max="10" width="9" style="39"/>
    <col min="11" max="11" width="12.25" style="39" bestFit="1" customWidth="1"/>
    <col min="12" max="12" width="10.5" style="39" bestFit="1" customWidth="1"/>
    <col min="13" max="13" width="12.25" style="39" bestFit="1" customWidth="1"/>
    <col min="14" max="15" width="13.875" style="39" bestFit="1" customWidth="1"/>
    <col min="16" max="16" width="9.25" style="39" bestFit="1" customWidth="1"/>
    <col min="17" max="18" width="10.5" style="39" bestFit="1" customWidth="1"/>
    <col min="19" max="20" width="9" style="39"/>
    <col min="21" max="21" width="10.5" style="39" bestFit="1" customWidth="1"/>
    <col min="22" max="22" width="36" style="39" bestFit="1" customWidth="1"/>
    <col min="23" max="16384" width="9" style="39"/>
  </cols>
  <sheetData>
    <row r="1" spans="1:23" ht="12.75" x14ac:dyDescent="0.2">
      <c r="A1" s="47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59" t="s">
        <v>46</v>
      </c>
      <c r="W1" s="49"/>
    </row>
    <row r="2" spans="1:23" ht="12.75" x14ac:dyDescent="0.2">
      <c r="A2" s="47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59"/>
      <c r="W2" s="49"/>
    </row>
    <row r="3" spans="1:23" ht="23.25" thickBot="1" x14ac:dyDescent="0.2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60" t="s">
        <v>47</v>
      </c>
      <c r="W3" s="49"/>
    </row>
    <row r="4" spans="1:23" ht="15" thickTop="1" thickBot="1" x14ac:dyDescent="0.2">
      <c r="A4" s="48"/>
      <c r="B4" s="48"/>
      <c r="C4" s="48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58"/>
      <c r="W4" s="49"/>
    </row>
    <row r="5" spans="1:23" ht="15" thickTop="1" thickBot="1" x14ac:dyDescent="0.25">
      <c r="A5" s="61"/>
      <c r="B5" s="62"/>
      <c r="C5" s="63"/>
      <c r="D5" s="64" t="s">
        <v>0</v>
      </c>
      <c r="E5" s="64" t="s">
        <v>59</v>
      </c>
      <c r="F5" s="64" t="s">
        <v>60</v>
      </c>
      <c r="G5" s="64" t="s">
        <v>48</v>
      </c>
      <c r="H5" s="64" t="s">
        <v>49</v>
      </c>
      <c r="I5" s="64" t="s">
        <v>1</v>
      </c>
      <c r="J5" s="64" t="s">
        <v>2</v>
      </c>
      <c r="K5" s="64" t="s">
        <v>50</v>
      </c>
      <c r="L5" s="64" t="s">
        <v>51</v>
      </c>
      <c r="M5" s="64" t="s">
        <v>52</v>
      </c>
      <c r="N5" s="64" t="s">
        <v>53</v>
      </c>
      <c r="O5" s="64" t="s">
        <v>54</v>
      </c>
      <c r="P5" s="64" t="s">
        <v>61</v>
      </c>
      <c r="Q5" s="64" t="s">
        <v>62</v>
      </c>
      <c r="R5" s="64" t="s">
        <v>55</v>
      </c>
      <c r="S5" s="64" t="s">
        <v>56</v>
      </c>
      <c r="T5" s="64" t="s">
        <v>57</v>
      </c>
      <c r="U5" s="65" t="s">
        <v>58</v>
      </c>
      <c r="V5" s="58"/>
      <c r="W5" s="58"/>
    </row>
    <row r="6" spans="1:23" ht="14.25" thickBot="1" x14ac:dyDescent="0.2">
      <c r="A6" s="66" t="s">
        <v>3</v>
      </c>
      <c r="B6" s="50" t="s">
        <v>4</v>
      </c>
      <c r="C6" s="51"/>
      <c r="D6" s="66"/>
      <c r="E6" s="66"/>
      <c r="F6" s="66"/>
      <c r="G6" s="66"/>
      <c r="H6" s="66"/>
      <c r="I6" s="66"/>
      <c r="J6" s="66"/>
      <c r="K6" s="66"/>
      <c r="L6" s="66"/>
      <c r="M6" s="66"/>
      <c r="N6" s="66"/>
      <c r="O6" s="66"/>
      <c r="P6" s="66"/>
      <c r="Q6" s="66"/>
      <c r="R6" s="66"/>
      <c r="S6" s="66"/>
      <c r="T6" s="66"/>
      <c r="U6" s="67"/>
      <c r="V6" s="58"/>
      <c r="W6" s="58"/>
    </row>
    <row r="7" spans="1:23" ht="14.25" thickBot="1" x14ac:dyDescent="0.2">
      <c r="A7" s="52" t="s">
        <v>5</v>
      </c>
      <c r="B7" s="53"/>
      <c r="C7" s="54"/>
      <c r="D7" s="68">
        <v>27323632.889899999</v>
      </c>
      <c r="E7" s="68">
        <v>26181874.189800002</v>
      </c>
      <c r="F7" s="69">
        <v>104.36087459523699</v>
      </c>
      <c r="G7" s="68">
        <v>19407588.350400001</v>
      </c>
      <c r="H7" s="69">
        <v>40.788398829248997</v>
      </c>
      <c r="I7" s="68">
        <v>2670614.2947999998</v>
      </c>
      <c r="J7" s="69">
        <v>9.7740088426791001</v>
      </c>
      <c r="K7" s="68">
        <v>-10304168.7555</v>
      </c>
      <c r="L7" s="69">
        <v>-53.093504300793903</v>
      </c>
      <c r="M7" s="69">
        <v>-1.25917804319485</v>
      </c>
      <c r="N7" s="68">
        <v>69198473.576000005</v>
      </c>
      <c r="O7" s="68">
        <v>5438207191.2452002</v>
      </c>
      <c r="P7" s="68">
        <v>1241043</v>
      </c>
      <c r="Q7" s="68">
        <v>1131863</v>
      </c>
      <c r="R7" s="69">
        <v>9.6460437349750006</v>
      </c>
      <c r="S7" s="68">
        <v>22.0166689549838</v>
      </c>
      <c r="T7" s="68">
        <v>22.276793785555299</v>
      </c>
      <c r="U7" s="70">
        <v>-1.18149040212822</v>
      </c>
      <c r="V7" s="58"/>
      <c r="W7" s="58"/>
    </row>
    <row r="8" spans="1:23" ht="14.25" thickBot="1" x14ac:dyDescent="0.2">
      <c r="A8" s="55">
        <v>42250</v>
      </c>
      <c r="B8" s="45" t="s">
        <v>6</v>
      </c>
      <c r="C8" s="46"/>
      <c r="D8" s="71">
        <v>888790.06030000001</v>
      </c>
      <c r="E8" s="71">
        <v>879443.24809999997</v>
      </c>
      <c r="F8" s="72">
        <v>101.06281016088199</v>
      </c>
      <c r="G8" s="71">
        <v>705522.19279999996</v>
      </c>
      <c r="H8" s="72">
        <v>25.976201651810101</v>
      </c>
      <c r="I8" s="71">
        <v>201888.83040000001</v>
      </c>
      <c r="J8" s="72">
        <v>22.7150189249253</v>
      </c>
      <c r="K8" s="71">
        <v>-11815277.4882</v>
      </c>
      <c r="L8" s="72">
        <v>-1674.6854470032799</v>
      </c>
      <c r="M8" s="72">
        <v>-1.01708710020578</v>
      </c>
      <c r="N8" s="71">
        <v>2460330.5318</v>
      </c>
      <c r="O8" s="71">
        <v>194205550.01440001</v>
      </c>
      <c r="P8" s="71">
        <v>37737</v>
      </c>
      <c r="Q8" s="71">
        <v>35486</v>
      </c>
      <c r="R8" s="72">
        <v>6.34334667192695</v>
      </c>
      <c r="S8" s="71">
        <v>23.552218255293202</v>
      </c>
      <c r="T8" s="71">
        <v>25.371200679141101</v>
      </c>
      <c r="U8" s="73">
        <v>-7.7231894003828998</v>
      </c>
      <c r="V8" s="58"/>
      <c r="W8" s="58"/>
    </row>
    <row r="9" spans="1:23" ht="12" customHeight="1" thickBot="1" x14ac:dyDescent="0.2">
      <c r="A9" s="56"/>
      <c r="B9" s="45" t="s">
        <v>7</v>
      </c>
      <c r="C9" s="46"/>
      <c r="D9" s="71">
        <v>181384.51560000001</v>
      </c>
      <c r="E9" s="71">
        <v>151744.193</v>
      </c>
      <c r="F9" s="72">
        <v>119.533085262775</v>
      </c>
      <c r="G9" s="71">
        <v>135129.24489999999</v>
      </c>
      <c r="H9" s="72">
        <v>34.230392343441601</v>
      </c>
      <c r="I9" s="71">
        <v>34400.737300000001</v>
      </c>
      <c r="J9" s="72">
        <v>18.965641684576099</v>
      </c>
      <c r="K9" s="71">
        <v>35429.354099999997</v>
      </c>
      <c r="L9" s="72">
        <v>26.2188648550644</v>
      </c>
      <c r="M9" s="72">
        <v>-2.9032897328488998E-2</v>
      </c>
      <c r="N9" s="71">
        <v>470129.77669999999</v>
      </c>
      <c r="O9" s="71">
        <v>32453457.649700001</v>
      </c>
      <c r="P9" s="71">
        <v>10936</v>
      </c>
      <c r="Q9" s="71">
        <v>8278</v>
      </c>
      <c r="R9" s="72">
        <v>32.109205122010103</v>
      </c>
      <c r="S9" s="71">
        <v>16.586001792245799</v>
      </c>
      <c r="T9" s="71">
        <v>16.1233820488041</v>
      </c>
      <c r="U9" s="73">
        <v>2.7892179757150402</v>
      </c>
      <c r="V9" s="58"/>
      <c r="W9" s="58"/>
    </row>
    <row r="10" spans="1:23" ht="14.25" thickBot="1" x14ac:dyDescent="0.2">
      <c r="A10" s="56"/>
      <c r="B10" s="45" t="s">
        <v>8</v>
      </c>
      <c r="C10" s="46"/>
      <c r="D10" s="71">
        <v>199371.24100000001</v>
      </c>
      <c r="E10" s="71">
        <v>158751.6066</v>
      </c>
      <c r="F10" s="72">
        <v>125.58691232797899</v>
      </c>
      <c r="G10" s="71">
        <v>117181.0229</v>
      </c>
      <c r="H10" s="72">
        <v>70.139529478369099</v>
      </c>
      <c r="I10" s="71">
        <v>48250.259599999998</v>
      </c>
      <c r="J10" s="72">
        <v>24.201213453850201</v>
      </c>
      <c r="K10" s="71">
        <v>27894.845399999998</v>
      </c>
      <c r="L10" s="72">
        <v>23.804917135605599</v>
      </c>
      <c r="M10" s="72">
        <v>0.72971955600083804</v>
      </c>
      <c r="N10" s="71">
        <v>483749.25949999999</v>
      </c>
      <c r="O10" s="71">
        <v>50667337.386500001</v>
      </c>
      <c r="P10" s="71">
        <v>118595</v>
      </c>
      <c r="Q10" s="71">
        <v>102533</v>
      </c>
      <c r="R10" s="72">
        <v>15.6652004720431</v>
      </c>
      <c r="S10" s="71">
        <v>1.6811100046376299</v>
      </c>
      <c r="T10" s="71">
        <v>1.5098359386733999</v>
      </c>
      <c r="U10" s="73">
        <v>10.1881533922076</v>
      </c>
      <c r="V10" s="58"/>
      <c r="W10" s="58"/>
    </row>
    <row r="11" spans="1:23" ht="14.25" thickBot="1" x14ac:dyDescent="0.2">
      <c r="A11" s="56"/>
      <c r="B11" s="45" t="s">
        <v>9</v>
      </c>
      <c r="C11" s="46"/>
      <c r="D11" s="71">
        <v>62334.051200000002</v>
      </c>
      <c r="E11" s="71">
        <v>64389.406999999999</v>
      </c>
      <c r="F11" s="72">
        <v>96.807928670627504</v>
      </c>
      <c r="G11" s="71">
        <v>59736.431700000001</v>
      </c>
      <c r="H11" s="72">
        <v>4.34846780444704</v>
      </c>
      <c r="I11" s="71">
        <v>12709.966700000001</v>
      </c>
      <c r="J11" s="72">
        <v>20.3900860850835</v>
      </c>
      <c r="K11" s="71">
        <v>13470.167600000001</v>
      </c>
      <c r="L11" s="72">
        <v>22.5493341611833</v>
      </c>
      <c r="M11" s="72">
        <v>-5.6435890226042999E-2</v>
      </c>
      <c r="N11" s="71">
        <v>162618.6832</v>
      </c>
      <c r="O11" s="71">
        <v>16206731.080499999</v>
      </c>
      <c r="P11" s="71">
        <v>3281</v>
      </c>
      <c r="Q11" s="71">
        <v>2647</v>
      </c>
      <c r="R11" s="72">
        <v>23.9516433698527</v>
      </c>
      <c r="S11" s="71">
        <v>18.998491679366001</v>
      </c>
      <c r="T11" s="71">
        <v>18.981813373630501</v>
      </c>
      <c r="U11" s="73">
        <v>8.7787525541469999E-2</v>
      </c>
      <c r="V11" s="58"/>
      <c r="W11" s="58"/>
    </row>
    <row r="12" spans="1:23" ht="14.25" thickBot="1" x14ac:dyDescent="0.2">
      <c r="A12" s="56"/>
      <c r="B12" s="45" t="s">
        <v>10</v>
      </c>
      <c r="C12" s="46"/>
      <c r="D12" s="71">
        <v>366154.88919999998</v>
      </c>
      <c r="E12" s="71">
        <v>285915.68520000001</v>
      </c>
      <c r="F12" s="72">
        <v>128.06393917978701</v>
      </c>
      <c r="G12" s="71">
        <v>144156.54699999999</v>
      </c>
      <c r="H12" s="72">
        <v>153.99809916368201</v>
      </c>
      <c r="I12" s="71">
        <v>128318.5971</v>
      </c>
      <c r="J12" s="72">
        <v>35.044895175470501</v>
      </c>
      <c r="K12" s="71">
        <v>32273.4473</v>
      </c>
      <c r="L12" s="72">
        <v>22.387777712239501</v>
      </c>
      <c r="M12" s="72">
        <v>2.97598049899057</v>
      </c>
      <c r="N12" s="71">
        <v>1314125.2087000001</v>
      </c>
      <c r="O12" s="71">
        <v>56949041.526600003</v>
      </c>
      <c r="P12" s="71">
        <v>2785</v>
      </c>
      <c r="Q12" s="71">
        <v>4697</v>
      </c>
      <c r="R12" s="72">
        <v>-40.706834149457102</v>
      </c>
      <c r="S12" s="71">
        <v>131.47392789946099</v>
      </c>
      <c r="T12" s="71">
        <v>172.29511869278301</v>
      </c>
      <c r="U12" s="73">
        <v>-31.048886608558099</v>
      </c>
      <c r="V12" s="58"/>
      <c r="W12" s="58"/>
    </row>
    <row r="13" spans="1:23" ht="14.25" thickBot="1" x14ac:dyDescent="0.2">
      <c r="A13" s="56"/>
      <c r="B13" s="45" t="s">
        <v>11</v>
      </c>
      <c r="C13" s="46"/>
      <c r="D13" s="71">
        <v>433003.3026</v>
      </c>
      <c r="E13" s="71">
        <v>324294.88829999999</v>
      </c>
      <c r="F13" s="72">
        <v>133.52147018717</v>
      </c>
      <c r="G13" s="71">
        <v>272168.91470000002</v>
      </c>
      <c r="H13" s="72">
        <v>59.093591961918499</v>
      </c>
      <c r="I13" s="71">
        <v>115081.4728</v>
      </c>
      <c r="J13" s="72">
        <v>26.5775046307926</v>
      </c>
      <c r="K13" s="71">
        <v>67499.276599999997</v>
      </c>
      <c r="L13" s="72">
        <v>24.800509152340801</v>
      </c>
      <c r="M13" s="72">
        <v>0.70492897993517201</v>
      </c>
      <c r="N13" s="71">
        <v>1139409.0861</v>
      </c>
      <c r="O13" s="71">
        <v>88539888.439799994</v>
      </c>
      <c r="P13" s="71">
        <v>16914</v>
      </c>
      <c r="Q13" s="71">
        <v>15574</v>
      </c>
      <c r="R13" s="72">
        <v>8.6040837292924</v>
      </c>
      <c r="S13" s="71">
        <v>25.600289854558401</v>
      </c>
      <c r="T13" s="71">
        <v>27.219588378066</v>
      </c>
      <c r="U13" s="73">
        <v>-6.3253132394488203</v>
      </c>
      <c r="V13" s="58"/>
      <c r="W13" s="58"/>
    </row>
    <row r="14" spans="1:23" ht="14.25" thickBot="1" x14ac:dyDescent="0.2">
      <c r="A14" s="56"/>
      <c r="B14" s="45" t="s">
        <v>12</v>
      </c>
      <c r="C14" s="46"/>
      <c r="D14" s="71">
        <v>159883.28330000001</v>
      </c>
      <c r="E14" s="71">
        <v>190587.31779999999</v>
      </c>
      <c r="F14" s="72">
        <v>83.889780886564296</v>
      </c>
      <c r="G14" s="71">
        <v>115364.8564</v>
      </c>
      <c r="H14" s="72">
        <v>38.589244843891699</v>
      </c>
      <c r="I14" s="71">
        <v>30801.0759</v>
      </c>
      <c r="J14" s="72">
        <v>19.2647256575322</v>
      </c>
      <c r="K14" s="71">
        <v>25030.524300000001</v>
      </c>
      <c r="L14" s="72">
        <v>21.696836524645501</v>
      </c>
      <c r="M14" s="72">
        <v>0.23054058040646</v>
      </c>
      <c r="N14" s="71">
        <v>405050.54719999997</v>
      </c>
      <c r="O14" s="71">
        <v>46099409.710100003</v>
      </c>
      <c r="P14" s="71">
        <v>3484</v>
      </c>
      <c r="Q14" s="71">
        <v>3052</v>
      </c>
      <c r="R14" s="72">
        <v>14.1546526867628</v>
      </c>
      <c r="S14" s="71">
        <v>45.890724253731399</v>
      </c>
      <c r="T14" s="71">
        <v>44.714414941022298</v>
      </c>
      <c r="U14" s="73">
        <v>2.56328339078985</v>
      </c>
      <c r="V14" s="58"/>
      <c r="W14" s="58"/>
    </row>
    <row r="15" spans="1:23" ht="14.25" thickBot="1" x14ac:dyDescent="0.2">
      <c r="A15" s="56"/>
      <c r="B15" s="45" t="s">
        <v>13</v>
      </c>
      <c r="C15" s="46"/>
      <c r="D15" s="71">
        <v>128125.93859999999</v>
      </c>
      <c r="E15" s="71">
        <v>143797.916</v>
      </c>
      <c r="F15" s="72">
        <v>89.101387672405494</v>
      </c>
      <c r="G15" s="71">
        <v>176505.3167</v>
      </c>
      <c r="H15" s="72">
        <v>-27.409586863736699</v>
      </c>
      <c r="I15" s="71">
        <v>4306.7777999999998</v>
      </c>
      <c r="J15" s="72">
        <v>3.3613629270224901</v>
      </c>
      <c r="K15" s="71">
        <v>-85990.149399999995</v>
      </c>
      <c r="L15" s="72">
        <v>-48.718163853474401</v>
      </c>
      <c r="M15" s="72">
        <v>-1.0500845484052601</v>
      </c>
      <c r="N15" s="71">
        <v>343104.84639999998</v>
      </c>
      <c r="O15" s="71">
        <v>35698452.7245</v>
      </c>
      <c r="P15" s="71">
        <v>7145</v>
      </c>
      <c r="Q15" s="71">
        <v>6256</v>
      </c>
      <c r="R15" s="72">
        <v>14.210358056265999</v>
      </c>
      <c r="S15" s="71">
        <v>17.9322517284815</v>
      </c>
      <c r="T15" s="71">
        <v>18.215219069693099</v>
      </c>
      <c r="U15" s="73">
        <v>-1.57797997427285</v>
      </c>
      <c r="V15" s="58"/>
      <c r="W15" s="58"/>
    </row>
    <row r="16" spans="1:23" ht="14.25" thickBot="1" x14ac:dyDescent="0.2">
      <c r="A16" s="56"/>
      <c r="B16" s="45" t="s">
        <v>14</v>
      </c>
      <c r="C16" s="46"/>
      <c r="D16" s="71">
        <v>1396310.7901000001</v>
      </c>
      <c r="E16" s="71">
        <v>1208953.9613999999</v>
      </c>
      <c r="F16" s="72">
        <v>115.497432878506</v>
      </c>
      <c r="G16" s="71">
        <v>1026616.2968</v>
      </c>
      <c r="H16" s="72">
        <v>36.0109706471981</v>
      </c>
      <c r="I16" s="71">
        <v>95051.600300000006</v>
      </c>
      <c r="J16" s="72">
        <v>6.8073383786708899</v>
      </c>
      <c r="K16" s="71">
        <v>6657.7493999999997</v>
      </c>
      <c r="L16" s="72">
        <v>0.64851390151826405</v>
      </c>
      <c r="M16" s="72">
        <v>13.2768365988663</v>
      </c>
      <c r="N16" s="71">
        <v>3748149.8994</v>
      </c>
      <c r="O16" s="71">
        <v>272197959.1189</v>
      </c>
      <c r="P16" s="71">
        <v>72646</v>
      </c>
      <c r="Q16" s="71">
        <v>65226</v>
      </c>
      <c r="R16" s="72">
        <v>11.375831723545801</v>
      </c>
      <c r="S16" s="71">
        <v>19.2207525548551</v>
      </c>
      <c r="T16" s="71">
        <v>22.650744235427599</v>
      </c>
      <c r="U16" s="73">
        <v>-17.845251744350399</v>
      </c>
      <c r="V16" s="58"/>
      <c r="W16" s="58"/>
    </row>
    <row r="17" spans="1:23" ht="12" thickBot="1" x14ac:dyDescent="0.2">
      <c r="A17" s="56"/>
      <c r="B17" s="45" t="s">
        <v>15</v>
      </c>
      <c r="C17" s="46"/>
      <c r="D17" s="71">
        <v>754319.1348</v>
      </c>
      <c r="E17" s="71">
        <v>2352241.5588000002</v>
      </c>
      <c r="F17" s="72">
        <v>32.068098277492297</v>
      </c>
      <c r="G17" s="71">
        <v>1846736.6433000001</v>
      </c>
      <c r="H17" s="72">
        <v>-59.153941221847397</v>
      </c>
      <c r="I17" s="71">
        <v>124298.66499999999</v>
      </c>
      <c r="J17" s="72">
        <v>16.478259567544502</v>
      </c>
      <c r="K17" s="71">
        <v>75983.328399999999</v>
      </c>
      <c r="L17" s="72">
        <v>4.1144647600765998</v>
      </c>
      <c r="M17" s="72">
        <v>0.63586759908243196</v>
      </c>
      <c r="N17" s="71">
        <v>2474787.1313999998</v>
      </c>
      <c r="O17" s="71">
        <v>254705261.92899999</v>
      </c>
      <c r="P17" s="71">
        <v>21507</v>
      </c>
      <c r="Q17" s="71">
        <v>19522</v>
      </c>
      <c r="R17" s="72">
        <v>10.168015572174999</v>
      </c>
      <c r="S17" s="71">
        <v>35.0731917422235</v>
      </c>
      <c r="T17" s="71">
        <v>36.099875776047497</v>
      </c>
      <c r="U17" s="73">
        <v>-2.9272614861227</v>
      </c>
      <c r="V17" s="40"/>
      <c r="W17" s="40"/>
    </row>
    <row r="18" spans="1:23" ht="12" thickBot="1" x14ac:dyDescent="0.2">
      <c r="A18" s="56"/>
      <c r="B18" s="45" t="s">
        <v>16</v>
      </c>
      <c r="C18" s="46"/>
      <c r="D18" s="71">
        <v>2306533.9844999998</v>
      </c>
      <c r="E18" s="71">
        <v>2544072.4325999999</v>
      </c>
      <c r="F18" s="72">
        <v>90.663062692077602</v>
      </c>
      <c r="G18" s="71">
        <v>1430727.5795</v>
      </c>
      <c r="H18" s="72">
        <v>61.214057626964198</v>
      </c>
      <c r="I18" s="71">
        <v>343291.65610000002</v>
      </c>
      <c r="J18" s="72">
        <v>14.883442360135801</v>
      </c>
      <c r="K18" s="71">
        <v>211478.0269</v>
      </c>
      <c r="L18" s="72">
        <v>14.7811526058585</v>
      </c>
      <c r="M18" s="72">
        <v>0.62329704476734904</v>
      </c>
      <c r="N18" s="71">
        <v>5677103.3322999999</v>
      </c>
      <c r="O18" s="71">
        <v>590743951.66579998</v>
      </c>
      <c r="P18" s="71">
        <v>113631</v>
      </c>
      <c r="Q18" s="71">
        <v>95256</v>
      </c>
      <c r="R18" s="72">
        <v>19.290123456790099</v>
      </c>
      <c r="S18" s="71">
        <v>20.298457150777502</v>
      </c>
      <c r="T18" s="71">
        <v>21.1753880312001</v>
      </c>
      <c r="U18" s="73">
        <v>-4.32018489833363</v>
      </c>
      <c r="V18" s="40"/>
      <c r="W18" s="40"/>
    </row>
    <row r="19" spans="1:23" ht="12" thickBot="1" x14ac:dyDescent="0.2">
      <c r="A19" s="56"/>
      <c r="B19" s="45" t="s">
        <v>17</v>
      </c>
      <c r="C19" s="46"/>
      <c r="D19" s="71">
        <v>1457021.4746999999</v>
      </c>
      <c r="E19" s="71">
        <v>917979.85880000005</v>
      </c>
      <c r="F19" s="72">
        <v>158.720418616226</v>
      </c>
      <c r="G19" s="71">
        <v>808767.14670000004</v>
      </c>
      <c r="H19" s="72">
        <v>80.153395281331896</v>
      </c>
      <c r="I19" s="71">
        <v>44949.248299999999</v>
      </c>
      <c r="J19" s="72">
        <v>3.0850093207620701</v>
      </c>
      <c r="K19" s="71">
        <v>31802.3806</v>
      </c>
      <c r="L19" s="72">
        <v>3.9322048045303002</v>
      </c>
      <c r="M19" s="72">
        <v>0.41339256533518798</v>
      </c>
      <c r="N19" s="71">
        <v>3188287.3706999999</v>
      </c>
      <c r="O19" s="71">
        <v>176538718.59979999</v>
      </c>
      <c r="P19" s="71">
        <v>16778</v>
      </c>
      <c r="Q19" s="71">
        <v>16221</v>
      </c>
      <c r="R19" s="72">
        <v>3.4338203563282201</v>
      </c>
      <c r="S19" s="71">
        <v>86.841189337227306</v>
      </c>
      <c r="T19" s="71">
        <v>80.682778681955497</v>
      </c>
      <c r="U19" s="73">
        <v>7.0915779738542</v>
      </c>
      <c r="V19" s="40"/>
      <c r="W19" s="40"/>
    </row>
    <row r="20" spans="1:23" ht="12" thickBot="1" x14ac:dyDescent="0.2">
      <c r="A20" s="56"/>
      <c r="B20" s="45" t="s">
        <v>18</v>
      </c>
      <c r="C20" s="46"/>
      <c r="D20" s="71">
        <v>1735019.2307</v>
      </c>
      <c r="E20" s="71">
        <v>1632244.375</v>
      </c>
      <c r="F20" s="72">
        <v>106.2965360625</v>
      </c>
      <c r="G20" s="71">
        <v>1354850.9565000001</v>
      </c>
      <c r="H20" s="72">
        <v>28.059785644768802</v>
      </c>
      <c r="I20" s="71">
        <v>293151.77740000002</v>
      </c>
      <c r="J20" s="72">
        <v>16.896168769364401</v>
      </c>
      <c r="K20" s="71">
        <v>63013.705699999999</v>
      </c>
      <c r="L20" s="72">
        <v>4.65096956958158</v>
      </c>
      <c r="M20" s="72">
        <v>3.65219072808791</v>
      </c>
      <c r="N20" s="71">
        <v>5460969.1774000004</v>
      </c>
      <c r="O20" s="71">
        <v>291525971.9386</v>
      </c>
      <c r="P20" s="71">
        <v>57078</v>
      </c>
      <c r="Q20" s="71">
        <v>61079</v>
      </c>
      <c r="R20" s="72">
        <v>-6.5505329163869801</v>
      </c>
      <c r="S20" s="71">
        <v>30.397337515329902</v>
      </c>
      <c r="T20" s="71">
        <v>46.084057993745802</v>
      </c>
      <c r="U20" s="73">
        <v>-51.605573910888801</v>
      </c>
      <c r="V20" s="40"/>
      <c r="W20" s="40"/>
    </row>
    <row r="21" spans="1:23" ht="12" thickBot="1" x14ac:dyDescent="0.2">
      <c r="A21" s="56"/>
      <c r="B21" s="45" t="s">
        <v>19</v>
      </c>
      <c r="C21" s="46"/>
      <c r="D21" s="71">
        <v>555928.49730000005</v>
      </c>
      <c r="E21" s="71">
        <v>539568.9656</v>
      </c>
      <c r="F21" s="72">
        <v>103.03196305625301</v>
      </c>
      <c r="G21" s="71">
        <v>318087.70730000001</v>
      </c>
      <c r="H21" s="72">
        <v>74.772078436745005</v>
      </c>
      <c r="I21" s="71">
        <v>123919.31540000001</v>
      </c>
      <c r="J21" s="72">
        <v>22.290513258781299</v>
      </c>
      <c r="K21" s="71">
        <v>39244.586900000002</v>
      </c>
      <c r="L21" s="72">
        <v>12.3376622231387</v>
      </c>
      <c r="M21" s="72">
        <v>2.15761548760244</v>
      </c>
      <c r="N21" s="71">
        <v>1485950.3711999999</v>
      </c>
      <c r="O21" s="71">
        <v>108622763.4032</v>
      </c>
      <c r="P21" s="71">
        <v>41713</v>
      </c>
      <c r="Q21" s="71">
        <v>41610</v>
      </c>
      <c r="R21" s="72">
        <v>0.24753664984378301</v>
      </c>
      <c r="S21" s="71">
        <v>13.3274637954594</v>
      </c>
      <c r="T21" s="71">
        <v>14.908347414083201</v>
      </c>
      <c r="U21" s="73">
        <v>-11.8618489075341</v>
      </c>
      <c r="V21" s="40"/>
      <c r="W21" s="40"/>
    </row>
    <row r="22" spans="1:23" ht="12" thickBot="1" x14ac:dyDescent="0.2">
      <c r="A22" s="56"/>
      <c r="B22" s="45" t="s">
        <v>20</v>
      </c>
      <c r="C22" s="46"/>
      <c r="D22" s="71">
        <v>1968884.0911000001</v>
      </c>
      <c r="E22" s="71">
        <v>1687575.2757999999</v>
      </c>
      <c r="F22" s="72">
        <v>116.669408430782</v>
      </c>
      <c r="G22" s="71">
        <v>1157393.5641999999</v>
      </c>
      <c r="H22" s="72">
        <v>70.113620120300993</v>
      </c>
      <c r="I22" s="71">
        <v>227773.67989999999</v>
      </c>
      <c r="J22" s="72">
        <v>11.56866881751</v>
      </c>
      <c r="K22" s="71">
        <v>114102.78879999999</v>
      </c>
      <c r="L22" s="72">
        <v>9.8585988663993298</v>
      </c>
      <c r="M22" s="72">
        <v>0.99621483660003196</v>
      </c>
      <c r="N22" s="71">
        <v>5145676.4349999996</v>
      </c>
      <c r="O22" s="71">
        <v>362544457.1857</v>
      </c>
      <c r="P22" s="71">
        <v>108143</v>
      </c>
      <c r="Q22" s="71">
        <v>96972</v>
      </c>
      <c r="R22" s="72">
        <v>11.519820154271301</v>
      </c>
      <c r="S22" s="71">
        <v>18.206301758782399</v>
      </c>
      <c r="T22" s="71">
        <v>20.1942747937549</v>
      </c>
      <c r="U22" s="73">
        <v>-10.9191480033203</v>
      </c>
      <c r="V22" s="40"/>
      <c r="W22" s="40"/>
    </row>
    <row r="23" spans="1:23" ht="12" thickBot="1" x14ac:dyDescent="0.2">
      <c r="A23" s="56"/>
      <c r="B23" s="45" t="s">
        <v>21</v>
      </c>
      <c r="C23" s="46"/>
      <c r="D23" s="71">
        <v>4223026.8639000002</v>
      </c>
      <c r="E23" s="71">
        <v>3747329.0186999999</v>
      </c>
      <c r="F23" s="72">
        <v>112.694317547943</v>
      </c>
      <c r="G23" s="71">
        <v>2860140.6655999999</v>
      </c>
      <c r="H23" s="72">
        <v>47.651019919822502</v>
      </c>
      <c r="I23" s="71">
        <v>540109.38899999997</v>
      </c>
      <c r="J23" s="72">
        <v>12.7896271183367</v>
      </c>
      <c r="K23" s="71">
        <v>224659.443</v>
      </c>
      <c r="L23" s="72">
        <v>7.8548389490791299</v>
      </c>
      <c r="M23" s="72">
        <v>1.40412502491605</v>
      </c>
      <c r="N23" s="71">
        <v>11230722.007099999</v>
      </c>
      <c r="O23" s="71">
        <v>778292342.97420001</v>
      </c>
      <c r="P23" s="71">
        <v>118158</v>
      </c>
      <c r="Q23" s="71">
        <v>111015</v>
      </c>
      <c r="R23" s="72">
        <v>6.4342656397783999</v>
      </c>
      <c r="S23" s="71">
        <v>35.740507319859802</v>
      </c>
      <c r="T23" s="71">
        <v>37.978228327703498</v>
      </c>
      <c r="U23" s="73">
        <v>-6.2610219486173797</v>
      </c>
      <c r="V23" s="40"/>
      <c r="W23" s="40"/>
    </row>
    <row r="24" spans="1:23" ht="12" thickBot="1" x14ac:dyDescent="0.2">
      <c r="A24" s="56"/>
      <c r="B24" s="45" t="s">
        <v>22</v>
      </c>
      <c r="C24" s="46"/>
      <c r="D24" s="71">
        <v>334314.54749999999</v>
      </c>
      <c r="E24" s="71">
        <v>461478.08929999999</v>
      </c>
      <c r="F24" s="72">
        <v>72.444294810856604</v>
      </c>
      <c r="G24" s="71">
        <v>261713.14439999999</v>
      </c>
      <c r="H24" s="72">
        <v>27.7408317669504</v>
      </c>
      <c r="I24" s="71">
        <v>55611.477700000003</v>
      </c>
      <c r="J24" s="72">
        <v>16.6344773554911</v>
      </c>
      <c r="K24" s="71">
        <v>47777.296000000002</v>
      </c>
      <c r="L24" s="72">
        <v>18.25559664171</v>
      </c>
      <c r="M24" s="72">
        <v>0.163972898340668</v>
      </c>
      <c r="N24" s="71">
        <v>862085.41700000002</v>
      </c>
      <c r="O24" s="71">
        <v>73084329.587899998</v>
      </c>
      <c r="P24" s="71">
        <v>32632</v>
      </c>
      <c r="Q24" s="71">
        <v>29854</v>
      </c>
      <c r="R24" s="72">
        <v>9.3052857238561</v>
      </c>
      <c r="S24" s="71">
        <v>10.244991036406001</v>
      </c>
      <c r="T24" s="71">
        <v>9.8665293528505398</v>
      </c>
      <c r="U24" s="73">
        <v>3.69411434534751</v>
      </c>
      <c r="V24" s="40"/>
      <c r="W24" s="40"/>
    </row>
    <row r="25" spans="1:23" ht="12" thickBot="1" x14ac:dyDescent="0.2">
      <c r="A25" s="56"/>
      <c r="B25" s="45" t="s">
        <v>23</v>
      </c>
      <c r="C25" s="46"/>
      <c r="D25" s="71">
        <v>365292.31319999998</v>
      </c>
      <c r="E25" s="71">
        <v>416356.44130000001</v>
      </c>
      <c r="F25" s="72">
        <v>87.735477817861707</v>
      </c>
      <c r="G25" s="71">
        <v>264636.39899999998</v>
      </c>
      <c r="H25" s="72">
        <v>38.035551640044801</v>
      </c>
      <c r="I25" s="71">
        <v>30976.413</v>
      </c>
      <c r="J25" s="72">
        <v>8.4798972988627401</v>
      </c>
      <c r="K25" s="71">
        <v>25405.641800000001</v>
      </c>
      <c r="L25" s="72">
        <v>9.6002068861283103</v>
      </c>
      <c r="M25" s="72">
        <v>0.219272996283841</v>
      </c>
      <c r="N25" s="71">
        <v>887465.15280000004</v>
      </c>
      <c r="O25" s="71">
        <v>79914652.030900002</v>
      </c>
      <c r="P25" s="71">
        <v>24770</v>
      </c>
      <c r="Q25" s="71">
        <v>21055</v>
      </c>
      <c r="R25" s="72">
        <v>17.644265020185198</v>
      </c>
      <c r="S25" s="71">
        <v>14.747368316511899</v>
      </c>
      <c r="T25" s="71">
        <v>13.457149033483701</v>
      </c>
      <c r="U25" s="73">
        <v>8.7488103323735409</v>
      </c>
      <c r="V25" s="40"/>
      <c r="W25" s="40"/>
    </row>
    <row r="26" spans="1:23" ht="12" thickBot="1" x14ac:dyDescent="0.2">
      <c r="A26" s="56"/>
      <c r="B26" s="45" t="s">
        <v>24</v>
      </c>
      <c r="C26" s="46"/>
      <c r="D26" s="71">
        <v>549183.8835</v>
      </c>
      <c r="E26" s="71">
        <v>830659.7537</v>
      </c>
      <c r="F26" s="72">
        <v>66.114179849664694</v>
      </c>
      <c r="G26" s="71">
        <v>637633.31909999996</v>
      </c>
      <c r="H26" s="72">
        <v>-13.8715203472811</v>
      </c>
      <c r="I26" s="71">
        <v>118971.88430000001</v>
      </c>
      <c r="J26" s="72">
        <v>21.6633968829859</v>
      </c>
      <c r="K26" s="71">
        <v>106230.2751</v>
      </c>
      <c r="L26" s="72">
        <v>16.660088473723501</v>
      </c>
      <c r="M26" s="72">
        <v>0.119943294771718</v>
      </c>
      <c r="N26" s="71">
        <v>1443207.7938999999</v>
      </c>
      <c r="O26" s="71">
        <v>169408779.61059999</v>
      </c>
      <c r="P26" s="71">
        <v>39860</v>
      </c>
      <c r="Q26" s="71">
        <v>32624</v>
      </c>
      <c r="R26" s="72">
        <v>22.1799901912702</v>
      </c>
      <c r="S26" s="71">
        <v>13.777819455594599</v>
      </c>
      <c r="T26" s="71">
        <v>13.3613057166503</v>
      </c>
      <c r="U26" s="73">
        <v>3.0230744443028201</v>
      </c>
      <c r="V26" s="40"/>
      <c r="W26" s="40"/>
    </row>
    <row r="27" spans="1:23" ht="12" thickBot="1" x14ac:dyDescent="0.2">
      <c r="A27" s="56"/>
      <c r="B27" s="45" t="s">
        <v>25</v>
      </c>
      <c r="C27" s="46"/>
      <c r="D27" s="71">
        <v>360104.15149999998</v>
      </c>
      <c r="E27" s="71">
        <v>506556.37920000002</v>
      </c>
      <c r="F27" s="72">
        <v>71.088661852153393</v>
      </c>
      <c r="G27" s="71">
        <v>383337.728</v>
      </c>
      <c r="H27" s="72">
        <v>-6.0608635161525202</v>
      </c>
      <c r="I27" s="71">
        <v>103698.8168</v>
      </c>
      <c r="J27" s="72">
        <v>28.796895667002602</v>
      </c>
      <c r="K27" s="71">
        <v>109266.603</v>
      </c>
      <c r="L27" s="72">
        <v>28.50400443757</v>
      </c>
      <c r="M27" s="72">
        <v>-5.0955974168977999E-2</v>
      </c>
      <c r="N27" s="71">
        <v>900896.22089999996</v>
      </c>
      <c r="O27" s="71">
        <v>65348033.413999997</v>
      </c>
      <c r="P27" s="71">
        <v>43381</v>
      </c>
      <c r="Q27" s="71">
        <v>35735</v>
      </c>
      <c r="R27" s="72">
        <v>21.396390093745602</v>
      </c>
      <c r="S27" s="71">
        <v>8.3009647426292599</v>
      </c>
      <c r="T27" s="71">
        <v>8.3049098195046902</v>
      </c>
      <c r="U27" s="73">
        <v>-4.7525522607815E-2</v>
      </c>
      <c r="V27" s="40"/>
      <c r="W27" s="40"/>
    </row>
    <row r="28" spans="1:23" ht="12" thickBot="1" x14ac:dyDescent="0.2">
      <c r="A28" s="56"/>
      <c r="B28" s="45" t="s">
        <v>26</v>
      </c>
      <c r="C28" s="46"/>
      <c r="D28" s="71">
        <v>1200782.1608</v>
      </c>
      <c r="E28" s="71">
        <v>1502661.7095999999</v>
      </c>
      <c r="F28" s="72">
        <v>79.910345297854306</v>
      </c>
      <c r="G28" s="71">
        <v>1004796.5719</v>
      </c>
      <c r="H28" s="72">
        <v>19.505001746712299</v>
      </c>
      <c r="I28" s="71">
        <v>48656.859600000003</v>
      </c>
      <c r="J28" s="72">
        <v>4.0520971403825001</v>
      </c>
      <c r="K28" s="71">
        <v>42180.163200000003</v>
      </c>
      <c r="L28" s="72">
        <v>4.1978808825193603</v>
      </c>
      <c r="M28" s="72">
        <v>0.15354839594361699</v>
      </c>
      <c r="N28" s="71">
        <v>3130200.5961000002</v>
      </c>
      <c r="O28" s="71">
        <v>231848755.1814</v>
      </c>
      <c r="P28" s="71">
        <v>52786</v>
      </c>
      <c r="Q28" s="71">
        <v>49363</v>
      </c>
      <c r="R28" s="72">
        <v>6.9343435366570096</v>
      </c>
      <c r="S28" s="71">
        <v>22.7481180767628</v>
      </c>
      <c r="T28" s="71">
        <v>21.711767082632701</v>
      </c>
      <c r="U28" s="73">
        <v>4.5557658467962199</v>
      </c>
      <c r="V28" s="40"/>
      <c r="W28" s="40"/>
    </row>
    <row r="29" spans="1:23" ht="12" thickBot="1" x14ac:dyDescent="0.2">
      <c r="A29" s="56"/>
      <c r="B29" s="45" t="s">
        <v>27</v>
      </c>
      <c r="C29" s="46"/>
      <c r="D29" s="71">
        <v>755725.62950000004</v>
      </c>
      <c r="E29" s="71">
        <v>953997.58730000001</v>
      </c>
      <c r="F29" s="72">
        <v>79.216723350302303</v>
      </c>
      <c r="G29" s="71">
        <v>687047.21360000002</v>
      </c>
      <c r="H29" s="72">
        <v>9.9961712296506899</v>
      </c>
      <c r="I29" s="71">
        <v>127911.8965</v>
      </c>
      <c r="J29" s="72">
        <v>16.9257057729574</v>
      </c>
      <c r="K29" s="71">
        <v>91371.683999999994</v>
      </c>
      <c r="L29" s="72">
        <v>13.299185585984601</v>
      </c>
      <c r="M29" s="72">
        <v>0.39990739910189299</v>
      </c>
      <c r="N29" s="71">
        <v>2175879.4997999999</v>
      </c>
      <c r="O29" s="71">
        <v>171941905.55430001</v>
      </c>
      <c r="P29" s="71">
        <v>108420</v>
      </c>
      <c r="Q29" s="71">
        <v>107679</v>
      </c>
      <c r="R29" s="72">
        <v>0.68815646504889505</v>
      </c>
      <c r="S29" s="71">
        <v>6.97035260560782</v>
      </c>
      <c r="T29" s="71">
        <v>6.7536869185263599</v>
      </c>
      <c r="U29" s="73">
        <v>3.10838919263779</v>
      </c>
      <c r="V29" s="40"/>
      <c r="W29" s="40"/>
    </row>
    <row r="30" spans="1:23" ht="12" thickBot="1" x14ac:dyDescent="0.2">
      <c r="A30" s="56"/>
      <c r="B30" s="45" t="s">
        <v>28</v>
      </c>
      <c r="C30" s="46"/>
      <c r="D30" s="71">
        <v>1533848.5597999999</v>
      </c>
      <c r="E30" s="71">
        <v>1407404.5308999999</v>
      </c>
      <c r="F30" s="72">
        <v>108.984199363003</v>
      </c>
      <c r="G30" s="71">
        <v>1005462.5321</v>
      </c>
      <c r="H30" s="72">
        <v>52.551538305104003</v>
      </c>
      <c r="I30" s="71">
        <v>197141.4601</v>
      </c>
      <c r="J30" s="72">
        <v>12.852733005513</v>
      </c>
      <c r="K30" s="71">
        <v>135371.82209999999</v>
      </c>
      <c r="L30" s="72">
        <v>13.463636662548099</v>
      </c>
      <c r="M30" s="72">
        <v>0.456296126045865</v>
      </c>
      <c r="N30" s="71">
        <v>3655271.2398000001</v>
      </c>
      <c r="O30" s="71">
        <v>317303278.98199999</v>
      </c>
      <c r="P30" s="71">
        <v>100622</v>
      </c>
      <c r="Q30" s="71">
        <v>84526</v>
      </c>
      <c r="R30" s="72">
        <v>19.042661429619301</v>
      </c>
      <c r="S30" s="71">
        <v>15.243669970781699</v>
      </c>
      <c r="T30" s="71">
        <v>13.5326654638809</v>
      </c>
      <c r="U30" s="73">
        <v>11.224360735835701</v>
      </c>
      <c r="V30" s="40"/>
      <c r="W30" s="40"/>
    </row>
    <row r="31" spans="1:23" ht="12" thickBot="1" x14ac:dyDescent="0.2">
      <c r="A31" s="56"/>
      <c r="B31" s="45" t="s">
        <v>29</v>
      </c>
      <c r="C31" s="46"/>
      <c r="D31" s="71">
        <v>1263344.1499000001</v>
      </c>
      <c r="E31" s="71">
        <v>1535377.2346999999</v>
      </c>
      <c r="F31" s="72">
        <v>82.282329146742001</v>
      </c>
      <c r="G31" s="71">
        <v>1157199.1835</v>
      </c>
      <c r="H31" s="72">
        <v>9.1725752933008504</v>
      </c>
      <c r="I31" s="71">
        <v>43057.551399999997</v>
      </c>
      <c r="J31" s="72">
        <v>3.4082202702571802</v>
      </c>
      <c r="K31" s="71">
        <v>4101.9894000000004</v>
      </c>
      <c r="L31" s="72">
        <v>0.354475656264581</v>
      </c>
      <c r="M31" s="72">
        <v>9.4967485776535607</v>
      </c>
      <c r="N31" s="71">
        <v>3654941.8273999998</v>
      </c>
      <c r="O31" s="71">
        <v>297869953.86799997</v>
      </c>
      <c r="P31" s="71">
        <v>40160</v>
      </c>
      <c r="Q31" s="71">
        <v>40112</v>
      </c>
      <c r="R31" s="72">
        <v>0.119664938173125</v>
      </c>
      <c r="S31" s="71">
        <v>31.4577726568725</v>
      </c>
      <c r="T31" s="71">
        <v>35.884571985939402</v>
      </c>
      <c r="U31" s="73">
        <v>-14.0721956934219</v>
      </c>
      <c r="V31" s="40"/>
      <c r="W31" s="40"/>
    </row>
    <row r="32" spans="1:23" ht="12" thickBot="1" x14ac:dyDescent="0.2">
      <c r="A32" s="56"/>
      <c r="B32" s="45" t="s">
        <v>30</v>
      </c>
      <c r="C32" s="46"/>
      <c r="D32" s="71">
        <v>135280.18590000001</v>
      </c>
      <c r="E32" s="71">
        <v>182831.90299999999</v>
      </c>
      <c r="F32" s="72">
        <v>73.991564754429106</v>
      </c>
      <c r="G32" s="71">
        <v>112920.80869999999</v>
      </c>
      <c r="H32" s="72">
        <v>19.800936122768</v>
      </c>
      <c r="I32" s="71">
        <v>37120.132100000003</v>
      </c>
      <c r="J32" s="72">
        <v>27.439444921697099</v>
      </c>
      <c r="K32" s="71">
        <v>32140.496899999998</v>
      </c>
      <c r="L32" s="72">
        <v>28.462864612835499</v>
      </c>
      <c r="M32" s="72">
        <v>0.154933360722248</v>
      </c>
      <c r="N32" s="71">
        <v>358597.42210000003</v>
      </c>
      <c r="O32" s="71">
        <v>32581088.475099999</v>
      </c>
      <c r="P32" s="71">
        <v>26163</v>
      </c>
      <c r="Q32" s="71">
        <v>24613</v>
      </c>
      <c r="R32" s="72">
        <v>6.2974850688660498</v>
      </c>
      <c r="S32" s="71">
        <v>5.1706679623896301</v>
      </c>
      <c r="T32" s="71">
        <v>4.85383945882257</v>
      </c>
      <c r="U32" s="73">
        <v>6.1274192400596004</v>
      </c>
      <c r="V32" s="40"/>
      <c r="W32" s="40"/>
    </row>
    <row r="33" spans="1:23" ht="12" thickBot="1" x14ac:dyDescent="0.2">
      <c r="A33" s="56"/>
      <c r="B33" s="45" t="s">
        <v>31</v>
      </c>
      <c r="C33" s="46"/>
      <c r="D33" s="71">
        <v>11.238899999999999</v>
      </c>
      <c r="E33" s="74"/>
      <c r="F33" s="74"/>
      <c r="G33" s="71">
        <v>14.807499999999999</v>
      </c>
      <c r="H33" s="72">
        <v>-24.099949349991501</v>
      </c>
      <c r="I33" s="71">
        <v>-32.784100000000002</v>
      </c>
      <c r="J33" s="72">
        <v>-291.70203489665403</v>
      </c>
      <c r="K33" s="71">
        <v>0.82750000000000001</v>
      </c>
      <c r="L33" s="72">
        <v>5.5883842647307098</v>
      </c>
      <c r="M33" s="72">
        <v>-40.618247734138997</v>
      </c>
      <c r="N33" s="71">
        <v>11.238899999999999</v>
      </c>
      <c r="O33" s="71">
        <v>196.9777</v>
      </c>
      <c r="P33" s="71">
        <v>1</v>
      </c>
      <c r="Q33" s="74"/>
      <c r="R33" s="74"/>
      <c r="S33" s="71">
        <v>11.238899999999999</v>
      </c>
      <c r="T33" s="74"/>
      <c r="U33" s="75"/>
      <c r="V33" s="40"/>
      <c r="W33" s="40"/>
    </row>
    <row r="34" spans="1:23" ht="12" thickBot="1" x14ac:dyDescent="0.2">
      <c r="A34" s="56"/>
      <c r="B34" s="45" t="s">
        <v>71</v>
      </c>
      <c r="C34" s="46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1">
        <v>1</v>
      </c>
      <c r="P34" s="74"/>
      <c r="Q34" s="74"/>
      <c r="R34" s="74"/>
      <c r="S34" s="74"/>
      <c r="T34" s="74"/>
      <c r="U34" s="75"/>
      <c r="V34" s="40"/>
      <c r="W34" s="40"/>
    </row>
    <row r="35" spans="1:23" ht="12" thickBot="1" x14ac:dyDescent="0.2">
      <c r="A35" s="56"/>
      <c r="B35" s="45" t="s">
        <v>32</v>
      </c>
      <c r="C35" s="46"/>
      <c r="D35" s="71">
        <v>239056.90359999999</v>
      </c>
      <c r="E35" s="71">
        <v>259629.8933</v>
      </c>
      <c r="F35" s="72">
        <v>92.076031985951602</v>
      </c>
      <c r="G35" s="71">
        <v>169627.21400000001</v>
      </c>
      <c r="H35" s="72">
        <v>40.930749236970897</v>
      </c>
      <c r="I35" s="71">
        <v>24501.3367</v>
      </c>
      <c r="J35" s="72">
        <v>10.249165086232599</v>
      </c>
      <c r="K35" s="71">
        <v>21074.677500000002</v>
      </c>
      <c r="L35" s="72">
        <v>12.4241134444382</v>
      </c>
      <c r="M35" s="72">
        <v>0.162596044470906</v>
      </c>
      <c r="N35" s="71">
        <v>633318.70680000004</v>
      </c>
      <c r="O35" s="71">
        <v>46925208.805200003</v>
      </c>
      <c r="P35" s="71">
        <v>17505</v>
      </c>
      <c r="Q35" s="71">
        <v>16610</v>
      </c>
      <c r="R35" s="72">
        <v>5.3883202889825501</v>
      </c>
      <c r="S35" s="71">
        <v>13.656492636389601</v>
      </c>
      <c r="T35" s="71">
        <v>13.5273360565924</v>
      </c>
      <c r="U35" s="73">
        <v>0.94575220179911101</v>
      </c>
      <c r="V35" s="40"/>
      <c r="W35" s="40"/>
    </row>
    <row r="36" spans="1:23" ht="12" customHeight="1" thickBot="1" x14ac:dyDescent="0.2">
      <c r="A36" s="56"/>
      <c r="B36" s="45" t="s">
        <v>70</v>
      </c>
      <c r="C36" s="46"/>
      <c r="D36" s="71">
        <v>89002.6</v>
      </c>
      <c r="E36" s="74"/>
      <c r="F36" s="74"/>
      <c r="G36" s="71">
        <v>16123.08</v>
      </c>
      <c r="H36" s="72">
        <v>452.01983740079402</v>
      </c>
      <c r="I36" s="71">
        <v>3227.19</v>
      </c>
      <c r="J36" s="72">
        <v>3.62595025313867</v>
      </c>
      <c r="K36" s="71">
        <v>1612.32</v>
      </c>
      <c r="L36" s="72">
        <v>10.0000744274667</v>
      </c>
      <c r="M36" s="72">
        <v>1.0015815718964001</v>
      </c>
      <c r="N36" s="71">
        <v>183838.18</v>
      </c>
      <c r="O36" s="71">
        <v>16295466.720000001</v>
      </c>
      <c r="P36" s="71">
        <v>79</v>
      </c>
      <c r="Q36" s="71">
        <v>40</v>
      </c>
      <c r="R36" s="72">
        <v>97.5</v>
      </c>
      <c r="S36" s="71">
        <v>1126.6151898734199</v>
      </c>
      <c r="T36" s="71">
        <v>1337.5625</v>
      </c>
      <c r="U36" s="73">
        <v>-18.723989523901501</v>
      </c>
      <c r="V36" s="40"/>
      <c r="W36" s="40"/>
    </row>
    <row r="37" spans="1:23" ht="12" thickBot="1" x14ac:dyDescent="0.2">
      <c r="A37" s="56"/>
      <c r="B37" s="45" t="s">
        <v>36</v>
      </c>
      <c r="C37" s="46"/>
      <c r="D37" s="71">
        <v>1119219.01</v>
      </c>
      <c r="E37" s="71">
        <v>261840.28589999999</v>
      </c>
      <c r="F37" s="72">
        <v>427.44339594383302</v>
      </c>
      <c r="G37" s="71">
        <v>169721.42</v>
      </c>
      <c r="H37" s="72">
        <v>559.44475953594997</v>
      </c>
      <c r="I37" s="71">
        <v>-257220.55</v>
      </c>
      <c r="J37" s="72">
        <v>-22.982146273587698</v>
      </c>
      <c r="K37" s="71">
        <v>-18440.37</v>
      </c>
      <c r="L37" s="72">
        <v>-10.865081142969499</v>
      </c>
      <c r="M37" s="72">
        <v>12.9487738044302</v>
      </c>
      <c r="N37" s="71">
        <v>1653846.71</v>
      </c>
      <c r="O37" s="71">
        <v>118906560.56</v>
      </c>
      <c r="P37" s="71">
        <v>353</v>
      </c>
      <c r="Q37" s="71">
        <v>107</v>
      </c>
      <c r="R37" s="72">
        <v>229.90654205607501</v>
      </c>
      <c r="S37" s="71">
        <v>3170.5920963172798</v>
      </c>
      <c r="T37" s="71">
        <v>2403.2437383177598</v>
      </c>
      <c r="U37" s="73">
        <v>24.2020523198433</v>
      </c>
      <c r="V37" s="40"/>
      <c r="W37" s="40"/>
    </row>
    <row r="38" spans="1:23" ht="12" thickBot="1" x14ac:dyDescent="0.2">
      <c r="A38" s="56"/>
      <c r="B38" s="45" t="s">
        <v>37</v>
      </c>
      <c r="C38" s="46"/>
      <c r="D38" s="71">
        <v>549602.57999999996</v>
      </c>
      <c r="E38" s="71">
        <v>213835.64490000001</v>
      </c>
      <c r="F38" s="72">
        <v>257.02103138932802</v>
      </c>
      <c r="G38" s="71">
        <v>21650.43</v>
      </c>
      <c r="H38" s="72">
        <v>2438.5296273561298</v>
      </c>
      <c r="I38" s="71">
        <v>-40682.949999999997</v>
      </c>
      <c r="J38" s="72">
        <v>-7.4022487303462103</v>
      </c>
      <c r="K38" s="71">
        <v>308.37</v>
      </c>
      <c r="L38" s="72">
        <v>1.42431351247989</v>
      </c>
      <c r="M38" s="72">
        <v>-132.92901384700201</v>
      </c>
      <c r="N38" s="71">
        <v>672829.98</v>
      </c>
      <c r="O38" s="71">
        <v>119995050.68000001</v>
      </c>
      <c r="P38" s="71">
        <v>167</v>
      </c>
      <c r="Q38" s="71">
        <v>31</v>
      </c>
      <c r="R38" s="72">
        <v>438.70967741935499</v>
      </c>
      <c r="S38" s="71">
        <v>3291.0334131736499</v>
      </c>
      <c r="T38" s="71">
        <v>2693.7151612903199</v>
      </c>
      <c r="U38" s="73">
        <v>18.149868958860399</v>
      </c>
      <c r="V38" s="40"/>
      <c r="W38" s="40"/>
    </row>
    <row r="39" spans="1:23" ht="12" thickBot="1" x14ac:dyDescent="0.2">
      <c r="A39" s="56"/>
      <c r="B39" s="45" t="s">
        <v>38</v>
      </c>
      <c r="C39" s="46"/>
      <c r="D39" s="71">
        <v>682789.65</v>
      </c>
      <c r="E39" s="71">
        <v>169157.19579999999</v>
      </c>
      <c r="F39" s="72">
        <v>403.64209560868102</v>
      </c>
      <c r="G39" s="71">
        <v>121222.57</v>
      </c>
      <c r="H39" s="72">
        <v>463.25290744124601</v>
      </c>
      <c r="I39" s="71">
        <v>-180261.08</v>
      </c>
      <c r="J39" s="72">
        <v>-26.400675522834899</v>
      </c>
      <c r="K39" s="71">
        <v>-19564.84</v>
      </c>
      <c r="L39" s="72">
        <v>-16.1396017259822</v>
      </c>
      <c r="M39" s="72">
        <v>8.2135218074873109</v>
      </c>
      <c r="N39" s="71">
        <v>1035025.04</v>
      </c>
      <c r="O39" s="71">
        <v>82292053.370000005</v>
      </c>
      <c r="P39" s="71">
        <v>281</v>
      </c>
      <c r="Q39" s="71">
        <v>100</v>
      </c>
      <c r="R39" s="72">
        <v>181</v>
      </c>
      <c r="S39" s="71">
        <v>2429.8564056939499</v>
      </c>
      <c r="T39" s="71">
        <v>1638.4547</v>
      </c>
      <c r="U39" s="73">
        <v>32.569896058031901</v>
      </c>
      <c r="V39" s="40"/>
      <c r="W39" s="40"/>
    </row>
    <row r="40" spans="1:23" ht="12" thickBot="1" x14ac:dyDescent="0.2">
      <c r="A40" s="56"/>
      <c r="B40" s="45" t="s">
        <v>73</v>
      </c>
      <c r="C40" s="46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1">
        <v>4096.66</v>
      </c>
      <c r="P40" s="74"/>
      <c r="Q40" s="74"/>
      <c r="R40" s="74"/>
      <c r="S40" s="74"/>
      <c r="T40" s="74"/>
      <c r="U40" s="75"/>
      <c r="V40" s="40"/>
      <c r="W40" s="40"/>
    </row>
    <row r="41" spans="1:23" ht="12" customHeight="1" thickBot="1" x14ac:dyDescent="0.2">
      <c r="A41" s="56"/>
      <c r="B41" s="45" t="s">
        <v>33</v>
      </c>
      <c r="C41" s="46"/>
      <c r="D41" s="71">
        <v>296174.36050000001</v>
      </c>
      <c r="E41" s="71">
        <v>125878.6827</v>
      </c>
      <c r="F41" s="72">
        <v>235.285557607762</v>
      </c>
      <c r="G41" s="71">
        <v>323880.34250000003</v>
      </c>
      <c r="H41" s="72">
        <v>-8.5543882614610993</v>
      </c>
      <c r="I41" s="71">
        <v>22814.429199999999</v>
      </c>
      <c r="J41" s="72">
        <v>7.7030399125315201</v>
      </c>
      <c r="K41" s="71">
        <v>20873.800500000001</v>
      </c>
      <c r="L41" s="72">
        <v>6.4449112097625996</v>
      </c>
      <c r="M41" s="72">
        <v>9.2969591234715002E-2</v>
      </c>
      <c r="N41" s="71">
        <v>665666.66879999998</v>
      </c>
      <c r="O41" s="71">
        <v>50426742.537299998</v>
      </c>
      <c r="P41" s="71">
        <v>324</v>
      </c>
      <c r="Q41" s="71">
        <v>260</v>
      </c>
      <c r="R41" s="72">
        <v>24.615384615384599</v>
      </c>
      <c r="S41" s="71">
        <v>914.11839660493797</v>
      </c>
      <c r="T41" s="71">
        <v>754.44444923076901</v>
      </c>
      <c r="U41" s="73">
        <v>17.467534617747798</v>
      </c>
      <c r="V41" s="40"/>
      <c r="W41" s="40"/>
    </row>
    <row r="42" spans="1:23" ht="12" thickBot="1" x14ac:dyDescent="0.2">
      <c r="A42" s="56"/>
      <c r="B42" s="45" t="s">
        <v>34</v>
      </c>
      <c r="C42" s="46"/>
      <c r="D42" s="71">
        <v>460637.2844</v>
      </c>
      <c r="E42" s="71">
        <v>393908.27510000003</v>
      </c>
      <c r="F42" s="72">
        <v>116.940240537739</v>
      </c>
      <c r="G42" s="71">
        <v>392351.13280000002</v>
      </c>
      <c r="H42" s="72">
        <v>17.4043467423372</v>
      </c>
      <c r="I42" s="71">
        <v>9281.9523000000008</v>
      </c>
      <c r="J42" s="72">
        <v>2.01502410124924</v>
      </c>
      <c r="K42" s="71">
        <v>29903.555199999999</v>
      </c>
      <c r="L42" s="72">
        <v>7.6216309066305801</v>
      </c>
      <c r="M42" s="72">
        <v>-0.68960371976105395</v>
      </c>
      <c r="N42" s="71">
        <v>1192554.2241</v>
      </c>
      <c r="O42" s="71">
        <v>127189580.35950001</v>
      </c>
      <c r="P42" s="71">
        <v>2625</v>
      </c>
      <c r="Q42" s="71">
        <v>3585</v>
      </c>
      <c r="R42" s="72">
        <v>-26.778242677824299</v>
      </c>
      <c r="S42" s="71">
        <v>175.48087024761901</v>
      </c>
      <c r="T42" s="71">
        <v>116.54040301255201</v>
      </c>
      <c r="U42" s="73">
        <v>33.5879729522064</v>
      </c>
      <c r="V42" s="40"/>
      <c r="W42" s="40"/>
    </row>
    <row r="43" spans="1:23" ht="12" thickBot="1" x14ac:dyDescent="0.2">
      <c r="A43" s="56"/>
      <c r="B43" s="45" t="s">
        <v>39</v>
      </c>
      <c r="C43" s="46"/>
      <c r="D43" s="71">
        <v>425764.69</v>
      </c>
      <c r="E43" s="71">
        <v>109121.9578</v>
      </c>
      <c r="F43" s="72">
        <v>390.17325072223002</v>
      </c>
      <c r="G43" s="71">
        <v>65547.03</v>
      </c>
      <c r="H43" s="72">
        <v>549.55603632994496</v>
      </c>
      <c r="I43" s="71">
        <v>-58101.71</v>
      </c>
      <c r="J43" s="72">
        <v>-13.6464369555869</v>
      </c>
      <c r="K43" s="71">
        <v>-12071.36</v>
      </c>
      <c r="L43" s="72">
        <v>-18.4163340429002</v>
      </c>
      <c r="M43" s="72">
        <v>3.8131867494631901</v>
      </c>
      <c r="N43" s="71">
        <v>645974.17000000004</v>
      </c>
      <c r="O43" s="71">
        <v>53020970.490000002</v>
      </c>
      <c r="P43" s="71">
        <v>245</v>
      </c>
      <c r="Q43" s="71">
        <v>85</v>
      </c>
      <c r="R43" s="72">
        <v>188.23529411764699</v>
      </c>
      <c r="S43" s="71">
        <v>1737.8150612244899</v>
      </c>
      <c r="T43" s="71">
        <v>1358.18035294118</v>
      </c>
      <c r="U43" s="73">
        <v>21.845518361189502</v>
      </c>
      <c r="V43" s="40"/>
      <c r="W43" s="40"/>
    </row>
    <row r="44" spans="1:23" ht="12" thickBot="1" x14ac:dyDescent="0.2">
      <c r="A44" s="56"/>
      <c r="B44" s="45" t="s">
        <v>40</v>
      </c>
      <c r="C44" s="46"/>
      <c r="D44" s="71">
        <v>134339.47</v>
      </c>
      <c r="E44" s="71">
        <v>22288.9166</v>
      </c>
      <c r="F44" s="72">
        <v>602.71870728790805</v>
      </c>
      <c r="G44" s="71">
        <v>54786.400000000001</v>
      </c>
      <c r="H44" s="72">
        <v>145.20587226026899</v>
      </c>
      <c r="I44" s="71">
        <v>14711.29</v>
      </c>
      <c r="J44" s="72">
        <v>10.9508322461001</v>
      </c>
      <c r="K44" s="71">
        <v>7421.51</v>
      </c>
      <c r="L44" s="72">
        <v>13.546263306222</v>
      </c>
      <c r="M44" s="72">
        <v>0.98225024287510199</v>
      </c>
      <c r="N44" s="71">
        <v>223083.95</v>
      </c>
      <c r="O44" s="71">
        <v>21067505.199999999</v>
      </c>
      <c r="P44" s="71">
        <v>119</v>
      </c>
      <c r="Q44" s="71">
        <v>48</v>
      </c>
      <c r="R44" s="72">
        <v>147.916666666667</v>
      </c>
      <c r="S44" s="71">
        <v>1128.9031092437001</v>
      </c>
      <c r="T44" s="71">
        <v>735.36374999999998</v>
      </c>
      <c r="U44" s="73">
        <v>34.860330884139998</v>
      </c>
      <c r="V44" s="40"/>
      <c r="W44" s="40"/>
    </row>
    <row r="45" spans="1:23" ht="12" thickBot="1" x14ac:dyDescent="0.2">
      <c r="A45" s="57"/>
      <c r="B45" s="45" t="s">
        <v>35</v>
      </c>
      <c r="C45" s="46"/>
      <c r="D45" s="76">
        <v>13068.172</v>
      </c>
      <c r="E45" s="77"/>
      <c r="F45" s="77"/>
      <c r="G45" s="76">
        <v>28831.936300000001</v>
      </c>
      <c r="H45" s="78">
        <v>-54.674664011379598</v>
      </c>
      <c r="I45" s="76">
        <v>927.63019999999995</v>
      </c>
      <c r="J45" s="78">
        <v>7.09839295044479</v>
      </c>
      <c r="K45" s="76">
        <v>3594.7948999999999</v>
      </c>
      <c r="L45" s="78">
        <v>12.4681008677173</v>
      </c>
      <c r="M45" s="78">
        <v>-0.74195184264893699</v>
      </c>
      <c r="N45" s="76">
        <v>33615.873500000002</v>
      </c>
      <c r="O45" s="76">
        <v>6791685.8339999998</v>
      </c>
      <c r="P45" s="76">
        <v>19</v>
      </c>
      <c r="Q45" s="76">
        <v>12</v>
      </c>
      <c r="R45" s="78">
        <v>58.3333333333333</v>
      </c>
      <c r="S45" s="76">
        <v>687.79852631578899</v>
      </c>
      <c r="T45" s="76">
        <v>1217.7896249999999</v>
      </c>
      <c r="U45" s="79">
        <v>-77.056155023059105</v>
      </c>
      <c r="V45" s="40"/>
      <c r="W45" s="40"/>
    </row>
  </sheetData>
  <mergeCells count="43"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43:C43"/>
    <mergeCell ref="B44:C44"/>
    <mergeCell ref="B45:C45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  <mergeCell ref="B36:C36"/>
    <mergeCell ref="B19:C19"/>
    <mergeCell ref="B20:C20"/>
    <mergeCell ref="B21:C21"/>
    <mergeCell ref="B22:C22"/>
    <mergeCell ref="B23:C23"/>
    <mergeCell ref="B30:C30"/>
    <mergeCell ref="B25:C25"/>
    <mergeCell ref="B26:C26"/>
    <mergeCell ref="B27:C27"/>
    <mergeCell ref="B28:C28"/>
    <mergeCell ref="B29:C29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topLeftCell="A28" workbookViewId="0">
      <selection activeCell="D50" sqref="D50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ht="14.25" x14ac:dyDescent="0.2">
      <c r="A1" s="30" t="s">
        <v>63</v>
      </c>
      <c r="B1" s="31" t="s">
        <v>64</v>
      </c>
      <c r="C1" s="30" t="s">
        <v>65</v>
      </c>
      <c r="D1" s="30" t="s">
        <v>66</v>
      </c>
      <c r="E1" s="30" t="s">
        <v>67</v>
      </c>
      <c r="F1" s="30" t="s">
        <v>68</v>
      </c>
      <c r="G1" s="30" t="s">
        <v>67</v>
      </c>
      <c r="H1" s="30" t="s">
        <v>69</v>
      </c>
    </row>
    <row r="2" spans="1:8" ht="14.25" x14ac:dyDescent="0.2">
      <c r="A2" s="32">
        <v>1</v>
      </c>
      <c r="B2" s="33">
        <v>12</v>
      </c>
      <c r="C2" s="32">
        <v>90535</v>
      </c>
      <c r="D2" s="32">
        <v>888791.29666068405</v>
      </c>
      <c r="E2" s="32">
        <v>686901.24762307701</v>
      </c>
      <c r="F2" s="32">
        <v>201890.04903760701</v>
      </c>
      <c r="G2" s="32">
        <v>686901.24762307701</v>
      </c>
      <c r="H2" s="32">
        <v>0.22715124438789699</v>
      </c>
    </row>
    <row r="3" spans="1:8" ht="14.25" x14ac:dyDescent="0.2">
      <c r="A3" s="32">
        <v>2</v>
      </c>
      <c r="B3" s="33">
        <v>13</v>
      </c>
      <c r="C3" s="32">
        <v>23275</v>
      </c>
      <c r="D3" s="32">
        <v>181384.712938235</v>
      </c>
      <c r="E3" s="32">
        <v>146983.77065322601</v>
      </c>
      <c r="F3" s="32">
        <v>34400.942285008699</v>
      </c>
      <c r="G3" s="32">
        <v>146983.77065322601</v>
      </c>
      <c r="H3" s="32">
        <v>0.18965734062011599</v>
      </c>
    </row>
    <row r="4" spans="1:8" ht="14.25" x14ac:dyDescent="0.2">
      <c r="A4" s="32">
        <v>3</v>
      </c>
      <c r="B4" s="33">
        <v>14</v>
      </c>
      <c r="C4" s="32">
        <v>145871</v>
      </c>
      <c r="D4" s="32">
        <v>199374.00560341901</v>
      </c>
      <c r="E4" s="32">
        <v>151120.98149914501</v>
      </c>
      <c r="F4" s="32">
        <v>48253.0241042735</v>
      </c>
      <c r="G4" s="32">
        <v>151120.98149914501</v>
      </c>
      <c r="H4" s="32">
        <v>0.24202264461825099</v>
      </c>
    </row>
    <row r="5" spans="1:8" ht="14.25" x14ac:dyDescent="0.2">
      <c r="A5" s="32">
        <v>4</v>
      </c>
      <c r="B5" s="33">
        <v>15</v>
      </c>
      <c r="C5" s="32">
        <v>4630</v>
      </c>
      <c r="D5" s="32">
        <v>62334.110905982903</v>
      </c>
      <c r="E5" s="32">
        <v>49624.083929914501</v>
      </c>
      <c r="F5" s="32">
        <v>12710.0269760684</v>
      </c>
      <c r="G5" s="32">
        <v>49624.083929914501</v>
      </c>
      <c r="H5" s="32">
        <v>0.20390163253051999</v>
      </c>
    </row>
    <row r="6" spans="1:8" ht="14.25" x14ac:dyDescent="0.2">
      <c r="A6" s="32">
        <v>5</v>
      </c>
      <c r="B6" s="33">
        <v>16</v>
      </c>
      <c r="C6" s="32">
        <v>4866</v>
      </c>
      <c r="D6" s="32">
        <v>366154.85655128199</v>
      </c>
      <c r="E6" s="32">
        <v>237836.288547009</v>
      </c>
      <c r="F6" s="32">
        <v>128318.568004274</v>
      </c>
      <c r="G6" s="32">
        <v>237836.288547009</v>
      </c>
      <c r="H6" s="32">
        <v>0.35044890354008401</v>
      </c>
    </row>
    <row r="7" spans="1:8" ht="14.25" x14ac:dyDescent="0.2">
      <c r="A7" s="32">
        <v>6</v>
      </c>
      <c r="B7" s="33">
        <v>17</v>
      </c>
      <c r="C7" s="32">
        <v>31461.601999999999</v>
      </c>
      <c r="D7" s="32">
        <v>433003.76944102597</v>
      </c>
      <c r="E7" s="32">
        <v>317921.82722307701</v>
      </c>
      <c r="F7" s="32">
        <v>115081.94221794901</v>
      </c>
      <c r="G7" s="32">
        <v>317921.82722307701</v>
      </c>
      <c r="H7" s="32">
        <v>0.26577584386045999</v>
      </c>
    </row>
    <row r="8" spans="1:8" ht="14.25" x14ac:dyDescent="0.2">
      <c r="A8" s="32">
        <v>7</v>
      </c>
      <c r="B8" s="33">
        <v>18</v>
      </c>
      <c r="C8" s="32">
        <v>77582</v>
      </c>
      <c r="D8" s="32">
        <v>159883.337162393</v>
      </c>
      <c r="E8" s="32">
        <v>129082.205548718</v>
      </c>
      <c r="F8" s="32">
        <v>30801.131613675199</v>
      </c>
      <c r="G8" s="32">
        <v>129082.205548718</v>
      </c>
      <c r="H8" s="32">
        <v>0.19264754013978699</v>
      </c>
    </row>
    <row r="9" spans="1:8" ht="14.25" x14ac:dyDescent="0.2">
      <c r="A9" s="32">
        <v>8</v>
      </c>
      <c r="B9" s="33">
        <v>19</v>
      </c>
      <c r="C9" s="32">
        <v>24111</v>
      </c>
      <c r="D9" s="32">
        <v>128126.002618803</v>
      </c>
      <c r="E9" s="32">
        <v>123819.16115213701</v>
      </c>
      <c r="F9" s="32">
        <v>4306.8414666666704</v>
      </c>
      <c r="G9" s="32">
        <v>123819.16115213701</v>
      </c>
      <c r="H9" s="32">
        <v>3.36141093816862E-2</v>
      </c>
    </row>
    <row r="10" spans="1:8" ht="14.25" x14ac:dyDescent="0.2">
      <c r="A10" s="32">
        <v>9</v>
      </c>
      <c r="B10" s="33">
        <v>21</v>
      </c>
      <c r="C10" s="32">
        <v>421271</v>
      </c>
      <c r="D10" s="32">
        <v>1396309.2736495701</v>
      </c>
      <c r="E10" s="32">
        <v>1301259.19038974</v>
      </c>
      <c r="F10" s="32">
        <v>95050.083259829102</v>
      </c>
      <c r="G10" s="32">
        <v>1301259.19038974</v>
      </c>
      <c r="H10" s="35">
        <v>6.8072371252963199E-2</v>
      </c>
    </row>
    <row r="11" spans="1:8" ht="14.25" x14ac:dyDescent="0.2">
      <c r="A11" s="32">
        <v>10</v>
      </c>
      <c r="B11" s="33">
        <v>22</v>
      </c>
      <c r="C11" s="32">
        <v>51330.063000000002</v>
      </c>
      <c r="D11" s="32">
        <v>754319.22479743604</v>
      </c>
      <c r="E11" s="32">
        <v>630020.470004273</v>
      </c>
      <c r="F11" s="32">
        <v>124298.75479316201</v>
      </c>
      <c r="G11" s="32">
        <v>630020.470004273</v>
      </c>
      <c r="H11" s="32">
        <v>0.16478269505399601</v>
      </c>
    </row>
    <row r="12" spans="1:8" ht="14.25" x14ac:dyDescent="0.2">
      <c r="A12" s="32">
        <v>11</v>
      </c>
      <c r="B12" s="33">
        <v>23</v>
      </c>
      <c r="C12" s="32">
        <v>358436.38699999999</v>
      </c>
      <c r="D12" s="32">
        <v>2306532.1523957299</v>
      </c>
      <c r="E12" s="32">
        <v>1963242.3252888899</v>
      </c>
      <c r="F12" s="32">
        <v>343289.827106838</v>
      </c>
      <c r="G12" s="32">
        <v>1963242.3252888899</v>
      </c>
      <c r="H12" s="32">
        <v>0.14883374885985101</v>
      </c>
    </row>
    <row r="13" spans="1:8" ht="14.25" x14ac:dyDescent="0.2">
      <c r="A13" s="32">
        <v>12</v>
      </c>
      <c r="B13" s="33">
        <v>24</v>
      </c>
      <c r="C13" s="32">
        <v>36061</v>
      </c>
      <c r="D13" s="32">
        <v>1457021.4282324801</v>
      </c>
      <c r="E13" s="32">
        <v>1412072.2250000001</v>
      </c>
      <c r="F13" s="32">
        <v>44949.203232478598</v>
      </c>
      <c r="G13" s="32">
        <v>1412072.2250000001</v>
      </c>
      <c r="H13" s="32">
        <v>3.0850063260227299E-2</v>
      </c>
    </row>
    <row r="14" spans="1:8" ht="14.25" x14ac:dyDescent="0.2">
      <c r="A14" s="32">
        <v>13</v>
      </c>
      <c r="B14" s="33">
        <v>25</v>
      </c>
      <c r="C14" s="32">
        <v>124679</v>
      </c>
      <c r="D14" s="32">
        <v>1735019.0718</v>
      </c>
      <c r="E14" s="32">
        <v>1441867.4532999999</v>
      </c>
      <c r="F14" s="32">
        <v>293151.61849999998</v>
      </c>
      <c r="G14" s="32">
        <v>1441867.4532999999</v>
      </c>
      <c r="H14" s="32">
        <v>0.168961611583825</v>
      </c>
    </row>
    <row r="15" spans="1:8" ht="14.25" x14ac:dyDescent="0.2">
      <c r="A15" s="32">
        <v>14</v>
      </c>
      <c r="B15" s="33">
        <v>26</v>
      </c>
      <c r="C15" s="32">
        <v>95283</v>
      </c>
      <c r="D15" s="32">
        <v>555928.31927608303</v>
      </c>
      <c r="E15" s="32">
        <v>432009.18173206301</v>
      </c>
      <c r="F15" s="32">
        <v>123919.137544021</v>
      </c>
      <c r="G15" s="32">
        <v>432009.18173206301</v>
      </c>
      <c r="H15" s="32">
        <v>0.222904884042219</v>
      </c>
    </row>
    <row r="16" spans="1:8" ht="14.25" x14ac:dyDescent="0.2">
      <c r="A16" s="32">
        <v>15</v>
      </c>
      <c r="B16" s="33">
        <v>27</v>
      </c>
      <c r="C16" s="32">
        <v>282097.891</v>
      </c>
      <c r="D16" s="32">
        <v>1968884.6973957301</v>
      </c>
      <c r="E16" s="32">
        <v>1741110.4109461501</v>
      </c>
      <c r="F16" s="32">
        <v>227774.286449573</v>
      </c>
      <c r="G16" s="32">
        <v>1741110.4109461501</v>
      </c>
      <c r="H16" s="32">
        <v>0.11568696061828999</v>
      </c>
    </row>
    <row r="17" spans="1:8" ht="14.25" x14ac:dyDescent="0.2">
      <c r="A17" s="32">
        <v>16</v>
      </c>
      <c r="B17" s="33">
        <v>29</v>
      </c>
      <c r="C17" s="32">
        <v>381705</v>
      </c>
      <c r="D17" s="32">
        <v>4223030.2710683802</v>
      </c>
      <c r="E17" s="32">
        <v>3682917.5260957298</v>
      </c>
      <c r="F17" s="32">
        <v>540112.74497264903</v>
      </c>
      <c r="G17" s="32">
        <v>3682917.5260957298</v>
      </c>
      <c r="H17" s="32">
        <v>0.12789696267936199</v>
      </c>
    </row>
    <row r="18" spans="1:8" ht="14.25" x14ac:dyDescent="0.2">
      <c r="A18" s="32">
        <v>17</v>
      </c>
      <c r="B18" s="33">
        <v>31</v>
      </c>
      <c r="C18" s="32">
        <v>34097.618999999999</v>
      </c>
      <c r="D18" s="32">
        <v>334314.59915131202</v>
      </c>
      <c r="E18" s="32">
        <v>278703.07752564899</v>
      </c>
      <c r="F18" s="32">
        <v>55611.521625663197</v>
      </c>
      <c r="G18" s="32">
        <v>278703.07752564899</v>
      </c>
      <c r="H18" s="32">
        <v>0.166344879244993</v>
      </c>
    </row>
    <row r="19" spans="1:8" ht="14.25" x14ac:dyDescent="0.2">
      <c r="A19" s="32">
        <v>18</v>
      </c>
      <c r="B19" s="33">
        <v>32</v>
      </c>
      <c r="C19" s="32">
        <v>22311.914000000001</v>
      </c>
      <c r="D19" s="32">
        <v>365292.29155900498</v>
      </c>
      <c r="E19" s="32">
        <v>334315.90032074298</v>
      </c>
      <c r="F19" s="32">
        <v>30976.391238262098</v>
      </c>
      <c r="G19" s="32">
        <v>334315.90032074298</v>
      </c>
      <c r="H19" s="32">
        <v>8.4798918438875798E-2</v>
      </c>
    </row>
    <row r="20" spans="1:8" ht="14.25" x14ac:dyDescent="0.2">
      <c r="A20" s="32">
        <v>19</v>
      </c>
      <c r="B20" s="33">
        <v>33</v>
      </c>
      <c r="C20" s="32">
        <v>36237.472999999998</v>
      </c>
      <c r="D20" s="32">
        <v>549183.71648989501</v>
      </c>
      <c r="E20" s="32">
        <v>430211.96123581001</v>
      </c>
      <c r="F20" s="32">
        <v>118971.755254085</v>
      </c>
      <c r="G20" s="32">
        <v>430211.96123581001</v>
      </c>
      <c r="H20" s="32">
        <v>0.21663379973188601</v>
      </c>
    </row>
    <row r="21" spans="1:8" ht="14.25" x14ac:dyDescent="0.2">
      <c r="A21" s="32">
        <v>20</v>
      </c>
      <c r="B21" s="33">
        <v>34</v>
      </c>
      <c r="C21" s="32">
        <v>63191.493000000002</v>
      </c>
      <c r="D21" s="32">
        <v>360103.95535460202</v>
      </c>
      <c r="E21" s="32">
        <v>256405.34829587501</v>
      </c>
      <c r="F21" s="32">
        <v>103698.607058728</v>
      </c>
      <c r="G21" s="32">
        <v>256405.34829587501</v>
      </c>
      <c r="H21" s="32">
        <v>0.287968531077682</v>
      </c>
    </row>
    <row r="22" spans="1:8" ht="14.25" x14ac:dyDescent="0.2">
      <c r="A22" s="32">
        <v>21</v>
      </c>
      <c r="B22" s="33">
        <v>35</v>
      </c>
      <c r="C22" s="32">
        <v>40698.464999999997</v>
      </c>
      <c r="D22" s="32">
        <v>1200782.16040442</v>
      </c>
      <c r="E22" s="32">
        <v>1152125.30015133</v>
      </c>
      <c r="F22" s="32">
        <v>48656.8602530973</v>
      </c>
      <c r="G22" s="32">
        <v>1152125.30015133</v>
      </c>
      <c r="H22" s="32">
        <v>4.0520971961067201E-2</v>
      </c>
    </row>
    <row r="23" spans="1:8" ht="14.25" x14ac:dyDescent="0.2">
      <c r="A23" s="32">
        <v>22</v>
      </c>
      <c r="B23" s="33">
        <v>36</v>
      </c>
      <c r="C23" s="32">
        <v>144194.45699999999</v>
      </c>
      <c r="D23" s="32">
        <v>755725.62998141604</v>
      </c>
      <c r="E23" s="32">
        <v>627813.70820259303</v>
      </c>
      <c r="F23" s="32">
        <v>127911.921778823</v>
      </c>
      <c r="G23" s="32">
        <v>627813.70820259303</v>
      </c>
      <c r="H23" s="32">
        <v>0.16925709107148901</v>
      </c>
    </row>
    <row r="24" spans="1:8" ht="14.25" x14ac:dyDescent="0.2">
      <c r="A24" s="32">
        <v>23</v>
      </c>
      <c r="B24" s="33">
        <v>37</v>
      </c>
      <c r="C24" s="32">
        <v>193022.98499999999</v>
      </c>
      <c r="D24" s="32">
        <v>1533848.56299558</v>
      </c>
      <c r="E24" s="32">
        <v>1336707.08154681</v>
      </c>
      <c r="F24" s="32">
        <v>197141.48144876599</v>
      </c>
      <c r="G24" s="32">
        <v>1336707.08154681</v>
      </c>
      <c r="H24" s="32">
        <v>0.128527343705791</v>
      </c>
    </row>
    <row r="25" spans="1:8" ht="14.25" x14ac:dyDescent="0.2">
      <c r="A25" s="32">
        <v>24</v>
      </c>
      <c r="B25" s="33">
        <v>38</v>
      </c>
      <c r="C25" s="32">
        <v>259280.38099999999</v>
      </c>
      <c r="D25" s="32">
        <v>1263344.1018999999</v>
      </c>
      <c r="E25" s="32">
        <v>1220286.5694601799</v>
      </c>
      <c r="F25" s="32">
        <v>43057.532439823</v>
      </c>
      <c r="G25" s="32">
        <v>1220286.5694601799</v>
      </c>
      <c r="H25" s="32">
        <v>3.4082188989576802E-2</v>
      </c>
    </row>
    <row r="26" spans="1:8" ht="14.25" x14ac:dyDescent="0.2">
      <c r="A26" s="32">
        <v>25</v>
      </c>
      <c r="B26" s="33">
        <v>39</v>
      </c>
      <c r="C26" s="32">
        <v>79294.672999999995</v>
      </c>
      <c r="D26" s="32">
        <v>135280.13841670801</v>
      </c>
      <c r="E26" s="32">
        <v>98160.043687644196</v>
      </c>
      <c r="F26" s="32">
        <v>37120.094729064003</v>
      </c>
      <c r="G26" s="32">
        <v>98160.043687644196</v>
      </c>
      <c r="H26" s="32">
        <v>0.27439426928084298</v>
      </c>
    </row>
    <row r="27" spans="1:8" ht="14.25" x14ac:dyDescent="0.2">
      <c r="A27" s="32">
        <v>26</v>
      </c>
      <c r="B27" s="33">
        <v>40</v>
      </c>
      <c r="C27" s="32">
        <v>0.50600000000000001</v>
      </c>
      <c r="D27" s="32">
        <v>11.238899999999999</v>
      </c>
      <c r="E27" s="32">
        <v>44.023000000000003</v>
      </c>
      <c r="F27" s="32">
        <v>-32.784100000000002</v>
      </c>
      <c r="G27" s="32">
        <v>44.023000000000003</v>
      </c>
      <c r="H27" s="32">
        <v>-2.9170203489665401</v>
      </c>
    </row>
    <row r="28" spans="1:8" ht="14.25" x14ac:dyDescent="0.2">
      <c r="A28" s="32">
        <v>27</v>
      </c>
      <c r="B28" s="33">
        <v>42</v>
      </c>
      <c r="C28" s="32">
        <v>12928.349</v>
      </c>
      <c r="D28" s="32">
        <v>239056.90210000001</v>
      </c>
      <c r="E28" s="32">
        <v>214555.54810000001</v>
      </c>
      <c r="F28" s="32">
        <v>24501.353999999999</v>
      </c>
      <c r="G28" s="32">
        <v>214555.54810000001</v>
      </c>
      <c r="H28" s="32">
        <v>0.102491723873134</v>
      </c>
    </row>
    <row r="29" spans="1:8" ht="14.25" x14ac:dyDescent="0.2">
      <c r="A29" s="32">
        <v>28</v>
      </c>
      <c r="B29" s="33">
        <v>75</v>
      </c>
      <c r="C29" s="32">
        <v>8264</v>
      </c>
      <c r="D29" s="32">
        <v>296174.358974359</v>
      </c>
      <c r="E29" s="32">
        <v>273359.93162393197</v>
      </c>
      <c r="F29" s="32">
        <v>22814.427350427399</v>
      </c>
      <c r="G29" s="32">
        <v>273359.93162393197</v>
      </c>
      <c r="H29" s="32">
        <v>7.7030393277233294E-2</v>
      </c>
    </row>
    <row r="30" spans="1:8" ht="14.25" x14ac:dyDescent="0.2">
      <c r="A30" s="32">
        <v>29</v>
      </c>
      <c r="B30" s="33">
        <v>76</v>
      </c>
      <c r="C30" s="32">
        <v>2832</v>
      </c>
      <c r="D30" s="32">
        <v>460637.27022393199</v>
      </c>
      <c r="E30" s="32">
        <v>451355.33567008498</v>
      </c>
      <c r="F30" s="32">
        <v>9281.9345538461494</v>
      </c>
      <c r="G30" s="32">
        <v>451355.33567008498</v>
      </c>
      <c r="H30" s="32">
        <v>2.0150203107390501E-2</v>
      </c>
    </row>
    <row r="31" spans="1:8" ht="14.25" x14ac:dyDescent="0.2">
      <c r="A31" s="32">
        <v>30</v>
      </c>
      <c r="B31" s="33">
        <v>99</v>
      </c>
      <c r="C31" s="32">
        <v>20</v>
      </c>
      <c r="D31" s="32">
        <v>13068.171847817899</v>
      </c>
      <c r="E31" s="32">
        <v>12140.541940851699</v>
      </c>
      <c r="F31" s="32">
        <v>927.62990696618999</v>
      </c>
      <c r="G31" s="32">
        <v>12140.541940851699</v>
      </c>
      <c r="H31" s="32">
        <v>7.0983907907599703E-2</v>
      </c>
    </row>
    <row r="32" spans="1:8" ht="14.25" x14ac:dyDescent="0.2">
      <c r="A32" s="32"/>
      <c r="B32" s="36">
        <v>70</v>
      </c>
      <c r="C32" s="37">
        <v>77</v>
      </c>
      <c r="D32" s="37">
        <v>89002.6</v>
      </c>
      <c r="E32" s="37">
        <v>85775.41</v>
      </c>
      <c r="F32" s="32"/>
      <c r="G32" s="32"/>
      <c r="H32" s="32"/>
    </row>
    <row r="33" spans="1:8" ht="14.25" x14ac:dyDescent="0.2">
      <c r="A33" s="32"/>
      <c r="B33" s="36">
        <v>71</v>
      </c>
      <c r="C33" s="37">
        <v>337</v>
      </c>
      <c r="D33" s="37">
        <v>1119219.01</v>
      </c>
      <c r="E33" s="37">
        <v>1376439.56</v>
      </c>
      <c r="F33" s="32"/>
      <c r="G33" s="32"/>
      <c r="H33" s="32"/>
    </row>
    <row r="34" spans="1:8" ht="14.25" x14ac:dyDescent="0.2">
      <c r="A34" s="32"/>
      <c r="B34" s="36">
        <v>72</v>
      </c>
      <c r="C34" s="37">
        <v>157</v>
      </c>
      <c r="D34" s="37">
        <v>549602.57999999996</v>
      </c>
      <c r="E34" s="37">
        <v>590285.53</v>
      </c>
      <c r="F34" s="32"/>
      <c r="G34" s="32"/>
      <c r="H34" s="32"/>
    </row>
    <row r="35" spans="1:8" ht="14.25" x14ac:dyDescent="0.2">
      <c r="A35" s="32"/>
      <c r="B35" s="36">
        <v>73</v>
      </c>
      <c r="C35" s="37">
        <v>257</v>
      </c>
      <c r="D35" s="37">
        <v>682789.65</v>
      </c>
      <c r="E35" s="37">
        <v>863050.73</v>
      </c>
      <c r="F35" s="32"/>
      <c r="G35" s="32"/>
      <c r="H35" s="32"/>
    </row>
    <row r="36" spans="1:8" ht="14.25" x14ac:dyDescent="0.2">
      <c r="A36" s="32"/>
      <c r="B36" s="36">
        <v>77</v>
      </c>
      <c r="C36" s="37">
        <v>239</v>
      </c>
      <c r="D36" s="37">
        <v>425764.69</v>
      </c>
      <c r="E36" s="37">
        <v>483866.4</v>
      </c>
      <c r="F36" s="32"/>
      <c r="G36" s="32"/>
      <c r="H36" s="32"/>
    </row>
    <row r="37" spans="1:8" ht="14.25" x14ac:dyDescent="0.2">
      <c r="A37" s="32"/>
      <c r="B37" s="36">
        <v>78</v>
      </c>
      <c r="C37" s="37">
        <v>111</v>
      </c>
      <c r="D37" s="37">
        <v>134339.47</v>
      </c>
      <c r="E37" s="37">
        <v>119628.18</v>
      </c>
      <c r="F37" s="32"/>
      <c r="G37" s="32"/>
      <c r="H37" s="32"/>
    </row>
    <row r="38" spans="1:8" ht="14.25" x14ac:dyDescent="0.2">
      <c r="A38" s="32"/>
      <c r="B38" s="36">
        <v>74</v>
      </c>
      <c r="C38" s="37">
        <v>0</v>
      </c>
      <c r="D38" s="37">
        <v>0</v>
      </c>
      <c r="E38" s="37">
        <v>0</v>
      </c>
      <c r="F38" s="32"/>
      <c r="G38" s="32"/>
      <c r="H38" s="32"/>
    </row>
    <row r="39" spans="1:8" ht="14.25" x14ac:dyDescent="0.2">
      <c r="A39" s="32"/>
      <c r="B39" s="33"/>
      <c r="C39" s="32"/>
      <c r="D39" s="32"/>
      <c r="E39" s="32"/>
      <c r="F39" s="32"/>
      <c r="G39" s="32"/>
      <c r="H39" s="32"/>
    </row>
    <row r="40" spans="1:8" ht="14.25" x14ac:dyDescent="0.2">
      <c r="A40" s="32"/>
      <c r="B40" s="33"/>
      <c r="C40" s="32"/>
      <c r="D40" s="32"/>
      <c r="E40" s="32"/>
      <c r="F40" s="32"/>
      <c r="G40" s="32"/>
      <c r="H40" s="32"/>
    </row>
    <row r="41" spans="1:8" ht="14.25" x14ac:dyDescent="0.2">
      <c r="A41" s="32"/>
      <c r="B41" s="33"/>
      <c r="C41" s="32"/>
      <c r="D41" s="32"/>
      <c r="E41" s="32"/>
      <c r="F41" s="32"/>
      <c r="G41" s="32"/>
      <c r="H41" s="32"/>
    </row>
    <row r="42" spans="1:8" ht="14.25" x14ac:dyDescent="0.2">
      <c r="A42" s="32"/>
      <c r="B42" s="33"/>
      <c r="C42" s="33"/>
      <c r="D42" s="33"/>
      <c r="E42" s="33"/>
      <c r="F42" s="33"/>
      <c r="G42" s="33"/>
      <c r="H42" s="33"/>
    </row>
    <row r="43" spans="1:8" ht="14.25" x14ac:dyDescent="0.2">
      <c r="A43" s="32"/>
      <c r="B43" s="33"/>
      <c r="C43" s="33"/>
      <c r="D43" s="33"/>
      <c r="E43" s="33"/>
      <c r="F43" s="33"/>
      <c r="G43" s="33"/>
      <c r="H43" s="33"/>
    </row>
    <row r="44" spans="1:8" ht="14.25" x14ac:dyDescent="0.2">
      <c r="A44" s="32"/>
      <c r="B44" s="33"/>
      <c r="C44" s="32"/>
      <c r="D44" s="32"/>
      <c r="E44" s="32"/>
      <c r="F44" s="32"/>
      <c r="G44" s="32"/>
      <c r="H44" s="32"/>
    </row>
    <row r="45" spans="1:8" ht="14.25" x14ac:dyDescent="0.2">
      <c r="A45" s="32"/>
      <c r="B45" s="33"/>
      <c r="C45" s="32"/>
      <c r="D45" s="32"/>
      <c r="E45" s="32"/>
      <c r="F45" s="32"/>
      <c r="G45" s="32"/>
      <c r="H45" s="32"/>
    </row>
    <row r="46" spans="1:8" ht="14.25" x14ac:dyDescent="0.2">
      <c r="A46" s="32"/>
      <c r="B46" s="33"/>
      <c r="C46" s="32"/>
      <c r="D46" s="32"/>
      <c r="E46" s="32"/>
      <c r="F46" s="32"/>
      <c r="G46" s="32"/>
      <c r="H46" s="32"/>
    </row>
    <row r="47" spans="1:8" ht="14.25" x14ac:dyDescent="0.2">
      <c r="A47" s="32"/>
      <c r="B47" s="33"/>
      <c r="C47" s="32"/>
      <c r="D47" s="32"/>
      <c r="E47" s="32"/>
      <c r="F47" s="32"/>
      <c r="G47" s="32"/>
      <c r="H47" s="32"/>
    </row>
    <row r="48" spans="1:8" ht="14.25" x14ac:dyDescent="0.2">
      <c r="A48" s="32"/>
      <c r="B48" s="33"/>
      <c r="C48" s="32"/>
      <c r="D48" s="32"/>
      <c r="E48" s="32"/>
      <c r="F48" s="32"/>
      <c r="G48" s="32"/>
      <c r="H48" s="32"/>
    </row>
    <row r="49" spans="1:8" ht="14.25" x14ac:dyDescent="0.2">
      <c r="A49" s="32"/>
      <c r="B49" s="33"/>
      <c r="C49" s="32"/>
      <c r="D49" s="32"/>
      <c r="E49" s="32"/>
      <c r="F49" s="32"/>
      <c r="G49" s="32"/>
      <c r="H49" s="32"/>
    </row>
    <row r="50" spans="1:8" ht="14.25" x14ac:dyDescent="0.2">
      <c r="A50" s="32"/>
      <c r="B50" s="33"/>
      <c r="C50" s="32"/>
      <c r="D50" s="32"/>
      <c r="E50" s="32"/>
      <c r="F50" s="32"/>
      <c r="G50" s="32"/>
      <c r="H50" s="32"/>
    </row>
    <row r="51" spans="1:8" ht="14.25" x14ac:dyDescent="0.2">
      <c r="A51" s="32"/>
      <c r="B51" s="33"/>
      <c r="C51" s="32"/>
      <c r="D51" s="32"/>
      <c r="E51" s="32"/>
      <c r="F51" s="32"/>
      <c r="G51" s="32"/>
      <c r="H51" s="32"/>
    </row>
    <row r="52" spans="1:8" ht="14.25" x14ac:dyDescent="0.2">
      <c r="A52" s="32"/>
      <c r="B52" s="33"/>
      <c r="C52" s="32"/>
      <c r="D52" s="32"/>
      <c r="E52" s="32"/>
      <c r="F52" s="32"/>
      <c r="G52" s="32"/>
      <c r="H52" s="32"/>
    </row>
    <row r="53" spans="1:8" ht="14.25" x14ac:dyDescent="0.2">
      <c r="A53" s="32"/>
      <c r="B53" s="33"/>
      <c r="C53" s="32"/>
      <c r="D53" s="32"/>
      <c r="E53" s="32"/>
      <c r="F53" s="32"/>
      <c r="G53" s="32"/>
      <c r="H53" s="32"/>
    </row>
    <row r="54" spans="1:8" ht="14.25" x14ac:dyDescent="0.2">
      <c r="A54" s="32"/>
      <c r="B54" s="33"/>
      <c r="C54" s="32"/>
      <c r="D54" s="32"/>
      <c r="E54" s="32"/>
      <c r="F54" s="32"/>
      <c r="G54" s="32"/>
      <c r="H54" s="32"/>
    </row>
    <row r="55" spans="1:8" ht="14.25" x14ac:dyDescent="0.2">
      <c r="A55" s="32"/>
      <c r="B55" s="33"/>
      <c r="C55" s="32"/>
      <c r="D55" s="32"/>
      <c r="E55" s="32"/>
      <c r="F55" s="32"/>
      <c r="G55" s="32"/>
      <c r="H55" s="32"/>
    </row>
    <row r="56" spans="1:8" ht="14.25" x14ac:dyDescent="0.2">
      <c r="A56" s="32"/>
      <c r="B56" s="33"/>
      <c r="C56" s="32"/>
      <c r="D56" s="32"/>
      <c r="E56" s="32"/>
      <c r="F56" s="32"/>
      <c r="G56" s="32"/>
      <c r="H56" s="32"/>
    </row>
    <row r="57" spans="1:8" ht="14.25" x14ac:dyDescent="0.2">
      <c r="A57" s="32"/>
      <c r="B57" s="33"/>
      <c r="C57" s="32"/>
      <c r="D57" s="32"/>
      <c r="E57" s="32"/>
      <c r="F57" s="32"/>
      <c r="G57" s="32"/>
      <c r="H57" s="32"/>
    </row>
    <row r="58" spans="1:8" ht="14.25" x14ac:dyDescent="0.2">
      <c r="A58" s="32"/>
      <c r="B58" s="33"/>
      <c r="C58" s="32"/>
      <c r="D58" s="32"/>
      <c r="E58" s="32"/>
      <c r="F58" s="32"/>
      <c r="G58" s="32"/>
      <c r="H58" s="32"/>
    </row>
    <row r="59" spans="1:8" ht="14.25" x14ac:dyDescent="0.2">
      <c r="A59" s="32"/>
      <c r="B59" s="33"/>
      <c r="C59" s="32"/>
      <c r="D59" s="32"/>
      <c r="E59" s="32"/>
      <c r="F59" s="32"/>
      <c r="G59" s="32"/>
      <c r="H59" s="32"/>
    </row>
    <row r="60" spans="1:8" ht="14.25" x14ac:dyDescent="0.2">
      <c r="A60" s="32"/>
      <c r="B60" s="33"/>
      <c r="C60" s="32"/>
      <c r="D60" s="32"/>
      <c r="E60" s="32"/>
      <c r="F60" s="32"/>
      <c r="G60" s="32"/>
      <c r="H60" s="32"/>
    </row>
    <row r="61" spans="1:8" ht="14.25" x14ac:dyDescent="0.2">
      <c r="A61" s="32"/>
      <c r="B61" s="33"/>
      <c r="C61" s="32"/>
      <c r="D61" s="32"/>
      <c r="E61" s="32"/>
      <c r="F61" s="32"/>
      <c r="G61" s="32"/>
      <c r="H61" s="32"/>
    </row>
    <row r="62" spans="1:8" ht="14.25" x14ac:dyDescent="0.2">
      <c r="A62" s="32"/>
      <c r="B62" s="33"/>
      <c r="C62" s="32"/>
      <c r="D62" s="32"/>
      <c r="E62" s="32"/>
      <c r="F62" s="32"/>
      <c r="G62" s="32"/>
      <c r="H62" s="32"/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2015-09-03T23:55:37Z</dcterms:modified>
</cp:coreProperties>
</file>