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<sst xmlns="http://schemas.openxmlformats.org/spreadsheetml/2006/main" count="117" uniqueCount="76">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</sst>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" fontId="55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e9248122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N25" sqref="N2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18508705.987199999</v>
      </c>
      <c r="F3" s="25">
        <f>RA!I7</f>
        <v>2091208.9469000001</v>
      </c>
      <c r="G3" s="16">
        <f>SUM(G4:G40)</f>
        <v>16417497.040300002</v>
      </c>
      <c r="H3" s="27">
        <f>RA!J7</f>
        <v>11.298515133074201</v>
      </c>
      <c r="I3" s="20">
        <f>SUM(I4:I40)</f>
        <v>18508712.777728096</v>
      </c>
      <c r="J3" s="21">
        <f>SUM(J4:J40)</f>
        <v>16417497.154527467</v>
      </c>
      <c r="K3" s="22">
        <f>E3-I3</f>
        <v>-6.7905280962586403</v>
      </c>
      <c r="L3" s="22">
        <f>G3-J3</f>
        <v>-0.11422746442258358</v>
      </c>
    </row>
    <row r="4" spans="1:13">
      <c r="A4" s="64">
        <f>RA!A8</f>
        <v>42417</v>
      </c>
      <c r="B4" s="12">
        <v>12</v>
      </c>
      <c r="C4" s="61" t="s">
        <v>6</v>
      </c>
      <c r="D4" s="61"/>
      <c r="E4" s="15">
        <f>VLOOKUP(C4,RA!B8:D36,3,0)</f>
        <v>808076.9007</v>
      </c>
      <c r="F4" s="25">
        <f>VLOOKUP(C4,RA!B8:I39,8,0)</f>
        <v>209670.902</v>
      </c>
      <c r="G4" s="16">
        <f t="shared" ref="G4:G40" si="0">E4-F4</f>
        <v>598405.9987</v>
      </c>
      <c r="H4" s="27">
        <f>RA!J8</f>
        <v>25.946899585716601</v>
      </c>
      <c r="I4" s="20">
        <f>VLOOKUP(B4,RMS!B:D,3,FALSE)</f>
        <v>808077.97669914505</v>
      </c>
      <c r="J4" s="21">
        <f>VLOOKUP(B4,RMS!B:E,4,FALSE)</f>
        <v>598406.015130769</v>
      </c>
      <c r="K4" s="22">
        <f t="shared" ref="K4:K40" si="1">E4-I4</f>
        <v>-1.0759991450468078</v>
      </c>
      <c r="L4" s="22">
        <f t="shared" ref="L4:L40" si="2">G4-J4</f>
        <v>-1.6430768999271095E-2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199706.3591</v>
      </c>
      <c r="F5" s="25">
        <f>VLOOKUP(C5,RA!B9:I40,8,0)</f>
        <v>43854.533300000003</v>
      </c>
      <c r="G5" s="16">
        <f t="shared" si="0"/>
        <v>155851.82579999999</v>
      </c>
      <c r="H5" s="27">
        <f>RA!J9</f>
        <v>21.959507698020001</v>
      </c>
      <c r="I5" s="20">
        <f>VLOOKUP(B5,RMS!B:D,3,FALSE)</f>
        <v>199706.57864017101</v>
      </c>
      <c r="J5" s="21">
        <f>VLOOKUP(B5,RMS!B:E,4,FALSE)</f>
        <v>155851.85869401699</v>
      </c>
      <c r="K5" s="22">
        <f t="shared" si="1"/>
        <v>-0.21954017100506462</v>
      </c>
      <c r="L5" s="22">
        <f t="shared" si="2"/>
        <v>-3.2894017000216991E-2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269703.16369999998</v>
      </c>
      <c r="F6" s="25">
        <f>VLOOKUP(C6,RA!B10:I41,8,0)</f>
        <v>66009.270900000003</v>
      </c>
      <c r="G6" s="16">
        <f t="shared" si="0"/>
        <v>203693.89279999997</v>
      </c>
      <c r="H6" s="27">
        <f>RA!J10</f>
        <v>24.474785536229099</v>
      </c>
      <c r="I6" s="20">
        <f>VLOOKUP(B6,RMS!B:D,3,FALSE)</f>
        <v>269704.91642943001</v>
      </c>
      <c r="J6" s="21">
        <f>VLOOKUP(B6,RMS!B:E,4,FALSE)</f>
        <v>203693.89266924901</v>
      </c>
      <c r="K6" s="22">
        <f>E6-I6</f>
        <v>-1.7527294300380163</v>
      </c>
      <c r="L6" s="22">
        <f t="shared" si="2"/>
        <v>1.3075096649117768E-4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67233.018100000001</v>
      </c>
      <c r="F7" s="25">
        <f>VLOOKUP(C7,RA!B11:I42,8,0)</f>
        <v>14835.5843</v>
      </c>
      <c r="G7" s="16">
        <f t="shared" si="0"/>
        <v>52397.433799999999</v>
      </c>
      <c r="H7" s="27">
        <f>RA!J11</f>
        <v>22.065920464754502</v>
      </c>
      <c r="I7" s="20">
        <f>VLOOKUP(B7,RMS!B:D,3,FALSE)</f>
        <v>67233.068385455001</v>
      </c>
      <c r="J7" s="21">
        <f>VLOOKUP(B7,RMS!B:E,4,FALSE)</f>
        <v>52397.433461697299</v>
      </c>
      <c r="K7" s="22">
        <f t="shared" si="1"/>
        <v>-5.028545499953907E-2</v>
      </c>
      <c r="L7" s="22">
        <f t="shared" si="2"/>
        <v>3.3830269967438653E-4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149025.0558</v>
      </c>
      <c r="F8" s="25">
        <f>VLOOKUP(C8,RA!B12:I43,8,0)</f>
        <v>25287.648799999999</v>
      </c>
      <c r="G8" s="16">
        <f t="shared" si="0"/>
        <v>123737.40700000001</v>
      </c>
      <c r="H8" s="27">
        <f>RA!J12</f>
        <v>16.9687229199481</v>
      </c>
      <c r="I8" s="20">
        <f>VLOOKUP(B8,RMS!B:D,3,FALSE)</f>
        <v>149025.04938461501</v>
      </c>
      <c r="J8" s="21">
        <f>VLOOKUP(B8,RMS!B:E,4,FALSE)</f>
        <v>123737.409</v>
      </c>
      <c r="K8" s="22">
        <f t="shared" si="1"/>
        <v>6.4153849962167442E-3</v>
      </c>
      <c r="L8" s="22">
        <f t="shared" si="2"/>
        <v>-1.999999993131496E-3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279729.49040000001</v>
      </c>
      <c r="F9" s="25">
        <f>VLOOKUP(C9,RA!B13:I44,8,0)</f>
        <v>92785.469100000002</v>
      </c>
      <c r="G9" s="16">
        <f t="shared" si="0"/>
        <v>186944.02130000002</v>
      </c>
      <c r="H9" s="27">
        <f>RA!J13</f>
        <v>33.169712984970303</v>
      </c>
      <c r="I9" s="20">
        <f>VLOOKUP(B9,RMS!B:D,3,FALSE)</f>
        <v>279729.74353162397</v>
      </c>
      <c r="J9" s="21">
        <f>VLOOKUP(B9,RMS!B:E,4,FALSE)</f>
        <v>186944.01966068399</v>
      </c>
      <c r="K9" s="22">
        <f t="shared" si="1"/>
        <v>-0.25313162396196276</v>
      </c>
      <c r="L9" s="22">
        <f t="shared" si="2"/>
        <v>1.6393160331062973E-3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96385.270199999999</v>
      </c>
      <c r="F10" s="25">
        <f>VLOOKUP(C10,RA!B14:I44,8,0)</f>
        <v>19599.4653</v>
      </c>
      <c r="G10" s="16">
        <f t="shared" si="0"/>
        <v>76785.804900000003</v>
      </c>
      <c r="H10" s="27">
        <f>RA!J14</f>
        <v>20.3345026261077</v>
      </c>
      <c r="I10" s="20">
        <f>VLOOKUP(B10,RMS!B:D,3,FALSE)</f>
        <v>96385.270917094007</v>
      </c>
      <c r="J10" s="21">
        <f>VLOOKUP(B10,RMS!B:E,4,FALSE)</f>
        <v>76785.807578632506</v>
      </c>
      <c r="K10" s="22">
        <f t="shared" si="1"/>
        <v>-7.1709400799591094E-4</v>
      </c>
      <c r="L10" s="22">
        <f t="shared" si="2"/>
        <v>-2.678632503375411E-3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111415.5465</v>
      </c>
      <c r="F11" s="25">
        <f>VLOOKUP(C11,RA!B15:I45,8,0)</f>
        <v>-11367.87</v>
      </c>
      <c r="G11" s="16">
        <f t="shared" si="0"/>
        <v>122783.41649999999</v>
      </c>
      <c r="H11" s="27">
        <f>RA!J15</f>
        <v>-10.203127262854601</v>
      </c>
      <c r="I11" s="20">
        <f>VLOOKUP(B11,RMS!B:D,3,FALSE)</f>
        <v>111415.65670000001</v>
      </c>
      <c r="J11" s="21">
        <f>VLOOKUP(B11,RMS!B:E,4,FALSE)</f>
        <v>122783.417055556</v>
      </c>
      <c r="K11" s="22">
        <f t="shared" si="1"/>
        <v>-0.11020000001008157</v>
      </c>
      <c r="L11" s="22">
        <f t="shared" si="2"/>
        <v>-5.555560055654496E-4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1029626.9175</v>
      </c>
      <c r="F12" s="25">
        <f>VLOOKUP(C12,RA!B16:I46,8,0)</f>
        <v>71442.252999999997</v>
      </c>
      <c r="G12" s="16">
        <f t="shared" si="0"/>
        <v>958184.66449999996</v>
      </c>
      <c r="H12" s="27">
        <f>RA!J16</f>
        <v>6.9386543597234596</v>
      </c>
      <c r="I12" s="20">
        <f>VLOOKUP(B12,RMS!B:D,3,FALSE)</f>
        <v>1029626.19248718</v>
      </c>
      <c r="J12" s="21">
        <f>VLOOKUP(B12,RMS!B:E,4,FALSE)</f>
        <v>958184.66369487206</v>
      </c>
      <c r="K12" s="22">
        <f t="shared" si="1"/>
        <v>0.72501281998120248</v>
      </c>
      <c r="L12" s="22">
        <f t="shared" si="2"/>
        <v>8.0512790009379387E-4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1273003.8565</v>
      </c>
      <c r="F13" s="25">
        <f>VLOOKUP(C13,RA!B17:I47,8,0)</f>
        <v>104410.7898</v>
      </c>
      <c r="G13" s="16">
        <f t="shared" si="0"/>
        <v>1168593.0667000001</v>
      </c>
      <c r="H13" s="27">
        <f>RA!J17</f>
        <v>8.2019225053306108</v>
      </c>
      <c r="I13" s="20">
        <f>VLOOKUP(B13,RMS!B:D,3,FALSE)</f>
        <v>1273003.91893504</v>
      </c>
      <c r="J13" s="21">
        <f>VLOOKUP(B13,RMS!B:E,4,FALSE)</f>
        <v>1168593.0681435899</v>
      </c>
      <c r="K13" s="22">
        <f t="shared" si="1"/>
        <v>-6.2435040017589927E-2</v>
      </c>
      <c r="L13" s="22">
        <f t="shared" si="2"/>
        <v>-1.4435898046940565E-3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1980873.1184</v>
      </c>
      <c r="F14" s="25">
        <f>VLOOKUP(C14,RA!B18:I48,8,0)</f>
        <v>276646.68410000001</v>
      </c>
      <c r="G14" s="16">
        <f t="shared" si="0"/>
        <v>1704226.4343000001</v>
      </c>
      <c r="H14" s="27">
        <f>RA!J18</f>
        <v>13.9658962267838</v>
      </c>
      <c r="I14" s="20">
        <f>VLOOKUP(B14,RMS!B:D,3,FALSE)</f>
        <v>1980873.0838726501</v>
      </c>
      <c r="J14" s="21">
        <f>VLOOKUP(B14,RMS!B:E,4,FALSE)</f>
        <v>1704226.44076923</v>
      </c>
      <c r="K14" s="22">
        <f t="shared" si="1"/>
        <v>3.4527349984273314E-2</v>
      </c>
      <c r="L14" s="22">
        <f t="shared" si="2"/>
        <v>-6.4692299347370863E-3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848573.6263</v>
      </c>
      <c r="F15" s="25">
        <f>VLOOKUP(C15,RA!B19:I49,8,0)</f>
        <v>72819.019499999995</v>
      </c>
      <c r="G15" s="16">
        <f t="shared" si="0"/>
        <v>775754.60679999995</v>
      </c>
      <c r="H15" s="27">
        <f>RA!J19</f>
        <v>8.5813437093855605</v>
      </c>
      <c r="I15" s="20">
        <f>VLOOKUP(B15,RMS!B:D,3,FALSE)</f>
        <v>848573.57289572596</v>
      </c>
      <c r="J15" s="21">
        <f>VLOOKUP(B15,RMS!B:E,4,FALSE)</f>
        <v>775754.60659145296</v>
      </c>
      <c r="K15" s="22">
        <f t="shared" si="1"/>
        <v>5.3404274047352374E-2</v>
      </c>
      <c r="L15" s="22">
        <f t="shared" si="2"/>
        <v>2.0854698959738016E-4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983486.21200000006</v>
      </c>
      <c r="F16" s="25">
        <f>VLOOKUP(C16,RA!B20:I50,8,0)</f>
        <v>80306.103499999997</v>
      </c>
      <c r="G16" s="16">
        <f t="shared" si="0"/>
        <v>903180.10850000009</v>
      </c>
      <c r="H16" s="27">
        <f>RA!J20</f>
        <v>8.16545290825084</v>
      </c>
      <c r="I16" s="20">
        <f>VLOOKUP(B16,RMS!B:D,3,FALSE)</f>
        <v>983486.28799999994</v>
      </c>
      <c r="J16" s="21">
        <f>VLOOKUP(B16,RMS!B:E,4,FALSE)</f>
        <v>903180.10849999997</v>
      </c>
      <c r="K16" s="22">
        <f t="shared" si="1"/>
        <v>-7.5999999884516001E-2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435122</v>
      </c>
      <c r="F17" s="25">
        <f>VLOOKUP(C17,RA!B21:I51,8,0)</f>
        <v>70102.449099999998</v>
      </c>
      <c r="G17" s="16">
        <f t="shared" si="0"/>
        <v>365019.55090000003</v>
      </c>
      <c r="H17" s="27">
        <f>RA!J21</f>
        <v>16.110987056503699</v>
      </c>
      <c r="I17" s="20">
        <f>VLOOKUP(B17,RMS!B:D,3,FALSE)</f>
        <v>435122.034290054</v>
      </c>
      <c r="J17" s="21">
        <f>VLOOKUP(B17,RMS!B:E,4,FALSE)</f>
        <v>365019.55061754002</v>
      </c>
      <c r="K17" s="22">
        <f t="shared" si="1"/>
        <v>-3.4290053998120129E-2</v>
      </c>
      <c r="L17" s="22">
        <f t="shared" si="2"/>
        <v>2.8246000874787569E-4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1567301.977</v>
      </c>
      <c r="F18" s="25">
        <f>VLOOKUP(C18,RA!B22:I52,8,0)</f>
        <v>114811.1842</v>
      </c>
      <c r="G18" s="16">
        <f t="shared" si="0"/>
        <v>1452490.7927999999</v>
      </c>
      <c r="H18" s="27">
        <f>RA!J22</f>
        <v>7.32540288245933</v>
      </c>
      <c r="I18" s="20">
        <f>VLOOKUP(B18,RMS!B:D,3,FALSE)</f>
        <v>1567304.4742000001</v>
      </c>
      <c r="J18" s="21">
        <f>VLOOKUP(B18,RMS!B:E,4,FALSE)</f>
        <v>1452490.7952000001</v>
      </c>
      <c r="K18" s="22">
        <f t="shared" si="1"/>
        <v>-2.4972000000998378</v>
      </c>
      <c r="L18" s="22">
        <f t="shared" si="2"/>
        <v>-2.4000001139938831E-3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2750054.3620000002</v>
      </c>
      <c r="F19" s="25">
        <f>VLOOKUP(C19,RA!B23:I53,8,0)</f>
        <v>368727.27919999999</v>
      </c>
      <c r="G19" s="16">
        <f t="shared" si="0"/>
        <v>2381327.0828</v>
      </c>
      <c r="H19" s="27">
        <f>RA!J23</f>
        <v>13.4079996488448</v>
      </c>
      <c r="I19" s="20">
        <f>VLOOKUP(B19,RMS!B:D,3,FALSE)</f>
        <v>2750055.8727777801</v>
      </c>
      <c r="J19" s="21">
        <f>VLOOKUP(B19,RMS!B:E,4,FALSE)</f>
        <v>2381327.1279085502</v>
      </c>
      <c r="K19" s="22">
        <f t="shared" si="1"/>
        <v>-1.5107777798548341</v>
      </c>
      <c r="L19" s="22">
        <f t="shared" si="2"/>
        <v>-4.5108550228178501E-2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257532.71179999999</v>
      </c>
      <c r="F20" s="25">
        <f>VLOOKUP(C20,RA!B24:I54,8,0)</f>
        <v>43824.331599999998</v>
      </c>
      <c r="G20" s="16">
        <f t="shared" si="0"/>
        <v>213708.38019999999</v>
      </c>
      <c r="H20" s="27">
        <f>RA!J24</f>
        <v>17.016996129809701</v>
      </c>
      <c r="I20" s="20">
        <f>VLOOKUP(B20,RMS!B:D,3,FALSE)</f>
        <v>257532.684881703</v>
      </c>
      <c r="J20" s="21">
        <f>VLOOKUP(B20,RMS!B:E,4,FALSE)</f>
        <v>213708.37304084201</v>
      </c>
      <c r="K20" s="22">
        <f t="shared" si="1"/>
        <v>2.6918296993244439E-2</v>
      </c>
      <c r="L20" s="22">
        <f t="shared" si="2"/>
        <v>7.1591579762753099E-3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283088.40659999999</v>
      </c>
      <c r="F21" s="25">
        <f>VLOOKUP(C21,RA!B25:I55,8,0)</f>
        <v>25382.972900000001</v>
      </c>
      <c r="G21" s="16">
        <f t="shared" si="0"/>
        <v>257705.43369999999</v>
      </c>
      <c r="H21" s="27">
        <f>RA!J25</f>
        <v>8.9664473387869208</v>
      </c>
      <c r="I21" s="20">
        <f>VLOOKUP(B21,RMS!B:D,3,FALSE)</f>
        <v>283088.398215339</v>
      </c>
      <c r="J21" s="21">
        <f>VLOOKUP(B21,RMS!B:E,4,FALSE)</f>
        <v>257705.43516751</v>
      </c>
      <c r="K21" s="22">
        <f t="shared" si="1"/>
        <v>8.3846609923057258E-3</v>
      </c>
      <c r="L21" s="22">
        <f t="shared" si="2"/>
        <v>-1.4675100101158023E-3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479206.78909999999</v>
      </c>
      <c r="F22" s="25">
        <f>VLOOKUP(C22,RA!B26:I56,8,0)</f>
        <v>103876.1681</v>
      </c>
      <c r="G22" s="16">
        <f t="shared" si="0"/>
        <v>375330.62099999998</v>
      </c>
      <c r="H22" s="27">
        <f>RA!J26</f>
        <v>21.6766895759324</v>
      </c>
      <c r="I22" s="20">
        <f>VLOOKUP(B22,RMS!B:D,3,FALSE)</f>
        <v>479206.74661493098</v>
      </c>
      <c r="J22" s="21">
        <f>VLOOKUP(B22,RMS!B:E,4,FALSE)</f>
        <v>375330.61011199799</v>
      </c>
      <c r="K22" s="22">
        <f t="shared" si="1"/>
        <v>4.2485069017857313E-2</v>
      </c>
      <c r="L22" s="22">
        <f t="shared" si="2"/>
        <v>1.0888001997955143E-2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218378.75260000001</v>
      </c>
      <c r="F23" s="25">
        <f>VLOOKUP(C23,RA!B27:I57,8,0)</f>
        <v>60374.225899999998</v>
      </c>
      <c r="G23" s="16">
        <f t="shared" si="0"/>
        <v>158004.52670000002</v>
      </c>
      <c r="H23" s="27">
        <f>RA!J27</f>
        <v>27.646565969074</v>
      </c>
      <c r="I23" s="20">
        <f>VLOOKUP(B23,RMS!B:D,3,FALSE)</f>
        <v>218378.597979132</v>
      </c>
      <c r="J23" s="21">
        <f>VLOOKUP(B23,RMS!B:E,4,FALSE)</f>
        <v>158004.56482838301</v>
      </c>
      <c r="K23" s="22">
        <f t="shared" si="1"/>
        <v>0.15462086800835095</v>
      </c>
      <c r="L23" s="22">
        <f t="shared" si="2"/>
        <v>-3.8128382991999388E-2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666717.59389999998</v>
      </c>
      <c r="F24" s="25">
        <f>VLOOKUP(C24,RA!B28:I58,8,0)</f>
        <v>15377.1736</v>
      </c>
      <c r="G24" s="16">
        <f t="shared" si="0"/>
        <v>651340.4203</v>
      </c>
      <c r="H24" s="27">
        <f>RA!J28</f>
        <v>2.3063998521548501</v>
      </c>
      <c r="I24" s="20">
        <f>VLOOKUP(B24,RMS!B:D,3,FALSE)</f>
        <v>666717.59398318594</v>
      </c>
      <c r="J24" s="21">
        <f>VLOOKUP(B24,RMS!B:E,4,FALSE)</f>
        <v>651340.41534247797</v>
      </c>
      <c r="K24" s="22">
        <f t="shared" si="1"/>
        <v>-8.3185965195298195E-5</v>
      </c>
      <c r="L24" s="22">
        <f t="shared" si="2"/>
        <v>4.9575220327824354E-3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672776.326</v>
      </c>
      <c r="F25" s="25">
        <f>VLOOKUP(C25,RA!B29:I59,8,0)</f>
        <v>91305.2739</v>
      </c>
      <c r="G25" s="16">
        <f t="shared" si="0"/>
        <v>581471.05209999997</v>
      </c>
      <c r="H25" s="27">
        <f>RA!J29</f>
        <v>13.571415992423001</v>
      </c>
      <c r="I25" s="20">
        <f>VLOOKUP(B25,RMS!B:D,3,FALSE)</f>
        <v>672776.57230176998</v>
      </c>
      <c r="J25" s="21">
        <f>VLOOKUP(B25,RMS!B:E,4,FALSE)</f>
        <v>581471.03821605397</v>
      </c>
      <c r="K25" s="22">
        <f t="shared" si="1"/>
        <v>-0.24630176997743547</v>
      </c>
      <c r="L25" s="22">
        <f t="shared" si="2"/>
        <v>1.3883945997804403E-2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763001.67169999995</v>
      </c>
      <c r="F26" s="25">
        <f>VLOOKUP(C26,RA!B30:I60,8,0)</f>
        <v>76875.242199999993</v>
      </c>
      <c r="G26" s="16">
        <f t="shared" si="0"/>
        <v>686126.42949999997</v>
      </c>
      <c r="H26" s="27">
        <f>RA!J30</f>
        <v>10.0753700878163</v>
      </c>
      <c r="I26" s="20">
        <f>VLOOKUP(B26,RMS!B:D,3,FALSE)</f>
        <v>763001.68638938002</v>
      </c>
      <c r="J26" s="21">
        <f>VLOOKUP(B26,RMS!B:E,4,FALSE)</f>
        <v>686126.43262101302</v>
      </c>
      <c r="K26" s="22">
        <f t="shared" si="1"/>
        <v>-1.4689380070194602E-2</v>
      </c>
      <c r="L26" s="22">
        <f t="shared" si="2"/>
        <v>-3.1210130546241999E-3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552233.46140000003</v>
      </c>
      <c r="F27" s="25">
        <f>VLOOKUP(C27,RA!B31:I61,8,0)</f>
        <v>23471.003199999999</v>
      </c>
      <c r="G27" s="16">
        <f t="shared" si="0"/>
        <v>528762.45819999999</v>
      </c>
      <c r="H27" s="27">
        <f>RA!J31</f>
        <v>4.2501957669311201</v>
      </c>
      <c r="I27" s="20">
        <f>VLOOKUP(B27,RMS!B:D,3,FALSE)</f>
        <v>552233.45601238904</v>
      </c>
      <c r="J27" s="21">
        <f>VLOOKUP(B27,RMS!B:E,4,FALSE)</f>
        <v>528762.45819114998</v>
      </c>
      <c r="K27" s="22">
        <f t="shared" si="1"/>
        <v>5.3876109886914492E-3</v>
      </c>
      <c r="L27" s="22">
        <f t="shared" si="2"/>
        <v>8.8500091806054115E-6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128626.9598</v>
      </c>
      <c r="F28" s="25">
        <f>VLOOKUP(C28,RA!B32:I62,8,0)</f>
        <v>34673.480499999998</v>
      </c>
      <c r="G28" s="16">
        <f t="shared" si="0"/>
        <v>93953.479300000006</v>
      </c>
      <c r="H28" s="27">
        <f>RA!J32</f>
        <v>26.956619789438601</v>
      </c>
      <c r="I28" s="20">
        <f>VLOOKUP(B28,RMS!B:D,3,FALSE)</f>
        <v>128626.917470282</v>
      </c>
      <c r="J28" s="21">
        <f>VLOOKUP(B28,RMS!B:E,4,FALSE)</f>
        <v>93953.479208333505</v>
      </c>
      <c r="K28" s="22">
        <f t="shared" si="1"/>
        <v>4.2329717995016836E-2</v>
      </c>
      <c r="L28" s="22">
        <f t="shared" si="2"/>
        <v>9.1666501248255372E-5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4.0708000000000002</v>
      </c>
      <c r="F29" s="25">
        <f>VLOOKUP(C29,RA!B33:I63,8,0)</f>
        <v>-11.763500000000001</v>
      </c>
      <c r="G29" s="16">
        <f t="shared" si="0"/>
        <v>15.834300000000001</v>
      </c>
      <c r="H29" s="27">
        <f>RA!J33</f>
        <v>-288.97268350201398</v>
      </c>
      <c r="I29" s="20">
        <f>VLOOKUP(B29,RMS!B:D,3,FALSE)</f>
        <v>4.0708000000000002</v>
      </c>
      <c r="J29" s="21">
        <f>VLOOKUP(B29,RMS!B:E,4,FALSE)</f>
        <v>15.834300000000001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111479.6969</v>
      </c>
      <c r="F30" s="25">
        <f>VLOOKUP(C30,RA!B34:I65,8,0)</f>
        <v>17682.986799999999</v>
      </c>
      <c r="G30" s="16">
        <f t="shared" si="0"/>
        <v>93796.710099999997</v>
      </c>
      <c r="H30" s="27">
        <f>RA!J34</f>
        <v>15.8620693199965</v>
      </c>
      <c r="I30" s="20">
        <f>VLOOKUP(B30,RMS!B:D,3,FALSE)</f>
        <v>111479.69560000001</v>
      </c>
      <c r="J30" s="21">
        <f>VLOOKUP(B30,RMS!B:E,4,FALSE)</f>
        <v>93796.712799999994</v>
      </c>
      <c r="K30" s="22">
        <f t="shared" si="1"/>
        <v>1.2999999889871106E-3</v>
      </c>
      <c r="L30" s="22">
        <f t="shared" si="2"/>
        <v>-2.6999999972758815E-3</v>
      </c>
      <c r="M30" s="32"/>
    </row>
    <row r="31" spans="1:13" s="34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156830.82999999999</v>
      </c>
      <c r="F31" s="25">
        <f>VLOOKUP(C31,RA!B35:I66,8,0)</f>
        <v>5177.8900000000003</v>
      </c>
      <c r="G31" s="16">
        <f t="shared" si="0"/>
        <v>151652.93999999997</v>
      </c>
      <c r="H31" s="27">
        <f>RA!J35</f>
        <v>3.3015766096500299</v>
      </c>
      <c r="I31" s="20">
        <f>VLOOKUP(B31,RMS!B:D,3,FALSE)</f>
        <v>156830.82999999999</v>
      </c>
      <c r="J31" s="21">
        <f>VLOOKUP(B31,RMS!B:E,4,FALSE)</f>
        <v>151652.94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253412.85</v>
      </c>
      <c r="F32" s="25">
        <f>VLOOKUP(C32,RA!B34:I66,8,0)</f>
        <v>-20037.66</v>
      </c>
      <c r="G32" s="16">
        <f t="shared" si="0"/>
        <v>273450.51</v>
      </c>
      <c r="H32" s="27">
        <f>RA!J35</f>
        <v>3.3015766096500299</v>
      </c>
      <c r="I32" s="20">
        <f>VLOOKUP(B32,RMS!B:D,3,FALSE)</f>
        <v>253412.85</v>
      </c>
      <c r="J32" s="21">
        <f>VLOOKUP(B32,RMS!B:E,4,FALSE)</f>
        <v>273450.51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11623.95</v>
      </c>
      <c r="F33" s="25">
        <f>VLOOKUP(C33,RA!B34:I67,8,0)</f>
        <v>388.43</v>
      </c>
      <c r="G33" s="16">
        <f t="shared" si="0"/>
        <v>11235.52</v>
      </c>
      <c r="H33" s="27">
        <f>RA!J34</f>
        <v>15.8620693199965</v>
      </c>
      <c r="I33" s="20">
        <f>VLOOKUP(B33,RMS!B:D,3,FALSE)</f>
        <v>11623.95</v>
      </c>
      <c r="J33" s="21">
        <f>VLOOKUP(B33,RMS!B:E,4,FALSE)</f>
        <v>11235.52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192201.94</v>
      </c>
      <c r="F34" s="25">
        <f>VLOOKUP(C34,RA!B35:I68,8,0)</f>
        <v>-24967.61</v>
      </c>
      <c r="G34" s="16">
        <f t="shared" si="0"/>
        <v>217169.55</v>
      </c>
      <c r="H34" s="27">
        <f>RA!J35</f>
        <v>3.3015766096500299</v>
      </c>
      <c r="I34" s="20">
        <f>VLOOKUP(B34,RMS!B:D,3,FALSE)</f>
        <v>192201.94</v>
      </c>
      <c r="J34" s="21">
        <f>VLOOKUP(B34,RMS!B:E,4,FALSE)</f>
        <v>217169.55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4"/>
      <c r="B35" s="12">
        <v>74</v>
      </c>
      <c r="C35" s="61" t="s">
        <v>69</v>
      </c>
      <c r="D35" s="61"/>
      <c r="E35" s="15">
        <f>VLOOKUP(C35,RA!B36:D65,3,0)</f>
        <v>49.82</v>
      </c>
      <c r="F35" s="25">
        <f>VLOOKUP(C35,RA!B36:I69,8,0)</f>
        <v>-5270.74</v>
      </c>
      <c r="G35" s="16">
        <f t="shared" si="0"/>
        <v>5320.5599999999995</v>
      </c>
      <c r="H35" s="27">
        <f>RA!J36</f>
        <v>-7.9071207320386501</v>
      </c>
      <c r="I35" s="20">
        <f>VLOOKUP(B35,RMS!B:D,3,FALSE)</f>
        <v>49.82</v>
      </c>
      <c r="J35" s="21">
        <f>VLOOKUP(B35,RMS!B:E,4,FALSE)</f>
        <v>5320.56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119519.6571</v>
      </c>
      <c r="F36" s="25">
        <f>VLOOKUP(C36,RA!B8:I69,8,0)</f>
        <v>8541.3361000000004</v>
      </c>
      <c r="G36" s="16">
        <f t="shared" si="0"/>
        <v>110978.321</v>
      </c>
      <c r="H36" s="27">
        <f>RA!J36</f>
        <v>-7.9071207320386501</v>
      </c>
      <c r="I36" s="20">
        <f>VLOOKUP(B36,RMS!B:D,3,FALSE)</f>
        <v>119519.65811965799</v>
      </c>
      <c r="J36" s="21">
        <f>VLOOKUP(B36,RMS!B:E,4,FALSE)</f>
        <v>110978.320512821</v>
      </c>
      <c r="K36" s="22">
        <f t="shared" si="1"/>
        <v>-1.0196579969488084E-3</v>
      </c>
      <c r="L36" s="22">
        <f t="shared" si="2"/>
        <v>4.8717900062911212E-4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486201.55709999998</v>
      </c>
      <c r="F37" s="25">
        <f>VLOOKUP(C37,RA!B8:I70,8,0)</f>
        <v>27366.947400000001</v>
      </c>
      <c r="G37" s="16">
        <f t="shared" si="0"/>
        <v>458834.60969999997</v>
      </c>
      <c r="H37" s="27">
        <f>RA!J37</f>
        <v>3.3416351584444199</v>
      </c>
      <c r="I37" s="20">
        <f>VLOOKUP(B37,RMS!B:D,3,FALSE)</f>
        <v>486201.54310000001</v>
      </c>
      <c r="J37" s="21">
        <f>VLOOKUP(B37,RMS!B:E,4,FALSE)</f>
        <v>458834.609534188</v>
      </c>
      <c r="K37" s="22">
        <f t="shared" si="1"/>
        <v>1.3999999966472387E-2</v>
      </c>
      <c r="L37" s="22">
        <f t="shared" si="2"/>
        <v>1.6581197269260883E-4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192247.91</v>
      </c>
      <c r="F38" s="25">
        <f>VLOOKUP(C38,RA!B9:I71,8,0)</f>
        <v>-26393.19</v>
      </c>
      <c r="G38" s="16">
        <f t="shared" si="0"/>
        <v>218641.1</v>
      </c>
      <c r="H38" s="27">
        <f>RA!J38</f>
        <v>-12.990300722250799</v>
      </c>
      <c r="I38" s="20">
        <f>VLOOKUP(B38,RMS!B:D,3,FALSE)</f>
        <v>192247.91</v>
      </c>
      <c r="J38" s="21">
        <f>VLOOKUP(B38,RMS!B:E,4,FALSE)</f>
        <v>218641.1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61771.83</v>
      </c>
      <c r="F39" s="25">
        <f>VLOOKUP(C39,RA!B10:I72,8,0)</f>
        <v>7789.74</v>
      </c>
      <c r="G39" s="16">
        <f t="shared" si="0"/>
        <v>53982.090000000004</v>
      </c>
      <c r="H39" s="27">
        <f>RA!J39</f>
        <v>-10579.566439181101</v>
      </c>
      <c r="I39" s="20">
        <f>VLOOKUP(B39,RMS!B:D,3,FALSE)</f>
        <v>61771.83</v>
      </c>
      <c r="J39" s="21">
        <f>VLOOKUP(B39,RMS!B:E,4,FALSE)</f>
        <v>53982.09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52482.328200000004</v>
      </c>
      <c r="F40" s="25">
        <f>VLOOKUP(C40,RA!B8:I73,8,0)</f>
        <v>5841.9421000000002</v>
      </c>
      <c r="G40" s="16">
        <f t="shared" si="0"/>
        <v>46640.386100000003</v>
      </c>
      <c r="H40" s="27">
        <f>RA!J40</f>
        <v>7.1463860483247696</v>
      </c>
      <c r="I40" s="20">
        <f>VLOOKUP(B40,RMS!B:D,3,FALSE)</f>
        <v>52482.328114363503</v>
      </c>
      <c r="J40" s="21">
        <f>VLOOKUP(B40,RMS!B:E,4,FALSE)</f>
        <v>46640.385976855003</v>
      </c>
      <c r="K40" s="22">
        <f t="shared" si="1"/>
        <v>8.5636500443797559E-5</v>
      </c>
      <c r="L40" s="22">
        <f t="shared" si="2"/>
        <v>1.2314500054344535E-4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H16" sqref="H16"/>
    </sheetView>
  </sheetViews>
  <sheetFormatPr defaultRowHeight="11.25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7109375" style="35" customWidth="1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8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8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39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70" t="s">
        <v>4</v>
      </c>
      <c r="C6" s="71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2" t="s">
        <v>5</v>
      </c>
      <c r="B7" s="73"/>
      <c r="C7" s="74"/>
      <c r="D7" s="47">
        <v>18508705.987199999</v>
      </c>
      <c r="E7" s="48"/>
      <c r="F7" s="48"/>
      <c r="G7" s="47">
        <v>85659666.902500004</v>
      </c>
      <c r="H7" s="49">
        <v>-78.3927411155275</v>
      </c>
      <c r="I7" s="47">
        <v>2091208.9469000001</v>
      </c>
      <c r="J7" s="49">
        <v>11.298515133074201</v>
      </c>
      <c r="K7" s="47">
        <v>7661055.8689000001</v>
      </c>
      <c r="L7" s="49">
        <v>8.94359754821369</v>
      </c>
      <c r="M7" s="49">
        <v>-0.72703384720254505</v>
      </c>
      <c r="N7" s="47">
        <v>641039420.64740002</v>
      </c>
      <c r="O7" s="47">
        <v>1487599354.7866001</v>
      </c>
      <c r="P7" s="47">
        <v>819551</v>
      </c>
      <c r="Q7" s="47">
        <v>835701</v>
      </c>
      <c r="R7" s="49">
        <v>-1.93250935442222</v>
      </c>
      <c r="S7" s="47">
        <v>22.5839587618098</v>
      </c>
      <c r="T7" s="47">
        <v>22.967365917953899</v>
      </c>
      <c r="U7" s="50">
        <v>-1.6976968484039101</v>
      </c>
    </row>
    <row r="8" spans="1:23" ht="12" thickBot="1">
      <c r="A8" s="75">
        <v>42417</v>
      </c>
      <c r="B8" s="65" t="s">
        <v>6</v>
      </c>
      <c r="C8" s="66"/>
      <c r="D8" s="51">
        <v>808076.9007</v>
      </c>
      <c r="E8" s="52"/>
      <c r="F8" s="52"/>
      <c r="G8" s="51">
        <v>4124042.1217999998</v>
      </c>
      <c r="H8" s="53">
        <v>-80.405706905163598</v>
      </c>
      <c r="I8" s="51">
        <v>209670.902</v>
      </c>
      <c r="J8" s="53">
        <v>25.946899585716601</v>
      </c>
      <c r="K8" s="51">
        <v>499019.34749999997</v>
      </c>
      <c r="L8" s="53">
        <v>12.100248561045101</v>
      </c>
      <c r="M8" s="53">
        <v>-0.57983412256375499</v>
      </c>
      <c r="N8" s="51">
        <v>25312858.8884</v>
      </c>
      <c r="O8" s="51">
        <v>57776286.278499998</v>
      </c>
      <c r="P8" s="51">
        <v>30542</v>
      </c>
      <c r="Q8" s="51">
        <v>29928</v>
      </c>
      <c r="R8" s="53">
        <v>2.05159048382786</v>
      </c>
      <c r="S8" s="51">
        <v>26.457890796280498</v>
      </c>
      <c r="T8" s="51">
        <v>27.274053428227798</v>
      </c>
      <c r="U8" s="54">
        <v>-3.0847607552373399</v>
      </c>
    </row>
    <row r="9" spans="1:23" ht="12" thickBot="1">
      <c r="A9" s="76"/>
      <c r="B9" s="65" t="s">
        <v>7</v>
      </c>
      <c r="C9" s="66"/>
      <c r="D9" s="51">
        <v>199706.3591</v>
      </c>
      <c r="E9" s="52"/>
      <c r="F9" s="52"/>
      <c r="G9" s="51">
        <v>504203.53470000002</v>
      </c>
      <c r="H9" s="53">
        <v>-60.391717757626402</v>
      </c>
      <c r="I9" s="51">
        <v>43854.533300000003</v>
      </c>
      <c r="J9" s="53">
        <v>21.959507698020001</v>
      </c>
      <c r="K9" s="51">
        <v>-20342.383399999999</v>
      </c>
      <c r="L9" s="53">
        <v>-4.0345578719720203</v>
      </c>
      <c r="M9" s="53">
        <v>-3.1558208021976402</v>
      </c>
      <c r="N9" s="51">
        <v>3682018.9791000001</v>
      </c>
      <c r="O9" s="51">
        <v>7072976.4929999998</v>
      </c>
      <c r="P9" s="51">
        <v>9449</v>
      </c>
      <c r="Q9" s="51">
        <v>9375</v>
      </c>
      <c r="R9" s="53">
        <v>0.789333333333331</v>
      </c>
      <c r="S9" s="51">
        <v>21.135184580378901</v>
      </c>
      <c r="T9" s="51">
        <v>20.1631075306667</v>
      </c>
      <c r="U9" s="54">
        <v>4.59933077951281</v>
      </c>
    </row>
    <row r="10" spans="1:23" ht="12" thickBot="1">
      <c r="A10" s="76"/>
      <c r="B10" s="65" t="s">
        <v>8</v>
      </c>
      <c r="C10" s="66"/>
      <c r="D10" s="51">
        <v>269703.16369999998</v>
      </c>
      <c r="E10" s="52"/>
      <c r="F10" s="52"/>
      <c r="G10" s="51">
        <v>1030007.7481</v>
      </c>
      <c r="H10" s="53">
        <v>-73.815423796810606</v>
      </c>
      <c r="I10" s="51">
        <v>66009.270900000003</v>
      </c>
      <c r="J10" s="53">
        <v>24.474785536229099</v>
      </c>
      <c r="K10" s="51">
        <v>152126.0344</v>
      </c>
      <c r="L10" s="53">
        <v>14.769406801125401</v>
      </c>
      <c r="M10" s="53">
        <v>-0.56608826910957699</v>
      </c>
      <c r="N10" s="51">
        <v>8212620.0565999998</v>
      </c>
      <c r="O10" s="51">
        <v>14333629.714299999</v>
      </c>
      <c r="P10" s="51">
        <v>90945</v>
      </c>
      <c r="Q10" s="51">
        <v>94582</v>
      </c>
      <c r="R10" s="53">
        <v>-3.8453405510562302</v>
      </c>
      <c r="S10" s="51">
        <v>2.9655634031557501</v>
      </c>
      <c r="T10" s="51">
        <v>3.1775551225391698</v>
      </c>
      <c r="U10" s="54">
        <v>-7.1484467051970997</v>
      </c>
    </row>
    <row r="11" spans="1:23" ht="12" thickBot="1">
      <c r="A11" s="76"/>
      <c r="B11" s="65" t="s">
        <v>9</v>
      </c>
      <c r="C11" s="66"/>
      <c r="D11" s="51">
        <v>67233.018100000001</v>
      </c>
      <c r="E11" s="52"/>
      <c r="F11" s="52"/>
      <c r="G11" s="51">
        <v>186124.19399999999</v>
      </c>
      <c r="H11" s="53">
        <v>-63.877335527911001</v>
      </c>
      <c r="I11" s="51">
        <v>14835.5843</v>
      </c>
      <c r="J11" s="53">
        <v>22.065920464754502</v>
      </c>
      <c r="K11" s="51">
        <v>41805.171999999999</v>
      </c>
      <c r="L11" s="53">
        <v>22.460901563393701</v>
      </c>
      <c r="M11" s="53">
        <v>-0.64512562464759104</v>
      </c>
      <c r="N11" s="51">
        <v>2031305.0403</v>
      </c>
      <c r="O11" s="51">
        <v>4819376.4506000001</v>
      </c>
      <c r="P11" s="51">
        <v>3141</v>
      </c>
      <c r="Q11" s="51">
        <v>3352</v>
      </c>
      <c r="R11" s="53">
        <v>-6.2947494033412896</v>
      </c>
      <c r="S11" s="51">
        <v>21.404972333651699</v>
      </c>
      <c r="T11" s="51">
        <v>21.488367153937901</v>
      </c>
      <c r="U11" s="54">
        <v>-0.38960489640594298</v>
      </c>
    </row>
    <row r="12" spans="1:23" ht="12" thickBot="1">
      <c r="A12" s="76"/>
      <c r="B12" s="65" t="s">
        <v>10</v>
      </c>
      <c r="C12" s="66"/>
      <c r="D12" s="51">
        <v>149025.0558</v>
      </c>
      <c r="E12" s="52"/>
      <c r="F12" s="52"/>
      <c r="G12" s="51">
        <v>367709.49080000003</v>
      </c>
      <c r="H12" s="53">
        <v>-59.472067072357397</v>
      </c>
      <c r="I12" s="51">
        <v>25287.648799999999</v>
      </c>
      <c r="J12" s="53">
        <v>16.9687229199481</v>
      </c>
      <c r="K12" s="51">
        <v>41080.796699999999</v>
      </c>
      <c r="L12" s="53">
        <v>11.1720795159851</v>
      </c>
      <c r="M12" s="53">
        <v>-0.38444112988685097</v>
      </c>
      <c r="N12" s="51">
        <v>4626688.5334000001</v>
      </c>
      <c r="O12" s="51">
        <v>15495918.294199999</v>
      </c>
      <c r="P12" s="51">
        <v>1426</v>
      </c>
      <c r="Q12" s="51">
        <v>1244</v>
      </c>
      <c r="R12" s="53">
        <v>14.6302250803859</v>
      </c>
      <c r="S12" s="51">
        <v>104.505649228612</v>
      </c>
      <c r="T12" s="51">
        <v>116.27292524115801</v>
      </c>
      <c r="U12" s="54">
        <v>-11.259942500146099</v>
      </c>
    </row>
    <row r="13" spans="1:23" ht="12" thickBot="1">
      <c r="A13" s="76"/>
      <c r="B13" s="65" t="s">
        <v>11</v>
      </c>
      <c r="C13" s="66"/>
      <c r="D13" s="51">
        <v>279729.49040000001</v>
      </c>
      <c r="E13" s="52"/>
      <c r="F13" s="52"/>
      <c r="G13" s="51">
        <v>1008248.6016000001</v>
      </c>
      <c r="H13" s="53">
        <v>-72.255900979570498</v>
      </c>
      <c r="I13" s="51">
        <v>92785.469100000002</v>
      </c>
      <c r="J13" s="53">
        <v>33.169712984970303</v>
      </c>
      <c r="K13" s="51">
        <v>109162.7472</v>
      </c>
      <c r="L13" s="53">
        <v>10.826967379549901</v>
      </c>
      <c r="M13" s="53">
        <v>-0.150026254560952</v>
      </c>
      <c r="N13" s="51">
        <v>9274016.8026999999</v>
      </c>
      <c r="O13" s="51">
        <v>21407294.6536</v>
      </c>
      <c r="P13" s="51">
        <v>10143</v>
      </c>
      <c r="Q13" s="51">
        <v>10171</v>
      </c>
      <c r="R13" s="53">
        <v>-0.27529249827942298</v>
      </c>
      <c r="S13" s="51">
        <v>27.578575411613901</v>
      </c>
      <c r="T13" s="51">
        <v>29.063525169599799</v>
      </c>
      <c r="U13" s="54">
        <v>-5.3844324292420804</v>
      </c>
    </row>
    <row r="14" spans="1:23" ht="12" thickBot="1">
      <c r="A14" s="76"/>
      <c r="B14" s="65" t="s">
        <v>12</v>
      </c>
      <c r="C14" s="66"/>
      <c r="D14" s="51">
        <v>96385.270199999999</v>
      </c>
      <c r="E14" s="52"/>
      <c r="F14" s="52"/>
      <c r="G14" s="51">
        <v>994449.54599999997</v>
      </c>
      <c r="H14" s="53">
        <v>-90.3076761824979</v>
      </c>
      <c r="I14" s="51">
        <v>19599.4653</v>
      </c>
      <c r="J14" s="53">
        <v>20.3345026261077</v>
      </c>
      <c r="K14" s="51">
        <v>97592.561300000001</v>
      </c>
      <c r="L14" s="53">
        <v>9.8137267689998993</v>
      </c>
      <c r="M14" s="53">
        <v>-0.79917049989341804</v>
      </c>
      <c r="N14" s="51">
        <v>3880085.8108000001</v>
      </c>
      <c r="O14" s="51">
        <v>10705656.712099999</v>
      </c>
      <c r="P14" s="51">
        <v>1554</v>
      </c>
      <c r="Q14" s="51">
        <v>1594</v>
      </c>
      <c r="R14" s="53">
        <v>-2.5094102885821798</v>
      </c>
      <c r="S14" s="51">
        <v>62.023983397683402</v>
      </c>
      <c r="T14" s="51">
        <v>61.849483939774203</v>
      </c>
      <c r="U14" s="54">
        <v>0.28134190735603798</v>
      </c>
    </row>
    <row r="15" spans="1:23" ht="12" thickBot="1">
      <c r="A15" s="76"/>
      <c r="B15" s="65" t="s">
        <v>13</v>
      </c>
      <c r="C15" s="66"/>
      <c r="D15" s="51">
        <v>111415.5465</v>
      </c>
      <c r="E15" s="52"/>
      <c r="F15" s="52"/>
      <c r="G15" s="51">
        <v>404424.17109999998</v>
      </c>
      <c r="H15" s="53">
        <v>-72.450819099916998</v>
      </c>
      <c r="I15" s="51">
        <v>-11367.87</v>
      </c>
      <c r="J15" s="53">
        <v>-10.203127262854601</v>
      </c>
      <c r="K15" s="51">
        <v>19955.658200000002</v>
      </c>
      <c r="L15" s="53">
        <v>4.9343386538253302</v>
      </c>
      <c r="M15" s="53">
        <v>-1.56965647968454</v>
      </c>
      <c r="N15" s="51">
        <v>2759972.9671999998</v>
      </c>
      <c r="O15" s="51">
        <v>7680653.4631000003</v>
      </c>
      <c r="P15" s="51">
        <v>4499</v>
      </c>
      <c r="Q15" s="51">
        <v>2473</v>
      </c>
      <c r="R15" s="53">
        <v>81.924787707238195</v>
      </c>
      <c r="S15" s="51">
        <v>24.764513558568598</v>
      </c>
      <c r="T15" s="51">
        <v>28.592220097048099</v>
      </c>
      <c r="U15" s="54">
        <v>-15.456417221468699</v>
      </c>
    </row>
    <row r="16" spans="1:23" ht="12" thickBot="1">
      <c r="A16" s="76"/>
      <c r="B16" s="65" t="s">
        <v>14</v>
      </c>
      <c r="C16" s="66"/>
      <c r="D16" s="51">
        <v>1029626.9175</v>
      </c>
      <c r="E16" s="52"/>
      <c r="F16" s="52"/>
      <c r="G16" s="51">
        <v>5854860.5460999999</v>
      </c>
      <c r="H16" s="53">
        <v>-82.414151295442096</v>
      </c>
      <c r="I16" s="51">
        <v>71442.252999999997</v>
      </c>
      <c r="J16" s="53">
        <v>6.9386543597234596</v>
      </c>
      <c r="K16" s="51">
        <v>125833.3878</v>
      </c>
      <c r="L16" s="53">
        <v>2.14921238190411</v>
      </c>
      <c r="M16" s="53">
        <v>-0.432247241776956</v>
      </c>
      <c r="N16" s="51">
        <v>44069167.202500001</v>
      </c>
      <c r="O16" s="51">
        <v>73707639.571099997</v>
      </c>
      <c r="P16" s="51">
        <v>47513</v>
      </c>
      <c r="Q16" s="51">
        <v>51552</v>
      </c>
      <c r="R16" s="53">
        <v>-7.83480757293606</v>
      </c>
      <c r="S16" s="51">
        <v>21.670425304653499</v>
      </c>
      <c r="T16" s="51">
        <v>23.533807437150799</v>
      </c>
      <c r="U16" s="54">
        <v>-8.5987335564532401</v>
      </c>
    </row>
    <row r="17" spans="1:21" ht="12" thickBot="1">
      <c r="A17" s="76"/>
      <c r="B17" s="65" t="s">
        <v>15</v>
      </c>
      <c r="C17" s="66"/>
      <c r="D17" s="51">
        <v>1273003.8565</v>
      </c>
      <c r="E17" s="52"/>
      <c r="F17" s="52"/>
      <c r="G17" s="51">
        <v>10805340.306399999</v>
      </c>
      <c r="H17" s="53">
        <v>-88.218752761113905</v>
      </c>
      <c r="I17" s="51">
        <v>104410.7898</v>
      </c>
      <c r="J17" s="53">
        <v>8.2019225053306108</v>
      </c>
      <c r="K17" s="51">
        <v>757251.26690000005</v>
      </c>
      <c r="L17" s="53">
        <v>7.0081204795695404</v>
      </c>
      <c r="M17" s="53">
        <v>-0.86211869908460903</v>
      </c>
      <c r="N17" s="51">
        <v>62303497.963</v>
      </c>
      <c r="O17" s="51">
        <v>97884986.876300007</v>
      </c>
      <c r="P17" s="51">
        <v>11724</v>
      </c>
      <c r="Q17" s="51">
        <v>13122</v>
      </c>
      <c r="R17" s="53">
        <v>-10.6538637402835</v>
      </c>
      <c r="S17" s="51">
        <v>108.58101812521301</v>
      </c>
      <c r="T17" s="51">
        <v>99.307632556012805</v>
      </c>
      <c r="U17" s="54">
        <v>8.5405218419544902</v>
      </c>
    </row>
    <row r="18" spans="1:21" ht="12" customHeight="1" thickBot="1">
      <c r="A18" s="76"/>
      <c r="B18" s="65" t="s">
        <v>16</v>
      </c>
      <c r="C18" s="66"/>
      <c r="D18" s="51">
        <v>1980873.1184</v>
      </c>
      <c r="E18" s="52"/>
      <c r="F18" s="52"/>
      <c r="G18" s="51">
        <v>15983458.458699999</v>
      </c>
      <c r="H18" s="53">
        <v>-87.606730273561098</v>
      </c>
      <c r="I18" s="51">
        <v>276646.68410000001</v>
      </c>
      <c r="J18" s="53">
        <v>13.9658962267838</v>
      </c>
      <c r="K18" s="51">
        <v>1242890.8913</v>
      </c>
      <c r="L18" s="53">
        <v>7.7761073707016104</v>
      </c>
      <c r="M18" s="53">
        <v>-0.777416757949974</v>
      </c>
      <c r="N18" s="51">
        <v>111130502.7782</v>
      </c>
      <c r="O18" s="51">
        <v>209656530.58180001</v>
      </c>
      <c r="P18" s="51">
        <v>77680</v>
      </c>
      <c r="Q18" s="51">
        <v>85134</v>
      </c>
      <c r="R18" s="53">
        <v>-8.7556088049427903</v>
      </c>
      <c r="S18" s="51">
        <v>25.500426343975299</v>
      </c>
      <c r="T18" s="51">
        <v>26.406691378297701</v>
      </c>
      <c r="U18" s="54">
        <v>-3.5539211074271799</v>
      </c>
    </row>
    <row r="19" spans="1:21" ht="12" customHeight="1" thickBot="1">
      <c r="A19" s="76"/>
      <c r="B19" s="65" t="s">
        <v>17</v>
      </c>
      <c r="C19" s="66"/>
      <c r="D19" s="51">
        <v>848573.6263</v>
      </c>
      <c r="E19" s="52"/>
      <c r="F19" s="52"/>
      <c r="G19" s="51">
        <v>3124535.8500999999</v>
      </c>
      <c r="H19" s="53">
        <v>-72.841610177945597</v>
      </c>
      <c r="I19" s="51">
        <v>72819.019499999995</v>
      </c>
      <c r="J19" s="53">
        <v>8.5813437093855605</v>
      </c>
      <c r="K19" s="51">
        <v>237526.66039999999</v>
      </c>
      <c r="L19" s="53">
        <v>7.6019822397748502</v>
      </c>
      <c r="M19" s="53">
        <v>-0.69342801613355198</v>
      </c>
      <c r="N19" s="51">
        <v>26190629.060800001</v>
      </c>
      <c r="O19" s="51">
        <v>51367100.050399996</v>
      </c>
      <c r="P19" s="51">
        <v>13865</v>
      </c>
      <c r="Q19" s="51">
        <v>14209</v>
      </c>
      <c r="R19" s="53">
        <v>-2.4210007741572199</v>
      </c>
      <c r="S19" s="51">
        <v>61.202569513162601</v>
      </c>
      <c r="T19" s="51">
        <v>55.868942057850703</v>
      </c>
      <c r="U19" s="54">
        <v>8.7147116497533599</v>
      </c>
    </row>
    <row r="20" spans="1:21" ht="12" thickBot="1">
      <c r="A20" s="76"/>
      <c r="B20" s="65" t="s">
        <v>18</v>
      </c>
      <c r="C20" s="66"/>
      <c r="D20" s="51">
        <v>983486.21200000006</v>
      </c>
      <c r="E20" s="52"/>
      <c r="F20" s="52"/>
      <c r="G20" s="51">
        <v>3998119.1623999998</v>
      </c>
      <c r="H20" s="53">
        <v>-75.401278149757999</v>
      </c>
      <c r="I20" s="51">
        <v>80306.103499999997</v>
      </c>
      <c r="J20" s="53">
        <v>8.16545290825084</v>
      </c>
      <c r="K20" s="51">
        <v>237192.7065</v>
      </c>
      <c r="L20" s="53">
        <v>5.9326072301861403</v>
      </c>
      <c r="M20" s="53">
        <v>-0.66143097448065902</v>
      </c>
      <c r="N20" s="51">
        <v>32353125.2355</v>
      </c>
      <c r="O20" s="51">
        <v>81989273.209900007</v>
      </c>
      <c r="P20" s="51">
        <v>32443</v>
      </c>
      <c r="Q20" s="51">
        <v>33417</v>
      </c>
      <c r="R20" s="53">
        <v>-2.91468414280157</v>
      </c>
      <c r="S20" s="51">
        <v>30.3142808001726</v>
      </c>
      <c r="T20" s="51">
        <v>25.548642672890999</v>
      </c>
      <c r="U20" s="54">
        <v>15.720769226543601</v>
      </c>
    </row>
    <row r="21" spans="1:21" ht="12" customHeight="1" thickBot="1">
      <c r="A21" s="76"/>
      <c r="B21" s="65" t="s">
        <v>19</v>
      </c>
      <c r="C21" s="66"/>
      <c r="D21" s="51">
        <v>435122</v>
      </c>
      <c r="E21" s="52"/>
      <c r="F21" s="52"/>
      <c r="G21" s="51">
        <v>2245840.0806</v>
      </c>
      <c r="H21" s="53">
        <v>-80.625423699636102</v>
      </c>
      <c r="I21" s="51">
        <v>70102.449099999998</v>
      </c>
      <c r="J21" s="53">
        <v>16.110987056503699</v>
      </c>
      <c r="K21" s="51">
        <v>299352.4081</v>
      </c>
      <c r="L21" s="53">
        <v>13.329195194522701</v>
      </c>
      <c r="M21" s="53">
        <v>-0.76581965869276702</v>
      </c>
      <c r="N21" s="51">
        <v>16934957.1395</v>
      </c>
      <c r="O21" s="51">
        <v>31773730.2082</v>
      </c>
      <c r="P21" s="51">
        <v>28660</v>
      </c>
      <c r="Q21" s="51">
        <v>30194</v>
      </c>
      <c r="R21" s="53">
        <v>-5.0804795654765798</v>
      </c>
      <c r="S21" s="51">
        <v>15.1822051639916</v>
      </c>
      <c r="T21" s="51">
        <v>16.446273382128901</v>
      </c>
      <c r="U21" s="54">
        <v>-8.3259856159454806</v>
      </c>
    </row>
    <row r="22" spans="1:21" ht="12" customHeight="1" thickBot="1">
      <c r="A22" s="76"/>
      <c r="B22" s="65" t="s">
        <v>20</v>
      </c>
      <c r="C22" s="66"/>
      <c r="D22" s="51">
        <v>1567301.977</v>
      </c>
      <c r="E22" s="52"/>
      <c r="F22" s="52"/>
      <c r="G22" s="51">
        <v>5097442.2460000003</v>
      </c>
      <c r="H22" s="53">
        <v>-69.253168523294704</v>
      </c>
      <c r="I22" s="51">
        <v>114811.1842</v>
      </c>
      <c r="J22" s="53">
        <v>7.32540288245933</v>
      </c>
      <c r="K22" s="51">
        <v>641829.10549999995</v>
      </c>
      <c r="L22" s="53">
        <v>12.5911991647114</v>
      </c>
      <c r="M22" s="53">
        <v>-0.82111876320946897</v>
      </c>
      <c r="N22" s="51">
        <v>41923678.796099998</v>
      </c>
      <c r="O22" s="51">
        <v>85930346.300999999</v>
      </c>
      <c r="P22" s="51">
        <v>79831</v>
      </c>
      <c r="Q22" s="51">
        <v>80089</v>
      </c>
      <c r="R22" s="53">
        <v>-0.322141617450589</v>
      </c>
      <c r="S22" s="51">
        <v>19.632748894539699</v>
      </c>
      <c r="T22" s="51">
        <v>20.570990185918198</v>
      </c>
      <c r="U22" s="54">
        <v>-4.7789603810366001</v>
      </c>
    </row>
    <row r="23" spans="1:21" ht="12" thickBot="1">
      <c r="A23" s="76"/>
      <c r="B23" s="65" t="s">
        <v>21</v>
      </c>
      <c r="C23" s="66"/>
      <c r="D23" s="51">
        <v>2750054.3620000002</v>
      </c>
      <c r="E23" s="52"/>
      <c r="F23" s="52"/>
      <c r="G23" s="51">
        <v>5566029.8411999997</v>
      </c>
      <c r="H23" s="53">
        <v>-50.592173587644503</v>
      </c>
      <c r="I23" s="51">
        <v>368727.27919999999</v>
      </c>
      <c r="J23" s="53">
        <v>13.4079996488448</v>
      </c>
      <c r="K23" s="51">
        <v>592296.66500000004</v>
      </c>
      <c r="L23" s="53">
        <v>10.6412772101183</v>
      </c>
      <c r="M23" s="53">
        <v>-0.377461834602766</v>
      </c>
      <c r="N23" s="51">
        <v>57914884.723700002</v>
      </c>
      <c r="O23" s="51">
        <v>159588709.83270001</v>
      </c>
      <c r="P23" s="51">
        <v>81013</v>
      </c>
      <c r="Q23" s="51">
        <v>78591</v>
      </c>
      <c r="R23" s="53">
        <v>3.0817778117087302</v>
      </c>
      <c r="S23" s="51">
        <v>33.945840321923598</v>
      </c>
      <c r="T23" s="51">
        <v>35.793184362077099</v>
      </c>
      <c r="U23" s="54">
        <v>-5.4420336118777604</v>
      </c>
    </row>
    <row r="24" spans="1:21" ht="12" thickBot="1">
      <c r="A24" s="76"/>
      <c r="B24" s="65" t="s">
        <v>22</v>
      </c>
      <c r="C24" s="66"/>
      <c r="D24" s="51">
        <v>257532.71179999999</v>
      </c>
      <c r="E24" s="52"/>
      <c r="F24" s="52"/>
      <c r="G24" s="51">
        <v>1506415.2280999999</v>
      </c>
      <c r="H24" s="53">
        <v>-82.904267893997698</v>
      </c>
      <c r="I24" s="51">
        <v>43824.331599999998</v>
      </c>
      <c r="J24" s="53">
        <v>17.016996129809701</v>
      </c>
      <c r="K24" s="51">
        <v>246290.04879999999</v>
      </c>
      <c r="L24" s="53">
        <v>16.349413110397101</v>
      </c>
      <c r="M24" s="53">
        <v>-0.82206211004656704</v>
      </c>
      <c r="N24" s="51">
        <v>11485335.520500001</v>
      </c>
      <c r="O24" s="51">
        <v>23217506.488299999</v>
      </c>
      <c r="P24" s="51">
        <v>19952</v>
      </c>
      <c r="Q24" s="51">
        <v>21060</v>
      </c>
      <c r="R24" s="53">
        <v>-5.2611585944919304</v>
      </c>
      <c r="S24" s="51">
        <v>12.9076138632719</v>
      </c>
      <c r="T24" s="51">
        <v>13.676825973409301</v>
      </c>
      <c r="U24" s="54">
        <v>-5.9593672253104897</v>
      </c>
    </row>
    <row r="25" spans="1:21" ht="12" thickBot="1">
      <c r="A25" s="76"/>
      <c r="B25" s="65" t="s">
        <v>23</v>
      </c>
      <c r="C25" s="66"/>
      <c r="D25" s="51">
        <v>283088.40659999999</v>
      </c>
      <c r="E25" s="52"/>
      <c r="F25" s="52"/>
      <c r="G25" s="51">
        <v>1770790.9155999999</v>
      </c>
      <c r="H25" s="53">
        <v>-84.013448222142003</v>
      </c>
      <c r="I25" s="51">
        <v>25382.972900000001</v>
      </c>
      <c r="J25" s="53">
        <v>8.9664473387869208</v>
      </c>
      <c r="K25" s="51">
        <v>160842.3051</v>
      </c>
      <c r="L25" s="53">
        <v>9.0830771540016393</v>
      </c>
      <c r="M25" s="53">
        <v>-0.84218721011105402</v>
      </c>
      <c r="N25" s="51">
        <v>12943629.5811</v>
      </c>
      <c r="O25" s="51">
        <v>33212254.3114</v>
      </c>
      <c r="P25" s="51">
        <v>14385</v>
      </c>
      <c r="Q25" s="51">
        <v>15359</v>
      </c>
      <c r="R25" s="53">
        <v>-6.34155869522756</v>
      </c>
      <c r="S25" s="51">
        <v>19.6794165172054</v>
      </c>
      <c r="T25" s="51">
        <v>21.000426206133199</v>
      </c>
      <c r="U25" s="54">
        <v>-6.7126466263511997</v>
      </c>
    </row>
    <row r="26" spans="1:21" ht="12" thickBot="1">
      <c r="A26" s="76"/>
      <c r="B26" s="65" t="s">
        <v>24</v>
      </c>
      <c r="C26" s="66"/>
      <c r="D26" s="51">
        <v>479206.78909999999</v>
      </c>
      <c r="E26" s="52"/>
      <c r="F26" s="52"/>
      <c r="G26" s="51">
        <v>2996292.1962000001</v>
      </c>
      <c r="H26" s="53">
        <v>-84.006673657938094</v>
      </c>
      <c r="I26" s="51">
        <v>103876.1681</v>
      </c>
      <c r="J26" s="53">
        <v>21.6766895759324</v>
      </c>
      <c r="K26" s="51">
        <v>464055.93199999997</v>
      </c>
      <c r="L26" s="53">
        <v>15.487672817375101</v>
      </c>
      <c r="M26" s="53">
        <v>-0.77615593091912005</v>
      </c>
      <c r="N26" s="51">
        <v>21831740.512600001</v>
      </c>
      <c r="O26" s="51">
        <v>52585137.7302</v>
      </c>
      <c r="P26" s="51">
        <v>31654</v>
      </c>
      <c r="Q26" s="51">
        <v>31447</v>
      </c>
      <c r="R26" s="53">
        <v>0.65825038954432402</v>
      </c>
      <c r="S26" s="51">
        <v>15.138901532191801</v>
      </c>
      <c r="T26" s="51">
        <v>15.286160231500601</v>
      </c>
      <c r="U26" s="54">
        <v>-0.97271720141426998</v>
      </c>
    </row>
    <row r="27" spans="1:21" ht="12" thickBot="1">
      <c r="A27" s="76"/>
      <c r="B27" s="65" t="s">
        <v>25</v>
      </c>
      <c r="C27" s="66"/>
      <c r="D27" s="51">
        <v>218378.75260000001</v>
      </c>
      <c r="E27" s="52"/>
      <c r="F27" s="52"/>
      <c r="G27" s="51">
        <v>681380.35530000005</v>
      </c>
      <c r="H27" s="53">
        <v>-67.950535864238205</v>
      </c>
      <c r="I27" s="51">
        <v>60374.225899999998</v>
      </c>
      <c r="J27" s="53">
        <v>27.646565969074</v>
      </c>
      <c r="K27" s="51">
        <v>157785.57800000001</v>
      </c>
      <c r="L27" s="53">
        <v>23.156754780599702</v>
      </c>
      <c r="M27" s="53">
        <v>-0.61736537226488497</v>
      </c>
      <c r="N27" s="51">
        <v>6326274.6249000002</v>
      </c>
      <c r="O27" s="51">
        <v>15352124.5681</v>
      </c>
      <c r="P27" s="51">
        <v>25291</v>
      </c>
      <c r="Q27" s="51">
        <v>26341</v>
      </c>
      <c r="R27" s="53">
        <v>-3.9861812383736401</v>
      </c>
      <c r="S27" s="51">
        <v>8.6346428610968307</v>
      </c>
      <c r="T27" s="51">
        <v>9.1347244903382592</v>
      </c>
      <c r="U27" s="54">
        <v>-5.7915728222475602</v>
      </c>
    </row>
    <row r="28" spans="1:21" ht="12" thickBot="1">
      <c r="A28" s="76"/>
      <c r="B28" s="65" t="s">
        <v>26</v>
      </c>
      <c r="C28" s="66"/>
      <c r="D28" s="51">
        <v>666717.59389999998</v>
      </c>
      <c r="E28" s="52"/>
      <c r="F28" s="52"/>
      <c r="G28" s="51">
        <v>2457297.0710999998</v>
      </c>
      <c r="H28" s="53">
        <v>-72.867847288747001</v>
      </c>
      <c r="I28" s="51">
        <v>15377.1736</v>
      </c>
      <c r="J28" s="53">
        <v>2.3063998521548501</v>
      </c>
      <c r="K28" s="51">
        <v>200107.22769999999</v>
      </c>
      <c r="L28" s="53">
        <v>8.14338771056374</v>
      </c>
      <c r="M28" s="53">
        <v>-0.92315533138536399</v>
      </c>
      <c r="N28" s="51">
        <v>23775411.308499999</v>
      </c>
      <c r="O28" s="51">
        <v>75839312.574200004</v>
      </c>
      <c r="P28" s="51">
        <v>26798</v>
      </c>
      <c r="Q28" s="51">
        <v>27379</v>
      </c>
      <c r="R28" s="53">
        <v>-2.12206435589321</v>
      </c>
      <c r="S28" s="51">
        <v>24.879378830509701</v>
      </c>
      <c r="T28" s="51">
        <v>25.0719014281018</v>
      </c>
      <c r="U28" s="54">
        <v>-0.77382397246992396</v>
      </c>
    </row>
    <row r="29" spans="1:21" ht="12" thickBot="1">
      <c r="A29" s="76"/>
      <c r="B29" s="65" t="s">
        <v>27</v>
      </c>
      <c r="C29" s="66"/>
      <c r="D29" s="51">
        <v>672776.326</v>
      </c>
      <c r="E29" s="52"/>
      <c r="F29" s="52"/>
      <c r="G29" s="51">
        <v>1829829.5</v>
      </c>
      <c r="H29" s="53">
        <v>-63.232840764672297</v>
      </c>
      <c r="I29" s="51">
        <v>91305.2739</v>
      </c>
      <c r="J29" s="53">
        <v>13.571415992423001</v>
      </c>
      <c r="K29" s="51">
        <v>395377.34779999999</v>
      </c>
      <c r="L29" s="53">
        <v>21.607332694111701</v>
      </c>
      <c r="M29" s="53">
        <v>-0.769068019682841</v>
      </c>
      <c r="N29" s="51">
        <v>17930458.653499998</v>
      </c>
      <c r="O29" s="51">
        <v>42967367.566200003</v>
      </c>
      <c r="P29" s="51">
        <v>74705</v>
      </c>
      <c r="Q29" s="51">
        <v>72717</v>
      </c>
      <c r="R29" s="53">
        <v>2.7338861614202998</v>
      </c>
      <c r="S29" s="51">
        <v>9.0057737233116892</v>
      </c>
      <c r="T29" s="51">
        <v>9.4801719845428192</v>
      </c>
      <c r="U29" s="54">
        <v>-5.2677124232327897</v>
      </c>
    </row>
    <row r="30" spans="1:21" ht="12" thickBot="1">
      <c r="A30" s="76"/>
      <c r="B30" s="65" t="s">
        <v>28</v>
      </c>
      <c r="C30" s="66"/>
      <c r="D30" s="51">
        <v>763001.67169999995</v>
      </c>
      <c r="E30" s="52"/>
      <c r="F30" s="52"/>
      <c r="G30" s="51">
        <v>4935959.3125999998</v>
      </c>
      <c r="H30" s="53">
        <v>-84.541978096288403</v>
      </c>
      <c r="I30" s="51">
        <v>76875.242199999993</v>
      </c>
      <c r="J30" s="53">
        <v>10.0753700878163</v>
      </c>
      <c r="K30" s="51">
        <v>613245.15969999996</v>
      </c>
      <c r="L30" s="53">
        <v>12.424031902665201</v>
      </c>
      <c r="M30" s="53">
        <v>-0.87464190954624499</v>
      </c>
      <c r="N30" s="51">
        <v>29033456.532600001</v>
      </c>
      <c r="O30" s="51">
        <v>61653608.814800002</v>
      </c>
      <c r="P30" s="51">
        <v>49260</v>
      </c>
      <c r="Q30" s="51">
        <v>48282</v>
      </c>
      <c r="R30" s="53">
        <v>2.0255996023362801</v>
      </c>
      <c r="S30" s="51">
        <v>15.4892746995534</v>
      </c>
      <c r="T30" s="51">
        <v>15.8833731452715</v>
      </c>
      <c r="U30" s="54">
        <v>-2.5443311798809001</v>
      </c>
    </row>
    <row r="31" spans="1:21" ht="12" thickBot="1">
      <c r="A31" s="76"/>
      <c r="B31" s="65" t="s">
        <v>29</v>
      </c>
      <c r="C31" s="66"/>
      <c r="D31" s="51">
        <v>552233.46140000003</v>
      </c>
      <c r="E31" s="52"/>
      <c r="F31" s="52"/>
      <c r="G31" s="51">
        <v>3169511.5764000001</v>
      </c>
      <c r="H31" s="53">
        <v>-82.576701548847495</v>
      </c>
      <c r="I31" s="51">
        <v>23471.003199999999</v>
      </c>
      <c r="J31" s="53">
        <v>4.2501957669311201</v>
      </c>
      <c r="K31" s="51">
        <v>118211.0474</v>
      </c>
      <c r="L31" s="53">
        <v>3.72962977261836</v>
      </c>
      <c r="M31" s="53">
        <v>-0.80144831032095198</v>
      </c>
      <c r="N31" s="51">
        <v>17797383.604699999</v>
      </c>
      <c r="O31" s="51">
        <v>86323400.522599995</v>
      </c>
      <c r="P31" s="51">
        <v>22996</v>
      </c>
      <c r="Q31" s="51">
        <v>23133</v>
      </c>
      <c r="R31" s="53">
        <v>-0.59222755371114399</v>
      </c>
      <c r="S31" s="51">
        <v>24.014326900330499</v>
      </c>
      <c r="T31" s="51">
        <v>22.209696645484801</v>
      </c>
      <c r="U31" s="54">
        <v>7.51480673322913</v>
      </c>
    </row>
    <row r="32" spans="1:21" ht="12" thickBot="1">
      <c r="A32" s="76"/>
      <c r="B32" s="65" t="s">
        <v>30</v>
      </c>
      <c r="C32" s="66"/>
      <c r="D32" s="51">
        <v>128626.9598</v>
      </c>
      <c r="E32" s="52"/>
      <c r="F32" s="52"/>
      <c r="G32" s="51">
        <v>379795.29989999998</v>
      </c>
      <c r="H32" s="53">
        <v>-66.1325561864859</v>
      </c>
      <c r="I32" s="51">
        <v>34673.480499999998</v>
      </c>
      <c r="J32" s="53">
        <v>26.956619789438601</v>
      </c>
      <c r="K32" s="51">
        <v>86424.399399999995</v>
      </c>
      <c r="L32" s="53">
        <v>22.755521045878002</v>
      </c>
      <c r="M32" s="53">
        <v>-0.59879986739022695</v>
      </c>
      <c r="N32" s="51">
        <v>3056310.4780999999</v>
      </c>
      <c r="O32" s="51">
        <v>6779097.2696000002</v>
      </c>
      <c r="P32" s="51">
        <v>20909</v>
      </c>
      <c r="Q32" s="51">
        <v>21573</v>
      </c>
      <c r="R32" s="53">
        <v>-3.0779214759189801</v>
      </c>
      <c r="S32" s="51">
        <v>6.1517509110909199</v>
      </c>
      <c r="T32" s="51">
        <v>6.2171074398553703</v>
      </c>
      <c r="U32" s="54">
        <v>-1.06240531694198</v>
      </c>
    </row>
    <row r="33" spans="1:21" ht="12" thickBot="1">
      <c r="A33" s="76"/>
      <c r="B33" s="65" t="s">
        <v>75</v>
      </c>
      <c r="C33" s="66"/>
      <c r="D33" s="51">
        <v>4.0708000000000002</v>
      </c>
      <c r="E33" s="52"/>
      <c r="F33" s="52"/>
      <c r="G33" s="51">
        <v>29.567299999999999</v>
      </c>
      <c r="H33" s="53">
        <v>-86.232087475014595</v>
      </c>
      <c r="I33" s="51">
        <v>-11.763500000000001</v>
      </c>
      <c r="J33" s="53">
        <v>-288.97268350201398</v>
      </c>
      <c r="K33" s="51">
        <v>0.1239</v>
      </c>
      <c r="L33" s="53">
        <v>0.41904401145860498</v>
      </c>
      <c r="M33" s="53">
        <v>-95.943502824858797</v>
      </c>
      <c r="N33" s="51">
        <v>172.10919999999999</v>
      </c>
      <c r="O33" s="51">
        <v>201.54220000000001</v>
      </c>
      <c r="P33" s="51">
        <v>1</v>
      </c>
      <c r="Q33" s="52"/>
      <c r="R33" s="52"/>
      <c r="S33" s="51">
        <v>4.0708000000000002</v>
      </c>
      <c r="T33" s="52"/>
      <c r="U33" s="55"/>
    </row>
    <row r="34" spans="1:21" ht="12" thickBot="1">
      <c r="A34" s="76"/>
      <c r="B34" s="65" t="s">
        <v>31</v>
      </c>
      <c r="C34" s="66"/>
      <c r="D34" s="51">
        <v>111479.6969</v>
      </c>
      <c r="E34" s="52"/>
      <c r="F34" s="52"/>
      <c r="G34" s="51">
        <v>848271.23800000001</v>
      </c>
      <c r="H34" s="53">
        <v>-86.858012873000405</v>
      </c>
      <c r="I34" s="51">
        <v>17682.986799999999</v>
      </c>
      <c r="J34" s="53">
        <v>15.8620693199965</v>
      </c>
      <c r="K34" s="51">
        <v>119742.83199999999</v>
      </c>
      <c r="L34" s="53">
        <v>14.1161018593913</v>
      </c>
      <c r="M34" s="53">
        <v>-0.85232529993945705</v>
      </c>
      <c r="N34" s="51">
        <v>6449898.0833999999</v>
      </c>
      <c r="O34" s="51">
        <v>17347227.737100001</v>
      </c>
      <c r="P34" s="51">
        <v>5846</v>
      </c>
      <c r="Q34" s="51">
        <v>5885</v>
      </c>
      <c r="R34" s="53">
        <v>-0.66270178419710601</v>
      </c>
      <c r="S34" s="51">
        <v>19.069397348614402</v>
      </c>
      <c r="T34" s="51">
        <v>20.684468224299099</v>
      </c>
      <c r="U34" s="54">
        <v>-8.4694384733767105</v>
      </c>
    </row>
    <row r="35" spans="1:21" ht="12" customHeight="1" thickBot="1">
      <c r="A35" s="76"/>
      <c r="B35" s="65" t="s">
        <v>68</v>
      </c>
      <c r="C35" s="66"/>
      <c r="D35" s="51">
        <v>156830.82999999999</v>
      </c>
      <c r="E35" s="52"/>
      <c r="F35" s="52"/>
      <c r="G35" s="51">
        <v>14953.84</v>
      </c>
      <c r="H35" s="53">
        <v>948.76627006842398</v>
      </c>
      <c r="I35" s="51">
        <v>5177.8900000000003</v>
      </c>
      <c r="J35" s="53">
        <v>3.3015766096500299</v>
      </c>
      <c r="K35" s="51">
        <v>338.46</v>
      </c>
      <c r="L35" s="53">
        <v>2.2633651289568402</v>
      </c>
      <c r="M35" s="53">
        <v>14.298380901731401</v>
      </c>
      <c r="N35" s="51">
        <v>2566068.9700000002</v>
      </c>
      <c r="O35" s="51">
        <v>10677739.529999999</v>
      </c>
      <c r="P35" s="51">
        <v>107</v>
      </c>
      <c r="Q35" s="51">
        <v>75</v>
      </c>
      <c r="R35" s="53">
        <v>42.6666666666667</v>
      </c>
      <c r="S35" s="51">
        <v>1465.7086915887801</v>
      </c>
      <c r="T35" s="51">
        <v>1195.5332000000001</v>
      </c>
      <c r="U35" s="54">
        <v>18.433096094690001</v>
      </c>
    </row>
    <row r="36" spans="1:21" ht="12" thickBot="1">
      <c r="A36" s="76"/>
      <c r="B36" s="65" t="s">
        <v>35</v>
      </c>
      <c r="C36" s="66"/>
      <c r="D36" s="51">
        <v>253412.85</v>
      </c>
      <c r="E36" s="52"/>
      <c r="F36" s="52"/>
      <c r="G36" s="51">
        <v>617605.49</v>
      </c>
      <c r="H36" s="53">
        <v>-58.968491358455999</v>
      </c>
      <c r="I36" s="51">
        <v>-20037.66</v>
      </c>
      <c r="J36" s="53">
        <v>-7.9071207320386501</v>
      </c>
      <c r="K36" s="51">
        <v>-65091.360000000001</v>
      </c>
      <c r="L36" s="53">
        <v>-10.5393104585259</v>
      </c>
      <c r="M36" s="53">
        <v>-0.69216098726466901</v>
      </c>
      <c r="N36" s="51">
        <v>7426066.5199999996</v>
      </c>
      <c r="O36" s="51">
        <v>36878298.609999999</v>
      </c>
      <c r="P36" s="51">
        <v>124</v>
      </c>
      <c r="Q36" s="51">
        <v>103</v>
      </c>
      <c r="R36" s="53">
        <v>20.3883495145631</v>
      </c>
      <c r="S36" s="51">
        <v>2043.65201612903</v>
      </c>
      <c r="T36" s="51">
        <v>2278.5171844660199</v>
      </c>
      <c r="U36" s="54">
        <v>-11.492424663463799</v>
      </c>
    </row>
    <row r="37" spans="1:21" ht="12" thickBot="1">
      <c r="A37" s="76"/>
      <c r="B37" s="65" t="s">
        <v>36</v>
      </c>
      <c r="C37" s="66"/>
      <c r="D37" s="51">
        <v>11623.95</v>
      </c>
      <c r="E37" s="52"/>
      <c r="F37" s="52"/>
      <c r="G37" s="51">
        <v>23082.05</v>
      </c>
      <c r="H37" s="53">
        <v>-49.640738149341097</v>
      </c>
      <c r="I37" s="51">
        <v>388.43</v>
      </c>
      <c r="J37" s="53">
        <v>3.3416351584444199</v>
      </c>
      <c r="K37" s="51">
        <v>-1591.45</v>
      </c>
      <c r="L37" s="53">
        <v>-6.8947515493641198</v>
      </c>
      <c r="M37" s="53">
        <v>-1.24407301517484</v>
      </c>
      <c r="N37" s="51">
        <v>762489.77</v>
      </c>
      <c r="O37" s="51">
        <v>10717913.49</v>
      </c>
      <c r="P37" s="51">
        <v>12</v>
      </c>
      <c r="Q37" s="51">
        <v>11</v>
      </c>
      <c r="R37" s="53">
        <v>9.0909090909090793</v>
      </c>
      <c r="S37" s="51">
        <v>968.66250000000002</v>
      </c>
      <c r="T37" s="51">
        <v>2518.7254545454498</v>
      </c>
      <c r="U37" s="54">
        <v>-160.02095203907001</v>
      </c>
    </row>
    <row r="38" spans="1:21" ht="12" thickBot="1">
      <c r="A38" s="76"/>
      <c r="B38" s="65" t="s">
        <v>37</v>
      </c>
      <c r="C38" s="66"/>
      <c r="D38" s="51">
        <v>192201.94</v>
      </c>
      <c r="E38" s="52"/>
      <c r="F38" s="52"/>
      <c r="G38" s="51">
        <v>480381.41</v>
      </c>
      <c r="H38" s="53">
        <v>-59.989721500671699</v>
      </c>
      <c r="I38" s="51">
        <v>-24967.61</v>
      </c>
      <c r="J38" s="53">
        <v>-12.990300722250799</v>
      </c>
      <c r="K38" s="51">
        <v>-54111</v>
      </c>
      <c r="L38" s="53">
        <v>-11.2641744400559</v>
      </c>
      <c r="M38" s="53">
        <v>-0.538585315370257</v>
      </c>
      <c r="N38" s="51">
        <v>4704767.58</v>
      </c>
      <c r="O38" s="51">
        <v>18670392.120000001</v>
      </c>
      <c r="P38" s="51">
        <v>125</v>
      </c>
      <c r="Q38" s="51">
        <v>127</v>
      </c>
      <c r="R38" s="53">
        <v>-1.5748031496063</v>
      </c>
      <c r="S38" s="51">
        <v>1537.6155200000001</v>
      </c>
      <c r="T38" s="51">
        <v>1790.80779527559</v>
      </c>
      <c r="U38" s="54">
        <v>-16.466553048033099</v>
      </c>
    </row>
    <row r="39" spans="1:21" ht="12" thickBot="1">
      <c r="A39" s="76"/>
      <c r="B39" s="65" t="s">
        <v>70</v>
      </c>
      <c r="C39" s="66"/>
      <c r="D39" s="51">
        <v>49.82</v>
      </c>
      <c r="E39" s="52"/>
      <c r="F39" s="52"/>
      <c r="G39" s="51">
        <v>22.64</v>
      </c>
      <c r="H39" s="53">
        <v>120.053003533569</v>
      </c>
      <c r="I39" s="51">
        <v>-5270.74</v>
      </c>
      <c r="J39" s="53">
        <v>-10579.566439181101</v>
      </c>
      <c r="K39" s="51">
        <v>18.5</v>
      </c>
      <c r="L39" s="53">
        <v>81.713780918727906</v>
      </c>
      <c r="M39" s="53">
        <v>-285.90486486486498</v>
      </c>
      <c r="N39" s="51">
        <v>290.63</v>
      </c>
      <c r="O39" s="51">
        <v>757.9</v>
      </c>
      <c r="P39" s="51">
        <v>18</v>
      </c>
      <c r="Q39" s="51">
        <v>2</v>
      </c>
      <c r="R39" s="53">
        <v>800</v>
      </c>
      <c r="S39" s="51">
        <v>2.7677777777777801</v>
      </c>
      <c r="T39" s="51">
        <v>14.545</v>
      </c>
      <c r="U39" s="54">
        <v>-425.51184263348</v>
      </c>
    </row>
    <row r="40" spans="1:21" ht="12" customHeight="1" thickBot="1">
      <c r="A40" s="76"/>
      <c r="B40" s="65" t="s">
        <v>32</v>
      </c>
      <c r="C40" s="66"/>
      <c r="D40" s="51">
        <v>119519.6571</v>
      </c>
      <c r="E40" s="52"/>
      <c r="F40" s="52"/>
      <c r="G40" s="51">
        <v>543074.35869999998</v>
      </c>
      <c r="H40" s="53">
        <v>-77.992027208556905</v>
      </c>
      <c r="I40" s="51">
        <v>8541.3361000000004</v>
      </c>
      <c r="J40" s="53">
        <v>7.1463860483247696</v>
      </c>
      <c r="K40" s="51">
        <v>30624.7029</v>
      </c>
      <c r="L40" s="53">
        <v>5.6391362268159302</v>
      </c>
      <c r="M40" s="53">
        <v>-0.72109652368251997</v>
      </c>
      <c r="N40" s="51">
        <v>2498283.3256999999</v>
      </c>
      <c r="O40" s="51">
        <v>5592225.8876999998</v>
      </c>
      <c r="P40" s="51">
        <v>175</v>
      </c>
      <c r="Q40" s="51">
        <v>233</v>
      </c>
      <c r="R40" s="53">
        <v>-24.892703862660898</v>
      </c>
      <c r="S40" s="51">
        <v>682.96946914285695</v>
      </c>
      <c r="T40" s="51">
        <v>806.560653218884</v>
      </c>
      <c r="U40" s="54">
        <v>-18.096150656798301</v>
      </c>
    </row>
    <row r="41" spans="1:21" ht="12" thickBot="1">
      <c r="A41" s="76"/>
      <c r="B41" s="65" t="s">
        <v>33</v>
      </c>
      <c r="C41" s="66"/>
      <c r="D41" s="51">
        <v>486201.55709999998</v>
      </c>
      <c r="E41" s="52"/>
      <c r="F41" s="52"/>
      <c r="G41" s="51">
        <v>1806047.4161</v>
      </c>
      <c r="H41" s="53">
        <v>-73.079247379345702</v>
      </c>
      <c r="I41" s="51">
        <v>27366.947400000001</v>
      </c>
      <c r="J41" s="53">
        <v>5.6287247542424597</v>
      </c>
      <c r="K41" s="51">
        <v>116785.2833</v>
      </c>
      <c r="L41" s="53">
        <v>6.4663464679231701</v>
      </c>
      <c r="M41" s="53">
        <v>-0.76566441741037405</v>
      </c>
      <c r="N41" s="51">
        <v>14487327.521600001</v>
      </c>
      <c r="O41" s="51">
        <v>35762427.592600003</v>
      </c>
      <c r="P41" s="51">
        <v>2548</v>
      </c>
      <c r="Q41" s="51">
        <v>2732</v>
      </c>
      <c r="R41" s="53">
        <v>-6.7349926793557797</v>
      </c>
      <c r="S41" s="51">
        <v>190.816937637363</v>
      </c>
      <c r="T41" s="51">
        <v>199.057922144949</v>
      </c>
      <c r="U41" s="54">
        <v>-4.3187908838824596</v>
      </c>
    </row>
    <row r="42" spans="1:21" ht="12" thickBot="1">
      <c r="A42" s="76"/>
      <c r="B42" s="65" t="s">
        <v>38</v>
      </c>
      <c r="C42" s="66"/>
      <c r="D42" s="51">
        <v>192247.91</v>
      </c>
      <c r="E42" s="52"/>
      <c r="F42" s="52"/>
      <c r="G42" s="51">
        <v>171731.7</v>
      </c>
      <c r="H42" s="53">
        <v>11.9466644772048</v>
      </c>
      <c r="I42" s="51">
        <v>-26393.19</v>
      </c>
      <c r="J42" s="53">
        <v>-13.7287266217875</v>
      </c>
      <c r="K42" s="51">
        <v>-19193.919999999998</v>
      </c>
      <c r="L42" s="53">
        <v>-11.176690150973901</v>
      </c>
      <c r="M42" s="53">
        <v>0.37508075473900099</v>
      </c>
      <c r="N42" s="51">
        <v>3350554.08</v>
      </c>
      <c r="O42" s="51">
        <v>15216165.050000001</v>
      </c>
      <c r="P42" s="51">
        <v>123</v>
      </c>
      <c r="Q42" s="51">
        <v>128</v>
      </c>
      <c r="R42" s="53">
        <v>-3.90625</v>
      </c>
      <c r="S42" s="51">
        <v>1562.9911382113801</v>
      </c>
      <c r="T42" s="51">
        <v>1592.275390625</v>
      </c>
      <c r="U42" s="54">
        <v>-1.87360322766318</v>
      </c>
    </row>
    <row r="43" spans="1:21" ht="12" thickBot="1">
      <c r="A43" s="76"/>
      <c r="B43" s="65" t="s">
        <v>39</v>
      </c>
      <c r="C43" s="66"/>
      <c r="D43" s="51">
        <v>61771.83</v>
      </c>
      <c r="E43" s="52"/>
      <c r="F43" s="52"/>
      <c r="G43" s="51">
        <v>60909.48</v>
      </c>
      <c r="H43" s="53">
        <v>1.41578946331509</v>
      </c>
      <c r="I43" s="51">
        <v>7789.74</v>
      </c>
      <c r="J43" s="53">
        <v>12.610505468269301</v>
      </c>
      <c r="K43" s="51">
        <v>8133.86</v>
      </c>
      <c r="L43" s="53">
        <v>13.354013201229099</v>
      </c>
      <c r="M43" s="53">
        <v>-4.2307096507685001E-2</v>
      </c>
      <c r="N43" s="51">
        <v>1140550.3999999999</v>
      </c>
      <c r="O43" s="51">
        <v>5547888.6100000003</v>
      </c>
      <c r="P43" s="51">
        <v>63</v>
      </c>
      <c r="Q43" s="51">
        <v>58</v>
      </c>
      <c r="R43" s="53">
        <v>8.6206896551724199</v>
      </c>
      <c r="S43" s="51">
        <v>980.50523809523804</v>
      </c>
      <c r="T43" s="51">
        <v>957.51620689655203</v>
      </c>
      <c r="U43" s="54">
        <v>2.3446107481634302</v>
      </c>
    </row>
    <row r="44" spans="1:21" ht="12" thickBot="1">
      <c r="A44" s="76"/>
      <c r="B44" s="65" t="s">
        <v>73</v>
      </c>
      <c r="C44" s="66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7"/>
      <c r="B45" s="65" t="s">
        <v>34</v>
      </c>
      <c r="C45" s="66"/>
      <c r="D45" s="56">
        <v>52482.328200000004</v>
      </c>
      <c r="E45" s="57"/>
      <c r="F45" s="57"/>
      <c r="G45" s="56">
        <v>71450.357600000003</v>
      </c>
      <c r="H45" s="58">
        <v>-26.547144111144402</v>
      </c>
      <c r="I45" s="56">
        <v>5841.9421000000002</v>
      </c>
      <c r="J45" s="58">
        <v>11.131255606149001</v>
      </c>
      <c r="K45" s="56">
        <v>8487.7654999999995</v>
      </c>
      <c r="L45" s="58">
        <v>11.879248453194601</v>
      </c>
      <c r="M45" s="58">
        <v>-0.31172201918160902</v>
      </c>
      <c r="N45" s="56">
        <v>872940.86320000002</v>
      </c>
      <c r="O45" s="56">
        <v>2071431.5141</v>
      </c>
      <c r="P45" s="56">
        <v>31</v>
      </c>
      <c r="Q45" s="56">
        <v>29</v>
      </c>
      <c r="R45" s="58">
        <v>6.8965517241379199</v>
      </c>
      <c r="S45" s="56">
        <v>1692.97832903226</v>
      </c>
      <c r="T45" s="56">
        <v>774.38489655172395</v>
      </c>
      <c r="U45" s="59">
        <v>54.259018956587703</v>
      </c>
    </row>
  </sheetData>
  <mergeCells count="43"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91266</v>
      </c>
      <c r="D2" s="36">
        <v>808077.97669914505</v>
      </c>
      <c r="E2" s="36">
        <v>598406.015130769</v>
      </c>
      <c r="F2" s="36">
        <v>209671.96156837599</v>
      </c>
      <c r="G2" s="36">
        <v>598406.015130769</v>
      </c>
      <c r="H2" s="36">
        <v>0.25946996158074798</v>
      </c>
    </row>
    <row r="3" spans="1:8">
      <c r="A3" s="36">
        <v>2</v>
      </c>
      <c r="B3" s="36">
        <v>13</v>
      </c>
      <c r="C3" s="36">
        <v>20361</v>
      </c>
      <c r="D3" s="36">
        <v>199706.57864017101</v>
      </c>
      <c r="E3" s="36">
        <v>155851.85869401699</v>
      </c>
      <c r="F3" s="36">
        <v>43854.719946153797</v>
      </c>
      <c r="G3" s="36">
        <v>155851.85869401699</v>
      </c>
      <c r="H3" s="36">
        <v>0.21959577017826101</v>
      </c>
    </row>
    <row r="4" spans="1:8">
      <c r="A4" s="36">
        <v>3</v>
      </c>
      <c r="B4" s="36">
        <v>14</v>
      </c>
      <c r="C4" s="36">
        <v>109807</v>
      </c>
      <c r="D4" s="36">
        <v>269704.91642943001</v>
      </c>
      <c r="E4" s="36">
        <v>203693.89266924901</v>
      </c>
      <c r="F4" s="36">
        <v>66011.023760181502</v>
      </c>
      <c r="G4" s="36">
        <v>203693.89266924901</v>
      </c>
      <c r="H4" s="36">
        <v>0.24475276399884799</v>
      </c>
    </row>
    <row r="5" spans="1:8">
      <c r="A5" s="36">
        <v>4</v>
      </c>
      <c r="B5" s="36">
        <v>15</v>
      </c>
      <c r="C5" s="36">
        <v>3988</v>
      </c>
      <c r="D5" s="36">
        <v>67233.068385455001</v>
      </c>
      <c r="E5" s="36">
        <v>52397.433461697299</v>
      </c>
      <c r="F5" s="36">
        <v>14835.6349237577</v>
      </c>
      <c r="G5" s="36">
        <v>52397.433461697299</v>
      </c>
      <c r="H5" s="36">
        <v>0.22065979256968099</v>
      </c>
    </row>
    <row r="6" spans="1:8">
      <c r="A6" s="36">
        <v>5</v>
      </c>
      <c r="B6" s="36">
        <v>16</v>
      </c>
      <c r="C6" s="36">
        <v>2168</v>
      </c>
      <c r="D6" s="36">
        <v>149025.04938461501</v>
      </c>
      <c r="E6" s="36">
        <v>123737.409</v>
      </c>
      <c r="F6" s="36">
        <v>25287.640384615399</v>
      </c>
      <c r="G6" s="36">
        <v>123737.409</v>
      </c>
      <c r="H6" s="36">
        <v>0.169687180034754</v>
      </c>
    </row>
    <row r="7" spans="1:8">
      <c r="A7" s="36">
        <v>6</v>
      </c>
      <c r="B7" s="36">
        <v>17</v>
      </c>
      <c r="C7" s="36">
        <v>17544</v>
      </c>
      <c r="D7" s="36">
        <v>279729.74353162397</v>
      </c>
      <c r="E7" s="36">
        <v>186944.01966068399</v>
      </c>
      <c r="F7" s="36">
        <v>92785.723870940201</v>
      </c>
      <c r="G7" s="36">
        <v>186944.01966068399</v>
      </c>
      <c r="H7" s="36">
        <v>0.33169774046731099</v>
      </c>
    </row>
    <row r="8" spans="1:8">
      <c r="A8" s="36">
        <v>7</v>
      </c>
      <c r="B8" s="36">
        <v>18</v>
      </c>
      <c r="C8" s="36">
        <v>54643</v>
      </c>
      <c r="D8" s="36">
        <v>96385.270917094007</v>
      </c>
      <c r="E8" s="36">
        <v>76785.807578632506</v>
      </c>
      <c r="F8" s="36">
        <v>19599.463338461501</v>
      </c>
      <c r="G8" s="36">
        <v>76785.807578632506</v>
      </c>
      <c r="H8" s="36">
        <v>0.20334500439719699</v>
      </c>
    </row>
    <row r="9" spans="1:8">
      <c r="A9" s="36">
        <v>8</v>
      </c>
      <c r="B9" s="36">
        <v>19</v>
      </c>
      <c r="C9" s="36">
        <v>14282</v>
      </c>
      <c r="D9" s="36">
        <v>111415.65670000001</v>
      </c>
      <c r="E9" s="36">
        <v>122783.417055556</v>
      </c>
      <c r="F9" s="36">
        <v>-11367.7603555556</v>
      </c>
      <c r="G9" s="36">
        <v>122783.417055556</v>
      </c>
      <c r="H9" s="36">
        <v>-0.10203018760787499</v>
      </c>
    </row>
    <row r="10" spans="1:8">
      <c r="A10" s="36">
        <v>9</v>
      </c>
      <c r="B10" s="36">
        <v>21</v>
      </c>
      <c r="C10" s="36">
        <v>204096</v>
      </c>
      <c r="D10" s="36">
        <v>1029626.19248718</v>
      </c>
      <c r="E10" s="36">
        <v>958184.66369487206</v>
      </c>
      <c r="F10" s="36">
        <v>71441.528792307698</v>
      </c>
      <c r="G10" s="36">
        <v>958184.66369487206</v>
      </c>
      <c r="H10" s="36">
        <v>6.9385889086341607E-2</v>
      </c>
    </row>
    <row r="11" spans="1:8">
      <c r="A11" s="36">
        <v>10</v>
      </c>
      <c r="B11" s="36">
        <v>22</v>
      </c>
      <c r="C11" s="36">
        <v>78024</v>
      </c>
      <c r="D11" s="36">
        <v>1273003.91893504</v>
      </c>
      <c r="E11" s="36">
        <v>1168593.0681435899</v>
      </c>
      <c r="F11" s="36">
        <v>104410.85079145301</v>
      </c>
      <c r="G11" s="36">
        <v>1168593.0681435899</v>
      </c>
      <c r="H11" s="36">
        <v>8.2019268942078394E-2</v>
      </c>
    </row>
    <row r="12" spans="1:8">
      <c r="A12" s="36">
        <v>11</v>
      </c>
      <c r="B12" s="36">
        <v>23</v>
      </c>
      <c r="C12" s="36">
        <v>188871.31400000001</v>
      </c>
      <c r="D12" s="36">
        <v>1980873.0838726501</v>
      </c>
      <c r="E12" s="36">
        <v>1704226.44076923</v>
      </c>
      <c r="F12" s="36">
        <v>276646.64310341899</v>
      </c>
      <c r="G12" s="36">
        <v>1704226.44076923</v>
      </c>
      <c r="H12" s="36">
        <v>0.13965894400592699</v>
      </c>
    </row>
    <row r="13" spans="1:8">
      <c r="A13" s="36">
        <v>12</v>
      </c>
      <c r="B13" s="36">
        <v>24</v>
      </c>
      <c r="C13" s="36">
        <v>24115</v>
      </c>
      <c r="D13" s="36">
        <v>848573.57289572596</v>
      </c>
      <c r="E13" s="36">
        <v>775754.60659145296</v>
      </c>
      <c r="F13" s="36">
        <v>72818.966304273505</v>
      </c>
      <c r="G13" s="36">
        <v>775754.60659145296</v>
      </c>
      <c r="H13" s="36">
        <v>8.5813379806044907E-2</v>
      </c>
    </row>
    <row r="14" spans="1:8">
      <c r="A14" s="36">
        <v>13</v>
      </c>
      <c r="B14" s="36">
        <v>25</v>
      </c>
      <c r="C14" s="36">
        <v>69719</v>
      </c>
      <c r="D14" s="36">
        <v>983486.28799999994</v>
      </c>
      <c r="E14" s="36">
        <v>903180.10849999997</v>
      </c>
      <c r="F14" s="36">
        <v>80306.179499999998</v>
      </c>
      <c r="G14" s="36">
        <v>903180.10849999997</v>
      </c>
      <c r="H14" s="36">
        <v>8.1654600048679096E-2</v>
      </c>
    </row>
    <row r="15" spans="1:8">
      <c r="A15" s="36">
        <v>14</v>
      </c>
      <c r="B15" s="36">
        <v>26</v>
      </c>
      <c r="C15" s="36">
        <v>59968</v>
      </c>
      <c r="D15" s="36">
        <v>435122.034290054</v>
      </c>
      <c r="E15" s="36">
        <v>365019.55061754002</v>
      </c>
      <c r="F15" s="36">
        <v>70102.483672513394</v>
      </c>
      <c r="G15" s="36">
        <v>365019.55061754002</v>
      </c>
      <c r="H15" s="36">
        <v>0.16110993732342899</v>
      </c>
    </row>
    <row r="16" spans="1:8">
      <c r="A16" s="36">
        <v>15</v>
      </c>
      <c r="B16" s="36">
        <v>27</v>
      </c>
      <c r="C16" s="36">
        <v>178934.997</v>
      </c>
      <c r="D16" s="36">
        <v>1567304.4742000001</v>
      </c>
      <c r="E16" s="36">
        <v>1452490.7952000001</v>
      </c>
      <c r="F16" s="36">
        <v>114813.679</v>
      </c>
      <c r="G16" s="36">
        <v>1452490.7952000001</v>
      </c>
      <c r="H16" s="36">
        <v>7.3255503885806497E-2</v>
      </c>
    </row>
    <row r="17" spans="1:8">
      <c r="A17" s="36">
        <v>16</v>
      </c>
      <c r="B17" s="36">
        <v>29</v>
      </c>
      <c r="C17" s="36">
        <v>196164</v>
      </c>
      <c r="D17" s="36">
        <v>2750055.8727777801</v>
      </c>
      <c r="E17" s="36">
        <v>2381327.1279085502</v>
      </c>
      <c r="F17" s="36">
        <v>368728.74486923101</v>
      </c>
      <c r="G17" s="36">
        <v>2381327.1279085502</v>
      </c>
      <c r="H17" s="36">
        <v>0.134080455789716</v>
      </c>
    </row>
    <row r="18" spans="1:8">
      <c r="A18" s="36">
        <v>17</v>
      </c>
      <c r="B18" s="36">
        <v>31</v>
      </c>
      <c r="C18" s="36">
        <v>25551.621999999999</v>
      </c>
      <c r="D18" s="36">
        <v>257532.684881703</v>
      </c>
      <c r="E18" s="36">
        <v>213708.37304084201</v>
      </c>
      <c r="F18" s="36">
        <v>43824.311840861701</v>
      </c>
      <c r="G18" s="36">
        <v>213708.37304084201</v>
      </c>
      <c r="H18" s="36">
        <v>0.17016990236012999</v>
      </c>
    </row>
    <row r="19" spans="1:8">
      <c r="A19" s="36">
        <v>18</v>
      </c>
      <c r="B19" s="36">
        <v>32</v>
      </c>
      <c r="C19" s="36">
        <v>15206.522000000001</v>
      </c>
      <c r="D19" s="36">
        <v>283088.398215339</v>
      </c>
      <c r="E19" s="36">
        <v>257705.43516751</v>
      </c>
      <c r="F19" s="36">
        <v>25382.9630478293</v>
      </c>
      <c r="G19" s="36">
        <v>257705.43516751</v>
      </c>
      <c r="H19" s="36">
        <v>8.9664441241145504E-2</v>
      </c>
    </row>
    <row r="20" spans="1:8">
      <c r="A20" s="36">
        <v>19</v>
      </c>
      <c r="B20" s="36">
        <v>33</v>
      </c>
      <c r="C20" s="36">
        <v>29472.721000000001</v>
      </c>
      <c r="D20" s="36">
        <v>479206.74661493098</v>
      </c>
      <c r="E20" s="36">
        <v>375330.61011199799</v>
      </c>
      <c r="F20" s="36">
        <v>103876.136502933</v>
      </c>
      <c r="G20" s="36">
        <v>375330.61011199799</v>
      </c>
      <c r="H20" s="36">
        <v>0.21676684904105301</v>
      </c>
    </row>
    <row r="21" spans="1:8">
      <c r="A21" s="36">
        <v>20</v>
      </c>
      <c r="B21" s="36">
        <v>34</v>
      </c>
      <c r="C21" s="36">
        <v>33174.415999999997</v>
      </c>
      <c r="D21" s="36">
        <v>218378.597979132</v>
      </c>
      <c r="E21" s="36">
        <v>158004.56482838301</v>
      </c>
      <c r="F21" s="36">
        <v>60374.033150748401</v>
      </c>
      <c r="G21" s="36">
        <v>158004.56482838301</v>
      </c>
      <c r="H21" s="36">
        <v>0.276464972801583</v>
      </c>
    </row>
    <row r="22" spans="1:8">
      <c r="A22" s="36">
        <v>21</v>
      </c>
      <c r="B22" s="36">
        <v>35</v>
      </c>
      <c r="C22" s="36">
        <v>21727.254000000001</v>
      </c>
      <c r="D22" s="36">
        <v>666717.59398318594</v>
      </c>
      <c r="E22" s="36">
        <v>651340.41534247797</v>
      </c>
      <c r="F22" s="36">
        <v>15377.178640708</v>
      </c>
      <c r="G22" s="36">
        <v>651340.41534247797</v>
      </c>
      <c r="H22" s="36">
        <v>2.3064006079155298E-2</v>
      </c>
    </row>
    <row r="23" spans="1:8">
      <c r="A23" s="36">
        <v>22</v>
      </c>
      <c r="B23" s="36">
        <v>36</v>
      </c>
      <c r="C23" s="36">
        <v>97653.759999999995</v>
      </c>
      <c r="D23" s="36">
        <v>672776.57230176998</v>
      </c>
      <c r="E23" s="36">
        <v>581471.03821605397</v>
      </c>
      <c r="F23" s="36">
        <v>91305.534085716296</v>
      </c>
      <c r="G23" s="36">
        <v>581471.03821605397</v>
      </c>
      <c r="H23" s="36">
        <v>0.135714496973836</v>
      </c>
    </row>
    <row r="24" spans="1:8">
      <c r="A24" s="36">
        <v>23</v>
      </c>
      <c r="B24" s="36">
        <v>37</v>
      </c>
      <c r="C24" s="36">
        <v>85434.209000000003</v>
      </c>
      <c r="D24" s="36">
        <v>763001.68638938002</v>
      </c>
      <c r="E24" s="36">
        <v>686126.43262101302</v>
      </c>
      <c r="F24" s="36">
        <v>76875.2537683673</v>
      </c>
      <c r="G24" s="36">
        <v>686126.43262101302</v>
      </c>
      <c r="H24" s="36">
        <v>0.10075371410009699</v>
      </c>
    </row>
    <row r="25" spans="1:8">
      <c r="A25" s="36">
        <v>24</v>
      </c>
      <c r="B25" s="36">
        <v>38</v>
      </c>
      <c r="C25" s="36">
        <v>98302.428</v>
      </c>
      <c r="D25" s="36">
        <v>552233.45601238904</v>
      </c>
      <c r="E25" s="36">
        <v>528762.45819114998</v>
      </c>
      <c r="F25" s="36">
        <v>23470.9978212389</v>
      </c>
      <c r="G25" s="36">
        <v>528762.45819114998</v>
      </c>
      <c r="H25" s="36">
        <v>4.2501948343948902E-2</v>
      </c>
    </row>
    <row r="26" spans="1:8">
      <c r="A26" s="36">
        <v>25</v>
      </c>
      <c r="B26" s="36">
        <v>39</v>
      </c>
      <c r="C26" s="36">
        <v>65249.516000000003</v>
      </c>
      <c r="D26" s="36">
        <v>128626.917470282</v>
      </c>
      <c r="E26" s="36">
        <v>93953.479208333505</v>
      </c>
      <c r="F26" s="36">
        <v>34673.438261948701</v>
      </c>
      <c r="G26" s="36">
        <v>93953.479208333505</v>
      </c>
      <c r="H26" s="36">
        <v>0.26956595822923002</v>
      </c>
    </row>
    <row r="27" spans="1:8">
      <c r="A27" s="36">
        <v>26</v>
      </c>
      <c r="B27" s="36">
        <v>40</v>
      </c>
      <c r="C27" s="36">
        <v>0.182</v>
      </c>
      <c r="D27" s="36">
        <v>4.0708000000000002</v>
      </c>
      <c r="E27" s="36">
        <v>15.834300000000001</v>
      </c>
      <c r="F27" s="36">
        <v>-11.763500000000001</v>
      </c>
      <c r="G27" s="36">
        <v>15.834300000000001</v>
      </c>
      <c r="H27" s="36">
        <v>-2.8897268350201402</v>
      </c>
    </row>
    <row r="28" spans="1:8">
      <c r="A28" s="36">
        <v>27</v>
      </c>
      <c r="B28" s="36">
        <v>42</v>
      </c>
      <c r="C28" s="36">
        <v>4677.7340000000004</v>
      </c>
      <c r="D28" s="36">
        <v>111479.69560000001</v>
      </c>
      <c r="E28" s="36">
        <v>93796.712799999994</v>
      </c>
      <c r="F28" s="36">
        <v>17682.982800000002</v>
      </c>
      <c r="G28" s="36">
        <v>93796.712799999994</v>
      </c>
      <c r="H28" s="36">
        <v>0.15862065916871801</v>
      </c>
    </row>
    <row r="29" spans="1:8">
      <c r="A29" s="36">
        <v>28</v>
      </c>
      <c r="B29" s="36">
        <v>75</v>
      </c>
      <c r="C29" s="36">
        <v>179</v>
      </c>
      <c r="D29" s="36">
        <v>119519.65811965799</v>
      </c>
      <c r="E29" s="36">
        <v>110978.320512821</v>
      </c>
      <c r="F29" s="36">
        <v>8541.3376068376092</v>
      </c>
      <c r="G29" s="36">
        <v>110978.320512821</v>
      </c>
      <c r="H29" s="36">
        <v>7.1463872481013699E-2</v>
      </c>
    </row>
    <row r="30" spans="1:8">
      <c r="A30" s="36">
        <v>29</v>
      </c>
      <c r="B30" s="36">
        <v>76</v>
      </c>
      <c r="C30" s="36">
        <v>2643</v>
      </c>
      <c r="D30" s="36">
        <v>486201.54310000001</v>
      </c>
      <c r="E30" s="36">
        <v>458834.609534188</v>
      </c>
      <c r="F30" s="36">
        <v>27366.933565812</v>
      </c>
      <c r="G30" s="36">
        <v>458834.609534188</v>
      </c>
      <c r="H30" s="36">
        <v>5.6287220709587998E-2</v>
      </c>
    </row>
    <row r="31" spans="1:8">
      <c r="A31" s="30">
        <v>30</v>
      </c>
      <c r="B31" s="31">
        <v>99</v>
      </c>
      <c r="C31" s="30">
        <v>31</v>
      </c>
      <c r="D31" s="30">
        <v>52482.328114363503</v>
      </c>
      <c r="E31" s="30">
        <v>46640.385976855003</v>
      </c>
      <c r="F31" s="30">
        <v>5841.9421375085103</v>
      </c>
      <c r="G31" s="30">
        <v>46640.385976855003</v>
      </c>
      <c r="H31" s="30">
        <v>0.11131255695780901</v>
      </c>
    </row>
    <row r="32" spans="1:8">
      <c r="A32" s="3"/>
      <c r="B32" s="33">
        <v>70</v>
      </c>
      <c r="C32" s="33">
        <v>105</v>
      </c>
      <c r="D32" s="33">
        <v>156830.82999999999</v>
      </c>
      <c r="E32" s="33">
        <v>151652.94</v>
      </c>
      <c r="F32" s="30"/>
      <c r="G32" s="30"/>
      <c r="H32" s="3"/>
    </row>
    <row r="33" spans="1:8">
      <c r="A33" s="3"/>
      <c r="B33" s="33">
        <v>71</v>
      </c>
      <c r="C33" s="33">
        <v>106</v>
      </c>
      <c r="D33" s="33">
        <v>253412.85</v>
      </c>
      <c r="E33" s="33">
        <v>273450.51</v>
      </c>
      <c r="F33" s="30"/>
      <c r="G33" s="30"/>
      <c r="H33" s="3"/>
    </row>
    <row r="34" spans="1:8">
      <c r="A34" s="3"/>
      <c r="B34" s="33">
        <v>72</v>
      </c>
      <c r="C34" s="33">
        <v>7</v>
      </c>
      <c r="D34" s="33">
        <v>11623.95</v>
      </c>
      <c r="E34" s="33">
        <v>11235.52</v>
      </c>
      <c r="F34" s="30"/>
      <c r="G34" s="30"/>
      <c r="H34" s="3"/>
    </row>
    <row r="35" spans="1:8">
      <c r="A35" s="3"/>
      <c r="B35" s="33">
        <v>73</v>
      </c>
      <c r="C35" s="33">
        <v>117</v>
      </c>
      <c r="D35" s="33">
        <v>192201.94</v>
      </c>
      <c r="E35" s="33">
        <v>217169.55</v>
      </c>
      <c r="F35" s="30"/>
      <c r="G35" s="30"/>
      <c r="H35" s="3"/>
    </row>
    <row r="36" spans="1:8">
      <c r="A36" s="3"/>
      <c r="B36" s="33">
        <v>74</v>
      </c>
      <c r="C36" s="33">
        <v>73</v>
      </c>
      <c r="D36" s="33">
        <v>49.82</v>
      </c>
      <c r="E36" s="33">
        <v>5320.56</v>
      </c>
      <c r="F36" s="30"/>
      <c r="G36" s="30"/>
      <c r="H36" s="3"/>
    </row>
    <row r="37" spans="1:8">
      <c r="A37" s="3"/>
      <c r="B37" s="33">
        <v>77</v>
      </c>
      <c r="C37" s="33">
        <v>113</v>
      </c>
      <c r="D37" s="33">
        <v>192247.91</v>
      </c>
      <c r="E37" s="33">
        <v>218641.1</v>
      </c>
      <c r="F37" s="30"/>
      <c r="G37" s="30"/>
      <c r="H37" s="3"/>
    </row>
    <row r="38" spans="1:8">
      <c r="A38" s="30"/>
      <c r="B38" s="60">
        <v>78</v>
      </c>
      <c r="C38" s="33">
        <v>57</v>
      </c>
      <c r="D38" s="33">
        <v>61771.83</v>
      </c>
      <c r="E38" s="33">
        <v>53982.09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2016-02-18T00:28:14Z</dcterms:modified>
</cp:coreProperties>
</file>