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<sst xmlns="http://schemas.openxmlformats.org/spreadsheetml/2006/main" count="117" uniqueCount="74">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</sst>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5" sqref="E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20319537.039800003</v>
      </c>
      <c r="F3" s="25">
        <f>RA!I7</f>
        <v>1929783.5744</v>
      </c>
      <c r="G3" s="16">
        <f>SUM(G4:G40)</f>
        <v>18389753.465399999</v>
      </c>
      <c r="H3" s="27">
        <f>RA!J7</f>
        <v>9.4971827882698392</v>
      </c>
      <c r="I3" s="20">
        <f>SUM(I4:I40)</f>
        <v>20319542.671194755</v>
      </c>
      <c r="J3" s="21">
        <f>SUM(J4:J40)</f>
        <v>18389753.449811153</v>
      </c>
      <c r="K3" s="22">
        <f>E3-I3</f>
        <v>-5.6313947513699532</v>
      </c>
      <c r="L3" s="22">
        <f>G3-J3</f>
        <v>1.5588846057653427E-2</v>
      </c>
    </row>
    <row r="4" spans="1:13" x14ac:dyDescent="0.15">
      <c r="A4" s="43">
        <f>RA!A8</f>
        <v>42161</v>
      </c>
      <c r="B4" s="12">
        <v>12</v>
      </c>
      <c r="C4" s="41" t="s">
        <v>6</v>
      </c>
      <c r="D4" s="41"/>
      <c r="E4" s="15">
        <f>VLOOKUP(C4,RA!B8:D36,3,0)</f>
        <v>606290.02769999998</v>
      </c>
      <c r="F4" s="25">
        <f>VLOOKUP(C4,RA!B8:I39,8,0)</f>
        <v>139414.25469999999</v>
      </c>
      <c r="G4" s="16">
        <f t="shared" ref="G4:G40" si="0">E4-F4</f>
        <v>466875.77299999999</v>
      </c>
      <c r="H4" s="27">
        <f>RA!J8</f>
        <v>22.9946475004507</v>
      </c>
      <c r="I4" s="20">
        <f>VLOOKUP(B4,RMS!B:D,3,FALSE)</f>
        <v>606290.89629829105</v>
      </c>
      <c r="J4" s="21">
        <f>VLOOKUP(B4,RMS!B:E,4,FALSE)</f>
        <v>466875.79475555598</v>
      </c>
      <c r="K4" s="22">
        <f t="shared" ref="K4:K40" si="1">E4-I4</f>
        <v>-0.86859829106833786</v>
      </c>
      <c r="L4" s="22">
        <f t="shared" ref="L4:L40" si="2">G4-J4</f>
        <v>-2.1755555993877351E-2</v>
      </c>
    </row>
    <row r="5" spans="1:13" x14ac:dyDescent="0.15">
      <c r="A5" s="43"/>
      <c r="B5" s="12">
        <v>13</v>
      </c>
      <c r="C5" s="41" t="s">
        <v>7</v>
      </c>
      <c r="D5" s="41"/>
      <c r="E5" s="15">
        <f>VLOOKUP(C5,RA!B8:D37,3,0)</f>
        <v>118905.9302</v>
      </c>
      <c r="F5" s="25">
        <f>VLOOKUP(C5,RA!B9:I40,8,0)</f>
        <v>27079.1816</v>
      </c>
      <c r="G5" s="16">
        <f t="shared" si="0"/>
        <v>91826.748600000006</v>
      </c>
      <c r="H5" s="27">
        <f>RA!J9</f>
        <v>22.773617391876702</v>
      </c>
      <c r="I5" s="20">
        <f>VLOOKUP(B5,RMS!B:D,3,FALSE)</f>
        <v>118905.983598654</v>
      </c>
      <c r="J5" s="21">
        <f>VLOOKUP(B5,RMS!B:E,4,FALSE)</f>
        <v>91826.749734339304</v>
      </c>
      <c r="K5" s="22">
        <f t="shared" si="1"/>
        <v>-5.3398653995827772E-2</v>
      </c>
      <c r="L5" s="22">
        <f t="shared" si="2"/>
        <v>-1.1343392980052158E-3</v>
      </c>
      <c r="M5" s="34"/>
    </row>
    <row r="6" spans="1:13" x14ac:dyDescent="0.15">
      <c r="A6" s="43"/>
      <c r="B6" s="12">
        <v>14</v>
      </c>
      <c r="C6" s="41" t="s">
        <v>8</v>
      </c>
      <c r="D6" s="41"/>
      <c r="E6" s="15">
        <f>VLOOKUP(C6,RA!B10:D38,3,0)</f>
        <v>185626.36290000001</v>
      </c>
      <c r="F6" s="25">
        <f>VLOOKUP(C6,RA!B10:I41,8,0)</f>
        <v>53989.429300000003</v>
      </c>
      <c r="G6" s="16">
        <f t="shared" si="0"/>
        <v>131636.93359999999</v>
      </c>
      <c r="H6" s="27">
        <f>RA!J10</f>
        <v>29.085000889170601</v>
      </c>
      <c r="I6" s="20">
        <f>VLOOKUP(B6,RMS!B:D,3,FALSE)</f>
        <v>185628.89346410299</v>
      </c>
      <c r="J6" s="21">
        <f>VLOOKUP(B6,RMS!B:E,4,FALSE)</f>
        <v>131636.93354700899</v>
      </c>
      <c r="K6" s="22">
        <f>E6-I6</f>
        <v>-2.5305641029844992</v>
      </c>
      <c r="L6" s="22">
        <f t="shared" si="2"/>
        <v>5.2991003030911088E-5</v>
      </c>
      <c r="M6" s="34"/>
    </row>
    <row r="7" spans="1:13" x14ac:dyDescent="0.15">
      <c r="A7" s="43"/>
      <c r="B7" s="12">
        <v>15</v>
      </c>
      <c r="C7" s="41" t="s">
        <v>9</v>
      </c>
      <c r="D7" s="41"/>
      <c r="E7" s="15">
        <f>VLOOKUP(C7,RA!B10:D39,3,0)</f>
        <v>82671.333100000003</v>
      </c>
      <c r="F7" s="25">
        <f>VLOOKUP(C7,RA!B11:I42,8,0)</f>
        <v>17300.870900000002</v>
      </c>
      <c r="G7" s="16">
        <f t="shared" si="0"/>
        <v>65370.462200000002</v>
      </c>
      <c r="H7" s="27">
        <f>RA!J11</f>
        <v>20.927291542610899</v>
      </c>
      <c r="I7" s="20">
        <f>VLOOKUP(B7,RMS!B:D,3,FALSE)</f>
        <v>82671.366880341899</v>
      </c>
      <c r="J7" s="21">
        <f>VLOOKUP(B7,RMS!B:E,4,FALSE)</f>
        <v>65370.461963247901</v>
      </c>
      <c r="K7" s="22">
        <f t="shared" si="1"/>
        <v>-3.3780341895180754E-2</v>
      </c>
      <c r="L7" s="22">
        <f t="shared" si="2"/>
        <v>2.3675210104556754E-4</v>
      </c>
      <c r="M7" s="34"/>
    </row>
    <row r="8" spans="1:13" x14ac:dyDescent="0.15">
      <c r="A8" s="43"/>
      <c r="B8" s="12">
        <v>16</v>
      </c>
      <c r="C8" s="41" t="s">
        <v>10</v>
      </c>
      <c r="D8" s="41"/>
      <c r="E8" s="15">
        <f>VLOOKUP(C8,RA!B12:D39,3,0)</f>
        <v>238867.8008</v>
      </c>
      <c r="F8" s="25">
        <f>VLOOKUP(C8,RA!B12:I43,8,0)</f>
        <v>42867.512000000002</v>
      </c>
      <c r="G8" s="16">
        <f t="shared" si="0"/>
        <v>196000.28879999998</v>
      </c>
      <c r="H8" s="27">
        <f>RA!J12</f>
        <v>17.946124114020801</v>
      </c>
      <c r="I8" s="20">
        <f>VLOOKUP(B8,RMS!B:D,3,FALSE)</f>
        <v>238867.823694872</v>
      </c>
      <c r="J8" s="21">
        <f>VLOOKUP(B8,RMS!B:E,4,FALSE)</f>
        <v>196000.28619230801</v>
      </c>
      <c r="K8" s="22">
        <f t="shared" si="1"/>
        <v>-2.2894872003234923E-2</v>
      </c>
      <c r="L8" s="22">
        <f t="shared" si="2"/>
        <v>2.6076919748447835E-3</v>
      </c>
      <c r="M8" s="34"/>
    </row>
    <row r="9" spans="1:13" x14ac:dyDescent="0.15">
      <c r="A9" s="43"/>
      <c r="B9" s="12">
        <v>17</v>
      </c>
      <c r="C9" s="41" t="s">
        <v>11</v>
      </c>
      <c r="D9" s="41"/>
      <c r="E9" s="15">
        <f>VLOOKUP(C9,RA!B12:D40,3,0)</f>
        <v>276651.1446</v>
      </c>
      <c r="F9" s="25">
        <f>VLOOKUP(C9,RA!B13:I44,8,0)</f>
        <v>80079.477299999999</v>
      </c>
      <c r="G9" s="16">
        <f t="shared" si="0"/>
        <v>196571.6673</v>
      </c>
      <c r="H9" s="27">
        <f>RA!J13</f>
        <v>28.946013368491201</v>
      </c>
      <c r="I9" s="20">
        <f>VLOOKUP(B9,RMS!B:D,3,FALSE)</f>
        <v>276651.43267948698</v>
      </c>
      <c r="J9" s="21">
        <f>VLOOKUP(B9,RMS!B:E,4,FALSE)</f>
        <v>196571.66653504301</v>
      </c>
      <c r="K9" s="22">
        <f t="shared" si="1"/>
        <v>-0.28807948698522523</v>
      </c>
      <c r="L9" s="22">
        <f t="shared" si="2"/>
        <v>7.6495698885992169E-4</v>
      </c>
      <c r="M9" s="34"/>
    </row>
    <row r="10" spans="1:13" x14ac:dyDescent="0.15">
      <c r="A10" s="43"/>
      <c r="B10" s="12">
        <v>18</v>
      </c>
      <c r="C10" s="41" t="s">
        <v>12</v>
      </c>
      <c r="D10" s="41"/>
      <c r="E10" s="15">
        <f>VLOOKUP(C10,RA!B14:D41,3,0)</f>
        <v>186846.23629999999</v>
      </c>
      <c r="F10" s="25">
        <f>VLOOKUP(C10,RA!B14:I45,8,0)</f>
        <v>40486.305899999999</v>
      </c>
      <c r="G10" s="16">
        <f t="shared" si="0"/>
        <v>146359.93039999998</v>
      </c>
      <c r="H10" s="27">
        <f>RA!J14</f>
        <v>21.668248021327699</v>
      </c>
      <c r="I10" s="20">
        <f>VLOOKUP(B10,RMS!B:D,3,FALSE)</f>
        <v>186846.23772906</v>
      </c>
      <c r="J10" s="21">
        <f>VLOOKUP(B10,RMS!B:E,4,FALSE)</f>
        <v>146359.92976837599</v>
      </c>
      <c r="K10" s="22">
        <f t="shared" si="1"/>
        <v>-1.4290600083768368E-3</v>
      </c>
      <c r="L10" s="22">
        <f t="shared" si="2"/>
        <v>6.3162398873828351E-4</v>
      </c>
      <c r="M10" s="34"/>
    </row>
    <row r="11" spans="1:13" x14ac:dyDescent="0.15">
      <c r="A11" s="43"/>
      <c r="B11" s="12">
        <v>19</v>
      </c>
      <c r="C11" s="41" t="s">
        <v>13</v>
      </c>
      <c r="D11" s="41"/>
      <c r="E11" s="15">
        <f>VLOOKUP(C11,RA!B14:D42,3,0)</f>
        <v>133439.15900000001</v>
      </c>
      <c r="F11" s="25">
        <f>VLOOKUP(C11,RA!B15:I46,8,0)</f>
        <v>35190.276700000002</v>
      </c>
      <c r="G11" s="16">
        <f t="shared" si="0"/>
        <v>98248.882300000012</v>
      </c>
      <c r="H11" s="27">
        <f>RA!J15</f>
        <v>26.371776443824899</v>
      </c>
      <c r="I11" s="20">
        <f>VLOOKUP(B11,RMS!B:D,3,FALSE)</f>
        <v>133439.29778717901</v>
      </c>
      <c r="J11" s="21">
        <f>VLOOKUP(B11,RMS!B:E,4,FALSE)</f>
        <v>98248.882333333298</v>
      </c>
      <c r="K11" s="22">
        <f t="shared" si="1"/>
        <v>-0.13878717899206094</v>
      </c>
      <c r="L11" s="22">
        <f t="shared" si="2"/>
        <v>-3.3333286410197616E-5</v>
      </c>
      <c r="M11" s="34"/>
    </row>
    <row r="12" spans="1:13" x14ac:dyDescent="0.15">
      <c r="A12" s="43"/>
      <c r="B12" s="12">
        <v>21</v>
      </c>
      <c r="C12" s="41" t="s">
        <v>14</v>
      </c>
      <c r="D12" s="41"/>
      <c r="E12" s="15">
        <f>VLOOKUP(C12,RA!B16:D43,3,0)</f>
        <v>1048955.3777999999</v>
      </c>
      <c r="F12" s="25">
        <f>VLOOKUP(C12,RA!B16:I47,8,0)</f>
        <v>60904.376400000001</v>
      </c>
      <c r="G12" s="16">
        <f t="shared" si="0"/>
        <v>988051.00139999995</v>
      </c>
      <c r="H12" s="27">
        <f>RA!J16</f>
        <v>5.8061932555926496</v>
      </c>
      <c r="I12" s="20">
        <f>VLOOKUP(B12,RMS!B:D,3,FALSE)</f>
        <v>1048954.4577931601</v>
      </c>
      <c r="J12" s="21">
        <f>VLOOKUP(B12,RMS!B:E,4,FALSE)</f>
        <v>988051.00115640997</v>
      </c>
      <c r="K12" s="22">
        <f t="shared" si="1"/>
        <v>0.92000683979131281</v>
      </c>
      <c r="L12" s="22">
        <f t="shared" si="2"/>
        <v>2.435899805277586E-4</v>
      </c>
      <c r="M12" s="34"/>
    </row>
    <row r="13" spans="1:13" x14ac:dyDescent="0.15">
      <c r="A13" s="43"/>
      <c r="B13" s="12">
        <v>22</v>
      </c>
      <c r="C13" s="41" t="s">
        <v>15</v>
      </c>
      <c r="D13" s="41"/>
      <c r="E13" s="15">
        <f>VLOOKUP(C13,RA!B16:D44,3,0)</f>
        <v>478640.38679999998</v>
      </c>
      <c r="F13" s="25">
        <f>VLOOKUP(C13,RA!B17:I48,8,0)</f>
        <v>64761.227299999999</v>
      </c>
      <c r="G13" s="16">
        <f t="shared" si="0"/>
        <v>413879.15949999995</v>
      </c>
      <c r="H13" s="27">
        <f>RA!J17</f>
        <v>13.530247151304501</v>
      </c>
      <c r="I13" s="20">
        <f>VLOOKUP(B13,RMS!B:D,3,FALSE)</f>
        <v>478640.27888888901</v>
      </c>
      <c r="J13" s="21">
        <f>VLOOKUP(B13,RMS!B:E,4,FALSE)</f>
        <v>413879.15933931601</v>
      </c>
      <c r="K13" s="22">
        <f t="shared" si="1"/>
        <v>0.1079111109720543</v>
      </c>
      <c r="L13" s="22">
        <f t="shared" si="2"/>
        <v>1.6068393597379327E-4</v>
      </c>
      <c r="M13" s="34"/>
    </row>
    <row r="14" spans="1:13" x14ac:dyDescent="0.15">
      <c r="A14" s="43"/>
      <c r="B14" s="12">
        <v>23</v>
      </c>
      <c r="C14" s="41" t="s">
        <v>16</v>
      </c>
      <c r="D14" s="41"/>
      <c r="E14" s="15">
        <f>VLOOKUP(C14,RA!B18:D45,3,0)</f>
        <v>1924481.3370999999</v>
      </c>
      <c r="F14" s="25">
        <f>VLOOKUP(C14,RA!B18:I49,8,0)</f>
        <v>288748.58889999997</v>
      </c>
      <c r="G14" s="16">
        <f t="shared" si="0"/>
        <v>1635732.7481999998</v>
      </c>
      <c r="H14" s="27">
        <f>RA!J18</f>
        <v>15.0039692946628</v>
      </c>
      <c r="I14" s="20">
        <f>VLOOKUP(B14,RMS!B:D,3,FALSE)</f>
        <v>1924481.3560669799</v>
      </c>
      <c r="J14" s="21">
        <f>VLOOKUP(B14,RMS!B:E,4,FALSE)</f>
        <v>1635732.7400986501</v>
      </c>
      <c r="K14" s="22">
        <f t="shared" si="1"/>
        <v>-1.896698004566133E-2</v>
      </c>
      <c r="L14" s="22">
        <f t="shared" si="2"/>
        <v>8.1013496965169907E-3</v>
      </c>
      <c r="M14" s="34"/>
    </row>
    <row r="15" spans="1:13" x14ac:dyDescent="0.15">
      <c r="A15" s="43"/>
      <c r="B15" s="12">
        <v>24</v>
      </c>
      <c r="C15" s="41" t="s">
        <v>17</v>
      </c>
      <c r="D15" s="41"/>
      <c r="E15" s="15">
        <f>VLOOKUP(C15,RA!B18:D46,3,0)</f>
        <v>453007.45299999998</v>
      </c>
      <c r="F15" s="25">
        <f>VLOOKUP(C15,RA!B19:I50,8,0)</f>
        <v>44123.148099999999</v>
      </c>
      <c r="G15" s="16">
        <f t="shared" si="0"/>
        <v>408884.30489999999</v>
      </c>
      <c r="H15" s="27">
        <f>RA!J19</f>
        <v>9.7400490450650494</v>
      </c>
      <c r="I15" s="20">
        <f>VLOOKUP(B15,RMS!B:D,3,FALSE)</f>
        <v>453007.45514358999</v>
      </c>
      <c r="J15" s="21">
        <f>VLOOKUP(B15,RMS!B:E,4,FALSE)</f>
        <v>408884.304762393</v>
      </c>
      <c r="K15" s="22">
        <f t="shared" si="1"/>
        <v>-2.1435900125652552E-3</v>
      </c>
      <c r="L15" s="22">
        <f t="shared" si="2"/>
        <v>1.3760698493570089E-4</v>
      </c>
      <c r="M15" s="34"/>
    </row>
    <row r="16" spans="1:13" x14ac:dyDescent="0.15">
      <c r="A16" s="43"/>
      <c r="B16" s="12">
        <v>25</v>
      </c>
      <c r="C16" s="41" t="s">
        <v>18</v>
      </c>
      <c r="D16" s="41"/>
      <c r="E16" s="15">
        <f>VLOOKUP(C16,RA!B20:D47,3,0)</f>
        <v>1019839.4168</v>
      </c>
      <c r="F16" s="25">
        <f>VLOOKUP(C16,RA!B20:I51,8,0)</f>
        <v>82354.568499999994</v>
      </c>
      <c r="G16" s="16">
        <f t="shared" si="0"/>
        <v>937484.84829999995</v>
      </c>
      <c r="H16" s="27">
        <f>RA!J20</f>
        <v>8.0752486267306605</v>
      </c>
      <c r="I16" s="20">
        <f>VLOOKUP(B16,RMS!B:D,3,FALSE)</f>
        <v>1019839.7537999999</v>
      </c>
      <c r="J16" s="21">
        <f>VLOOKUP(B16,RMS!B:E,4,FALSE)</f>
        <v>937484.84829999995</v>
      </c>
      <c r="K16" s="22">
        <f t="shared" si="1"/>
        <v>-0.33699999994132668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1" t="s">
        <v>19</v>
      </c>
      <c r="D17" s="41"/>
      <c r="E17" s="15">
        <f>VLOOKUP(C17,RA!B20:D48,3,0)</f>
        <v>367012.15730000002</v>
      </c>
      <c r="F17" s="25">
        <f>VLOOKUP(C17,RA!B21:I52,8,0)</f>
        <v>35367.689100000003</v>
      </c>
      <c r="G17" s="16">
        <f t="shared" si="0"/>
        <v>331644.4682</v>
      </c>
      <c r="H17" s="27">
        <f>RA!J21</f>
        <v>9.6366532815124302</v>
      </c>
      <c r="I17" s="20">
        <f>VLOOKUP(B17,RMS!B:D,3,FALSE)</f>
        <v>367011.682477339</v>
      </c>
      <c r="J17" s="21">
        <f>VLOOKUP(B17,RMS!B:E,4,FALSE)</f>
        <v>331644.46778215002</v>
      </c>
      <c r="K17" s="22">
        <f t="shared" si="1"/>
        <v>0.47482266102451831</v>
      </c>
      <c r="L17" s="22">
        <f t="shared" si="2"/>
        <v>4.1784998029470444E-4</v>
      </c>
      <c r="M17" s="34"/>
    </row>
    <row r="18" spans="1:13" x14ac:dyDescent="0.15">
      <c r="A18" s="43"/>
      <c r="B18" s="12">
        <v>27</v>
      </c>
      <c r="C18" s="41" t="s">
        <v>20</v>
      </c>
      <c r="D18" s="41"/>
      <c r="E18" s="15">
        <f>VLOOKUP(C18,RA!B22:D49,3,0)</f>
        <v>1681118.4535000001</v>
      </c>
      <c r="F18" s="25">
        <f>VLOOKUP(C18,RA!B22:I53,8,0)</f>
        <v>214387.32250000001</v>
      </c>
      <c r="G18" s="16">
        <f t="shared" si="0"/>
        <v>1466731.1310000001</v>
      </c>
      <c r="H18" s="27">
        <f>RA!J22</f>
        <v>12.7526601146788</v>
      </c>
      <c r="I18" s="20">
        <f>VLOOKUP(B18,RMS!B:D,3,FALSE)</f>
        <v>1681119.96291538</v>
      </c>
      <c r="J18" s="21">
        <f>VLOOKUP(B18,RMS!B:E,4,FALSE)</f>
        <v>1466731.1336461499</v>
      </c>
      <c r="K18" s="22">
        <f t="shared" si="1"/>
        <v>-1.5094153799582273</v>
      </c>
      <c r="L18" s="22">
        <f t="shared" si="2"/>
        <v>-2.6461498346179724E-3</v>
      </c>
      <c r="M18" s="34"/>
    </row>
    <row r="19" spans="1:13" x14ac:dyDescent="0.15">
      <c r="A19" s="43"/>
      <c r="B19" s="12">
        <v>29</v>
      </c>
      <c r="C19" s="41" t="s">
        <v>21</v>
      </c>
      <c r="D19" s="41"/>
      <c r="E19" s="15">
        <f>VLOOKUP(C19,RA!B22:D50,3,0)</f>
        <v>3381706.9690999999</v>
      </c>
      <c r="F19" s="25">
        <f>VLOOKUP(C19,RA!B23:I54,8,0)</f>
        <v>166153.18539999999</v>
      </c>
      <c r="G19" s="16">
        <f t="shared" si="0"/>
        <v>3215553.7837</v>
      </c>
      <c r="H19" s="27">
        <f>RA!J23</f>
        <v>4.91329340236181</v>
      </c>
      <c r="I19" s="20">
        <f>VLOOKUP(B19,RMS!B:D,3,FALSE)</f>
        <v>3381708.8542188001</v>
      </c>
      <c r="J19" s="21">
        <f>VLOOKUP(B19,RMS!B:E,4,FALSE)</f>
        <v>3215553.8218906</v>
      </c>
      <c r="K19" s="22">
        <f t="shared" si="1"/>
        <v>-1.8851188002154231</v>
      </c>
      <c r="L19" s="22">
        <f t="shared" si="2"/>
        <v>-3.8190599996596575E-2</v>
      </c>
      <c r="M19" s="34"/>
    </row>
    <row r="20" spans="1:13" x14ac:dyDescent="0.15">
      <c r="A20" s="43"/>
      <c r="B20" s="12">
        <v>31</v>
      </c>
      <c r="C20" s="41" t="s">
        <v>22</v>
      </c>
      <c r="D20" s="41"/>
      <c r="E20" s="15">
        <f>VLOOKUP(C20,RA!B24:D51,3,0)</f>
        <v>285441.83789999998</v>
      </c>
      <c r="F20" s="25">
        <f>VLOOKUP(C20,RA!B24:I55,8,0)</f>
        <v>45503.474000000002</v>
      </c>
      <c r="G20" s="16">
        <f t="shared" si="0"/>
        <v>239938.3639</v>
      </c>
      <c r="H20" s="27">
        <f>RA!J24</f>
        <v>15.9414171148735</v>
      </c>
      <c r="I20" s="20">
        <f>VLOOKUP(B20,RMS!B:D,3,FALSE)</f>
        <v>285441.774210567</v>
      </c>
      <c r="J20" s="21">
        <f>VLOOKUP(B20,RMS!B:E,4,FALSE)</f>
        <v>239938.37338649001</v>
      </c>
      <c r="K20" s="22">
        <f t="shared" si="1"/>
        <v>6.368943298002705E-2</v>
      </c>
      <c r="L20" s="22">
        <f t="shared" si="2"/>
        <v>-9.4864900165703148E-3</v>
      </c>
      <c r="M20" s="34"/>
    </row>
    <row r="21" spans="1:13" x14ac:dyDescent="0.15">
      <c r="A21" s="43"/>
      <c r="B21" s="12">
        <v>32</v>
      </c>
      <c r="C21" s="41" t="s">
        <v>23</v>
      </c>
      <c r="D21" s="41"/>
      <c r="E21" s="15">
        <f>VLOOKUP(C21,RA!B24:D52,3,0)</f>
        <v>273022.16940000001</v>
      </c>
      <c r="F21" s="25">
        <f>VLOOKUP(C21,RA!B25:I56,8,0)</f>
        <v>22983.892100000001</v>
      </c>
      <c r="G21" s="16">
        <f t="shared" si="0"/>
        <v>250038.27730000002</v>
      </c>
      <c r="H21" s="27">
        <f>RA!J25</f>
        <v>8.4183244717855494</v>
      </c>
      <c r="I21" s="20">
        <f>VLOOKUP(B21,RMS!B:D,3,FALSE)</f>
        <v>273022.173270275</v>
      </c>
      <c r="J21" s="21">
        <f>VLOOKUP(B21,RMS!B:E,4,FALSE)</f>
        <v>250038.27270383999</v>
      </c>
      <c r="K21" s="22">
        <f t="shared" si="1"/>
        <v>-3.8702749880030751E-3</v>
      </c>
      <c r="L21" s="22">
        <f t="shared" si="2"/>
        <v>4.5961600262671709E-3</v>
      </c>
      <c r="M21" s="34"/>
    </row>
    <row r="22" spans="1:13" x14ac:dyDescent="0.15">
      <c r="A22" s="43"/>
      <c r="B22" s="12">
        <v>33</v>
      </c>
      <c r="C22" s="41" t="s">
        <v>24</v>
      </c>
      <c r="D22" s="41"/>
      <c r="E22" s="15">
        <f>VLOOKUP(C22,RA!B26:D53,3,0)</f>
        <v>646324.39060000004</v>
      </c>
      <c r="F22" s="25">
        <f>VLOOKUP(C22,RA!B26:I57,8,0)</f>
        <v>137182.43239999999</v>
      </c>
      <c r="G22" s="16">
        <f t="shared" si="0"/>
        <v>509141.95820000005</v>
      </c>
      <c r="H22" s="27">
        <f>RA!J26</f>
        <v>21.225012454295602</v>
      </c>
      <c r="I22" s="20">
        <f>VLOOKUP(B22,RMS!B:D,3,FALSE)</f>
        <v>646324.33822705504</v>
      </c>
      <c r="J22" s="21">
        <f>VLOOKUP(B22,RMS!B:E,4,FALSE)</f>
        <v>509141.92220466997</v>
      </c>
      <c r="K22" s="22">
        <f t="shared" si="1"/>
        <v>5.2372945006936789E-2</v>
      </c>
      <c r="L22" s="22">
        <f t="shared" si="2"/>
        <v>3.5995330079458654E-2</v>
      </c>
      <c r="M22" s="34"/>
    </row>
    <row r="23" spans="1:13" x14ac:dyDescent="0.15">
      <c r="A23" s="43"/>
      <c r="B23" s="12">
        <v>34</v>
      </c>
      <c r="C23" s="41" t="s">
        <v>25</v>
      </c>
      <c r="D23" s="41"/>
      <c r="E23" s="15">
        <f>VLOOKUP(C23,RA!B26:D54,3,0)</f>
        <v>253071.17689999999</v>
      </c>
      <c r="F23" s="25">
        <f>VLOOKUP(C23,RA!B27:I58,8,0)</f>
        <v>70785.937699999995</v>
      </c>
      <c r="G23" s="16">
        <f t="shared" si="0"/>
        <v>182285.23920000001</v>
      </c>
      <c r="H23" s="27">
        <f>RA!J27</f>
        <v>27.970762442050301</v>
      </c>
      <c r="I23" s="20">
        <f>VLOOKUP(B23,RMS!B:D,3,FALSE)</f>
        <v>253070.99233447501</v>
      </c>
      <c r="J23" s="21">
        <f>VLOOKUP(B23,RMS!B:E,4,FALSE)</f>
        <v>182285.255494582</v>
      </c>
      <c r="K23" s="22">
        <f t="shared" si="1"/>
        <v>0.18456552497809753</v>
      </c>
      <c r="L23" s="22">
        <f t="shared" si="2"/>
        <v>-1.6294581990223378E-2</v>
      </c>
      <c r="M23" s="34"/>
    </row>
    <row r="24" spans="1:13" x14ac:dyDescent="0.15">
      <c r="A24" s="43"/>
      <c r="B24" s="12">
        <v>35</v>
      </c>
      <c r="C24" s="41" t="s">
        <v>26</v>
      </c>
      <c r="D24" s="41"/>
      <c r="E24" s="15">
        <f>VLOOKUP(C24,RA!B28:D55,3,0)</f>
        <v>944267.34259999997</v>
      </c>
      <c r="F24" s="25">
        <f>VLOOKUP(C24,RA!B28:I59,8,0)</f>
        <v>36316.942000000003</v>
      </c>
      <c r="G24" s="16">
        <f t="shared" si="0"/>
        <v>907950.40059999994</v>
      </c>
      <c r="H24" s="27">
        <f>RA!J28</f>
        <v>3.8460444793105801</v>
      </c>
      <c r="I24" s="20">
        <f>VLOOKUP(B24,RMS!B:D,3,FALSE)</f>
        <v>944267.33987522102</v>
      </c>
      <c r="J24" s="21">
        <f>VLOOKUP(B24,RMS!B:E,4,FALSE)</f>
        <v>907950.38259231299</v>
      </c>
      <c r="K24" s="22">
        <f t="shared" si="1"/>
        <v>2.7247789548709989E-3</v>
      </c>
      <c r="L24" s="22">
        <f t="shared" si="2"/>
        <v>1.8007686943747103E-2</v>
      </c>
      <c r="M24" s="34"/>
    </row>
    <row r="25" spans="1:13" x14ac:dyDescent="0.15">
      <c r="A25" s="43"/>
      <c r="B25" s="12">
        <v>36</v>
      </c>
      <c r="C25" s="41" t="s">
        <v>27</v>
      </c>
      <c r="D25" s="41"/>
      <c r="E25" s="15">
        <f>VLOOKUP(C25,RA!B28:D56,3,0)</f>
        <v>667328.07149999996</v>
      </c>
      <c r="F25" s="25">
        <f>VLOOKUP(C25,RA!B29:I60,8,0)</f>
        <v>112524.0318</v>
      </c>
      <c r="G25" s="16">
        <f t="shared" si="0"/>
        <v>554804.03969999996</v>
      </c>
      <c r="H25" s="27">
        <f>RA!J29</f>
        <v>16.861875980591101</v>
      </c>
      <c r="I25" s="20">
        <f>VLOOKUP(B25,RMS!B:D,3,FALSE)</f>
        <v>667328.07081946905</v>
      </c>
      <c r="J25" s="21">
        <f>VLOOKUP(B25,RMS!B:E,4,FALSE)</f>
        <v>554804.036834053</v>
      </c>
      <c r="K25" s="22">
        <f t="shared" si="1"/>
        <v>6.8053090944886208E-4</v>
      </c>
      <c r="L25" s="22">
        <f t="shared" si="2"/>
        <v>2.8659469680860639E-3</v>
      </c>
      <c r="M25" s="34"/>
    </row>
    <row r="26" spans="1:13" x14ac:dyDescent="0.15">
      <c r="A26" s="43"/>
      <c r="B26" s="12">
        <v>37</v>
      </c>
      <c r="C26" s="41" t="s">
        <v>28</v>
      </c>
      <c r="D26" s="41"/>
      <c r="E26" s="15">
        <f>VLOOKUP(C26,RA!B30:D57,3,0)</f>
        <v>1515063.5134999999</v>
      </c>
      <c r="F26" s="25">
        <f>VLOOKUP(C26,RA!B30:I61,8,0)</f>
        <v>169057.60389999999</v>
      </c>
      <c r="G26" s="16">
        <f t="shared" si="0"/>
        <v>1346005.9095999999</v>
      </c>
      <c r="H26" s="27">
        <f>RA!J30</f>
        <v>11.1584499523359</v>
      </c>
      <c r="I26" s="20">
        <f>VLOOKUP(B26,RMS!B:D,3,FALSE)</f>
        <v>1515063.54659204</v>
      </c>
      <c r="J26" s="21">
        <f>VLOOKUP(B26,RMS!B:E,4,FALSE)</f>
        <v>1346005.90527818</v>
      </c>
      <c r="K26" s="22">
        <f t="shared" si="1"/>
        <v>-3.3092040102928877E-2</v>
      </c>
      <c r="L26" s="22">
        <f t="shared" si="2"/>
        <v>4.3218198698014021E-3</v>
      </c>
      <c r="M26" s="34"/>
    </row>
    <row r="27" spans="1:13" x14ac:dyDescent="0.15">
      <c r="A27" s="43"/>
      <c r="B27" s="12">
        <v>38</v>
      </c>
      <c r="C27" s="41" t="s">
        <v>29</v>
      </c>
      <c r="D27" s="41"/>
      <c r="E27" s="15">
        <f>VLOOKUP(C27,RA!B30:D58,3,0)</f>
        <v>967687.8591</v>
      </c>
      <c r="F27" s="25">
        <f>VLOOKUP(C27,RA!B31:I62,8,0)</f>
        <v>43283.306199999999</v>
      </c>
      <c r="G27" s="16">
        <f t="shared" si="0"/>
        <v>924404.55290000001</v>
      </c>
      <c r="H27" s="27">
        <f>RA!J31</f>
        <v>4.4728582458661501</v>
      </c>
      <c r="I27" s="20">
        <f>VLOOKUP(B27,RMS!B:D,3,FALSE)</f>
        <v>967687.78329291998</v>
      </c>
      <c r="J27" s="21">
        <f>VLOOKUP(B27,RMS!B:E,4,FALSE)</f>
        <v>924404.53224070801</v>
      </c>
      <c r="K27" s="22">
        <f t="shared" si="1"/>
        <v>7.5807080022059381E-2</v>
      </c>
      <c r="L27" s="22">
        <f t="shared" si="2"/>
        <v>2.0659292000345886E-2</v>
      </c>
      <c r="M27" s="34"/>
    </row>
    <row r="28" spans="1:13" x14ac:dyDescent="0.15">
      <c r="A28" s="43"/>
      <c r="B28" s="12">
        <v>39</v>
      </c>
      <c r="C28" s="41" t="s">
        <v>30</v>
      </c>
      <c r="D28" s="41"/>
      <c r="E28" s="15">
        <f>VLOOKUP(C28,RA!B32:D59,3,0)</f>
        <v>139758.6874</v>
      </c>
      <c r="F28" s="25">
        <f>VLOOKUP(C28,RA!B32:I63,8,0)</f>
        <v>38232.081100000003</v>
      </c>
      <c r="G28" s="16">
        <f t="shared" si="0"/>
        <v>101526.60629999998</v>
      </c>
      <c r="H28" s="27">
        <f>RA!J32</f>
        <v>27.3557814624982</v>
      </c>
      <c r="I28" s="20">
        <f>VLOOKUP(B28,RMS!B:D,3,FALSE)</f>
        <v>139758.48283086799</v>
      </c>
      <c r="J28" s="21">
        <f>VLOOKUP(B28,RMS!B:E,4,FALSE)</f>
        <v>101526.617221536</v>
      </c>
      <c r="K28" s="22">
        <f t="shared" si="1"/>
        <v>0.20456913200905547</v>
      </c>
      <c r="L28" s="22">
        <f t="shared" si="2"/>
        <v>-1.0921536013484001E-2</v>
      </c>
      <c r="M28" s="34"/>
    </row>
    <row r="29" spans="1:13" x14ac:dyDescent="0.15">
      <c r="A29" s="43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1" t="s">
        <v>32</v>
      </c>
      <c r="D30" s="41"/>
      <c r="E30" s="15">
        <f>VLOOKUP(C30,RA!B34:D62,3,0)</f>
        <v>160408.31150000001</v>
      </c>
      <c r="F30" s="25">
        <f>VLOOKUP(C30,RA!B34:I66,8,0)</f>
        <v>25938.709299999999</v>
      </c>
      <c r="G30" s="16">
        <f t="shared" si="0"/>
        <v>134469.60220000002</v>
      </c>
      <c r="H30" s="27">
        <f>RA!J34</f>
        <v>0</v>
      </c>
      <c r="I30" s="20">
        <f>VLOOKUP(B30,RMS!B:D,3,FALSE)</f>
        <v>160408.31</v>
      </c>
      <c r="J30" s="21">
        <f>VLOOKUP(B30,RMS!B:E,4,FALSE)</f>
        <v>134469.5839</v>
      </c>
      <c r="K30" s="22">
        <f t="shared" si="1"/>
        <v>1.500000013038516E-3</v>
      </c>
      <c r="L30" s="22">
        <f t="shared" si="2"/>
        <v>1.8300000025192276E-2</v>
      </c>
      <c r="M30" s="34"/>
    </row>
    <row r="31" spans="1:13" s="39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82409.41</v>
      </c>
      <c r="F31" s="25">
        <f>VLOOKUP(C31,RA!B35:I67,8,0)</f>
        <v>2652.37</v>
      </c>
      <c r="G31" s="16">
        <f t="shared" si="0"/>
        <v>79757.040000000008</v>
      </c>
      <c r="H31" s="27">
        <f>RA!J35</f>
        <v>16.1704272412343</v>
      </c>
      <c r="I31" s="20">
        <f>VLOOKUP(B31,RMS!B:D,3,FALSE)</f>
        <v>82409.41</v>
      </c>
      <c r="J31" s="21">
        <f>VLOOKUP(B31,RMS!B:E,4,FALSE)</f>
        <v>79757.039999999994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1" t="s">
        <v>36</v>
      </c>
      <c r="D32" s="41"/>
      <c r="E32" s="15">
        <f>VLOOKUP(C32,RA!B34:D63,3,0)</f>
        <v>329745.34000000003</v>
      </c>
      <c r="F32" s="25">
        <f>VLOOKUP(C32,RA!B34:I67,8,0)</f>
        <v>-57126.6</v>
      </c>
      <c r="G32" s="16">
        <f t="shared" si="0"/>
        <v>386871.94</v>
      </c>
      <c r="H32" s="27">
        <f>RA!J35</f>
        <v>16.1704272412343</v>
      </c>
      <c r="I32" s="20">
        <f>VLOOKUP(B32,RMS!B:D,3,FALSE)</f>
        <v>329745.34000000003</v>
      </c>
      <c r="J32" s="21">
        <f>VLOOKUP(B32,RMS!B:E,4,FALSE)</f>
        <v>386871.94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1" t="s">
        <v>37</v>
      </c>
      <c r="D33" s="41"/>
      <c r="E33" s="15">
        <f>VLOOKUP(C33,RA!B34:D64,3,0)</f>
        <v>605097.35</v>
      </c>
      <c r="F33" s="25">
        <f>VLOOKUP(C33,RA!B34:I68,8,0)</f>
        <v>-79789.259999999995</v>
      </c>
      <c r="G33" s="16">
        <f t="shared" si="0"/>
        <v>684886.61</v>
      </c>
      <c r="H33" s="27">
        <f>RA!J34</f>
        <v>0</v>
      </c>
      <c r="I33" s="20">
        <f>VLOOKUP(B33,RMS!B:D,3,FALSE)</f>
        <v>605097.35</v>
      </c>
      <c r="J33" s="21">
        <f>VLOOKUP(B33,RMS!B:E,4,FALSE)</f>
        <v>684886.61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1" t="s">
        <v>38</v>
      </c>
      <c r="D34" s="41"/>
      <c r="E34" s="15">
        <f>VLOOKUP(C34,RA!B35:D65,3,0)</f>
        <v>355193.37</v>
      </c>
      <c r="F34" s="25">
        <f>VLOOKUP(C34,RA!B35:I69,8,0)</f>
        <v>-68660.84</v>
      </c>
      <c r="G34" s="16">
        <f t="shared" si="0"/>
        <v>423854.20999999996</v>
      </c>
      <c r="H34" s="27">
        <f>RA!J35</f>
        <v>16.1704272412343</v>
      </c>
      <c r="I34" s="20">
        <f>VLOOKUP(B34,RMS!B:D,3,FALSE)</f>
        <v>355193.37</v>
      </c>
      <c r="J34" s="21">
        <f>VLOOKUP(B34,RMS!B:E,4,FALSE)</f>
        <v>423854.21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3"/>
      <c r="B35" s="12">
        <v>74</v>
      </c>
      <c r="C35" s="41" t="s">
        <v>72</v>
      </c>
      <c r="D35" s="41"/>
      <c r="E35" s="15">
        <f>VLOOKUP(C35,RA!B36:D66,3,0)</f>
        <v>20.51</v>
      </c>
      <c r="F35" s="25">
        <f>VLOOKUP(C35,RA!B36:I70,8,0)</f>
        <v>19.309999999999999</v>
      </c>
      <c r="G35" s="16">
        <f t="shared" si="0"/>
        <v>1.2000000000000028</v>
      </c>
      <c r="H35" s="27">
        <f>RA!J36</f>
        <v>3.21852807828621</v>
      </c>
      <c r="I35" s="20">
        <f>VLOOKUP(B35,RMS!B:D,3,FALSE)</f>
        <v>20.51</v>
      </c>
      <c r="J35" s="21">
        <f>VLOOKUP(B35,RMS!B:E,4,FALSE)</f>
        <v>1.2</v>
      </c>
      <c r="K35" s="22">
        <f t="shared" si="1"/>
        <v>0</v>
      </c>
      <c r="L35" s="22">
        <f t="shared" si="2"/>
        <v>2.886579864025407E-15</v>
      </c>
    </row>
    <row r="36" spans="1:13" ht="11.25" customHeight="1" x14ac:dyDescent="0.15">
      <c r="A36" s="43"/>
      <c r="B36" s="12">
        <v>75</v>
      </c>
      <c r="C36" s="41" t="s">
        <v>33</v>
      </c>
      <c r="D36" s="41"/>
      <c r="E36" s="15">
        <f>VLOOKUP(C36,RA!B8:D66,3,0)</f>
        <v>152739.31580000001</v>
      </c>
      <c r="F36" s="25">
        <f>VLOOKUP(C36,RA!B8:I70,8,0)</f>
        <v>8142.9014999999999</v>
      </c>
      <c r="G36" s="16">
        <f t="shared" si="0"/>
        <v>144596.4143</v>
      </c>
      <c r="H36" s="27">
        <f>RA!J36</f>
        <v>3.21852807828621</v>
      </c>
      <c r="I36" s="20">
        <f>VLOOKUP(B36,RMS!B:D,3,FALSE)</f>
        <v>152739.31623931599</v>
      </c>
      <c r="J36" s="21">
        <f>VLOOKUP(B36,RMS!B:E,4,FALSE)</f>
        <v>144596.414529915</v>
      </c>
      <c r="K36" s="22">
        <f t="shared" si="1"/>
        <v>-4.3931597610935569E-4</v>
      </c>
      <c r="L36" s="22">
        <f t="shared" si="2"/>
        <v>-2.2991499281488359E-4</v>
      </c>
      <c r="M36" s="34"/>
    </row>
    <row r="37" spans="1:13" x14ac:dyDescent="0.15">
      <c r="A37" s="43"/>
      <c r="B37" s="12">
        <v>76</v>
      </c>
      <c r="C37" s="41" t="s">
        <v>34</v>
      </c>
      <c r="D37" s="41"/>
      <c r="E37" s="15">
        <f>VLOOKUP(C37,RA!B8:D67,3,0)</f>
        <v>486834.45689999999</v>
      </c>
      <c r="F37" s="25">
        <f>VLOOKUP(C37,RA!B8:I71,8,0)</f>
        <v>29838.5965</v>
      </c>
      <c r="G37" s="16">
        <f t="shared" si="0"/>
        <v>456995.86040000001</v>
      </c>
      <c r="H37" s="27">
        <f>RA!J37</f>
        <v>-17.324460142484501</v>
      </c>
      <c r="I37" s="20">
        <f>VLOOKUP(B37,RMS!B:D,3,FALSE)</f>
        <v>486834.44951880298</v>
      </c>
      <c r="J37" s="21">
        <f>VLOOKUP(B37,RMS!B:E,4,FALSE)</f>
        <v>456995.86171452998</v>
      </c>
      <c r="K37" s="22">
        <f t="shared" si="1"/>
        <v>7.3811970069073141E-3</v>
      </c>
      <c r="L37" s="22">
        <f t="shared" si="2"/>
        <v>-1.3145299744792283E-3</v>
      </c>
      <c r="M37" s="34"/>
    </row>
    <row r="38" spans="1:13" x14ac:dyDescent="0.15">
      <c r="A38" s="43"/>
      <c r="B38" s="12">
        <v>77</v>
      </c>
      <c r="C38" s="41" t="s">
        <v>39</v>
      </c>
      <c r="D38" s="41"/>
      <c r="E38" s="15">
        <f>VLOOKUP(C38,RA!B9:D68,3,0)</f>
        <v>163340.19</v>
      </c>
      <c r="F38" s="25">
        <f>VLOOKUP(C38,RA!B9:I72,8,0)</f>
        <v>-14621.41</v>
      </c>
      <c r="G38" s="16">
        <f t="shared" si="0"/>
        <v>177961.60000000001</v>
      </c>
      <c r="H38" s="27">
        <f>RA!J38</f>
        <v>-13.186185660869301</v>
      </c>
      <c r="I38" s="20">
        <f>VLOOKUP(B38,RMS!B:D,3,FALSE)</f>
        <v>163340.19</v>
      </c>
      <c r="J38" s="21">
        <f>VLOOKUP(B38,RMS!B:E,4,FALSE)</f>
        <v>177961.60000000001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1" t="s">
        <v>40</v>
      </c>
      <c r="D39" s="41"/>
      <c r="E39" s="15">
        <f>VLOOKUP(C39,RA!B10:D69,3,0)</f>
        <v>98484.63</v>
      </c>
      <c r="F39" s="25">
        <f>VLOOKUP(C39,RA!B10:I73,8,0)</f>
        <v>13073.37</v>
      </c>
      <c r="G39" s="16">
        <f t="shared" si="0"/>
        <v>85411.260000000009</v>
      </c>
      <c r="H39" s="27">
        <f>RA!J39</f>
        <v>-19.3305522566483</v>
      </c>
      <c r="I39" s="20">
        <f>VLOOKUP(B39,RMS!B:D,3,FALSE)</f>
        <v>98484.63</v>
      </c>
      <c r="J39" s="21">
        <f>VLOOKUP(B39,RMS!B:E,4,FALSE)</f>
        <v>85411.26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1" t="s">
        <v>35</v>
      </c>
      <c r="D40" s="41"/>
      <c r="E40" s="15">
        <f>VLOOKUP(C40,RA!B8:D70,3,0)</f>
        <v>9239.5607</v>
      </c>
      <c r="F40" s="25">
        <f>VLOOKUP(C40,RA!B8:I74,8,0)</f>
        <v>1239.3113000000001</v>
      </c>
      <c r="G40" s="16">
        <f t="shared" si="0"/>
        <v>8000.2493999999997</v>
      </c>
      <c r="H40" s="27">
        <f>RA!J40</f>
        <v>94.149195514383194</v>
      </c>
      <c r="I40" s="20">
        <f>VLOOKUP(B40,RMS!B:D,3,FALSE)</f>
        <v>9239.5605476136407</v>
      </c>
      <c r="J40" s="21">
        <f>VLOOKUP(B40,RMS!B:E,4,FALSE)</f>
        <v>8000.2499054534501</v>
      </c>
      <c r="K40" s="22">
        <f t="shared" si="1"/>
        <v>1.5238635933201294E-4</v>
      </c>
      <c r="L40" s="22">
        <f t="shared" si="2"/>
        <v>-5.0545345038699452E-4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9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9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60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8"/>
      <c r="W4" s="48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49" t="s">
        <v>4</v>
      </c>
      <c r="C6" s="50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1" t="s">
        <v>5</v>
      </c>
      <c r="B7" s="52"/>
      <c r="C7" s="53"/>
      <c r="D7" s="68">
        <v>20319537.039799999</v>
      </c>
      <c r="E7" s="68">
        <v>22295432.348099999</v>
      </c>
      <c r="F7" s="69">
        <v>91.137667673583493</v>
      </c>
      <c r="G7" s="68">
        <v>16031380.8616</v>
      </c>
      <c r="H7" s="69">
        <v>26.748514149965899</v>
      </c>
      <c r="I7" s="68">
        <v>1929783.5744</v>
      </c>
      <c r="J7" s="69">
        <v>9.4971827882698392</v>
      </c>
      <c r="K7" s="68">
        <v>1682030.0517</v>
      </c>
      <c r="L7" s="69">
        <v>10.4921096081559</v>
      </c>
      <c r="M7" s="69">
        <v>0.147294349735071</v>
      </c>
      <c r="N7" s="68">
        <v>108118844.8097</v>
      </c>
      <c r="O7" s="68">
        <v>3647477132.3085999</v>
      </c>
      <c r="P7" s="68">
        <v>1062749</v>
      </c>
      <c r="Q7" s="68">
        <v>915611</v>
      </c>
      <c r="R7" s="69">
        <v>16.069924891684401</v>
      </c>
      <c r="S7" s="68">
        <v>19.119789376230901</v>
      </c>
      <c r="T7" s="68">
        <v>18.2131482292153</v>
      </c>
      <c r="U7" s="70">
        <v>4.7418992394484496</v>
      </c>
      <c r="V7" s="58"/>
      <c r="W7" s="58"/>
    </row>
    <row r="8" spans="1:23" ht="14.25" thickBot="1" x14ac:dyDescent="0.2">
      <c r="A8" s="54">
        <v>42161</v>
      </c>
      <c r="B8" s="44" t="s">
        <v>6</v>
      </c>
      <c r="C8" s="45"/>
      <c r="D8" s="71">
        <v>606290.02769999998</v>
      </c>
      <c r="E8" s="71">
        <v>732263.21499999997</v>
      </c>
      <c r="F8" s="72">
        <v>82.796734190723996</v>
      </c>
      <c r="G8" s="71">
        <v>531930.34340000001</v>
      </c>
      <c r="H8" s="72">
        <v>13.979214613835801</v>
      </c>
      <c r="I8" s="71">
        <v>139414.25469999999</v>
      </c>
      <c r="J8" s="72">
        <v>22.9946475004507</v>
      </c>
      <c r="K8" s="71">
        <v>133915.32810000001</v>
      </c>
      <c r="L8" s="72">
        <v>25.175350449842401</v>
      </c>
      <c r="M8" s="72">
        <v>4.1062712372207003E-2</v>
      </c>
      <c r="N8" s="71">
        <v>3046887.3513000002</v>
      </c>
      <c r="O8" s="71">
        <v>135384945.984</v>
      </c>
      <c r="P8" s="71">
        <v>26986</v>
      </c>
      <c r="Q8" s="71">
        <v>22257</v>
      </c>
      <c r="R8" s="72">
        <v>21.247248056791101</v>
      </c>
      <c r="S8" s="71">
        <v>22.466835681464499</v>
      </c>
      <c r="T8" s="71">
        <v>21.924916340926501</v>
      </c>
      <c r="U8" s="73">
        <v>2.4120857437218199</v>
      </c>
      <c r="V8" s="58"/>
      <c r="W8" s="58"/>
    </row>
    <row r="9" spans="1:23" ht="12" customHeight="1" thickBot="1" x14ac:dyDescent="0.2">
      <c r="A9" s="55"/>
      <c r="B9" s="44" t="s">
        <v>7</v>
      </c>
      <c r="C9" s="45"/>
      <c r="D9" s="71">
        <v>118905.9302</v>
      </c>
      <c r="E9" s="71">
        <v>135963.94159999999</v>
      </c>
      <c r="F9" s="72">
        <v>87.454018176242698</v>
      </c>
      <c r="G9" s="71">
        <v>78475.794999999998</v>
      </c>
      <c r="H9" s="72">
        <v>51.519242589386899</v>
      </c>
      <c r="I9" s="71">
        <v>27079.1816</v>
      </c>
      <c r="J9" s="72">
        <v>22.773617391876702</v>
      </c>
      <c r="K9" s="71">
        <v>17726.154600000002</v>
      </c>
      <c r="L9" s="72">
        <v>22.5880535520539</v>
      </c>
      <c r="M9" s="72">
        <v>0.52763993156191902</v>
      </c>
      <c r="N9" s="71">
        <v>660819.69420000003</v>
      </c>
      <c r="O9" s="71">
        <v>21309464.838399999</v>
      </c>
      <c r="P9" s="71">
        <v>6305</v>
      </c>
      <c r="Q9" s="71">
        <v>3992</v>
      </c>
      <c r="R9" s="72">
        <v>57.940881763527102</v>
      </c>
      <c r="S9" s="71">
        <v>18.858989722442502</v>
      </c>
      <c r="T9" s="71">
        <v>18.090446492986</v>
      </c>
      <c r="U9" s="73">
        <v>4.0752089097431901</v>
      </c>
      <c r="V9" s="58"/>
      <c r="W9" s="58"/>
    </row>
    <row r="10" spans="1:23" ht="14.25" thickBot="1" x14ac:dyDescent="0.2">
      <c r="A10" s="55"/>
      <c r="B10" s="44" t="s">
        <v>8</v>
      </c>
      <c r="C10" s="45"/>
      <c r="D10" s="71">
        <v>185626.36290000001</v>
      </c>
      <c r="E10" s="71">
        <v>206987.8818</v>
      </c>
      <c r="F10" s="72">
        <v>89.679821487984299</v>
      </c>
      <c r="G10" s="71">
        <v>126959.93889999999</v>
      </c>
      <c r="H10" s="72">
        <v>46.208610769897</v>
      </c>
      <c r="I10" s="71">
        <v>53989.429300000003</v>
      </c>
      <c r="J10" s="72">
        <v>29.085000889170601</v>
      </c>
      <c r="K10" s="71">
        <v>36692.425900000002</v>
      </c>
      <c r="L10" s="72">
        <v>28.900790452412501</v>
      </c>
      <c r="M10" s="72">
        <v>0.47140528258176601</v>
      </c>
      <c r="N10" s="71">
        <v>1753355.3430000001</v>
      </c>
      <c r="O10" s="71">
        <v>35495716.418300003</v>
      </c>
      <c r="P10" s="71">
        <v>104403</v>
      </c>
      <c r="Q10" s="71">
        <v>86794</v>
      </c>
      <c r="R10" s="72">
        <v>20.288268774339201</v>
      </c>
      <c r="S10" s="71">
        <v>1.77797920462056</v>
      </c>
      <c r="T10" s="71">
        <v>1.4381113510150501</v>
      </c>
      <c r="U10" s="73">
        <v>19.1154009407012</v>
      </c>
      <c r="V10" s="58"/>
      <c r="W10" s="58"/>
    </row>
    <row r="11" spans="1:23" ht="14.25" thickBot="1" x14ac:dyDescent="0.2">
      <c r="A11" s="55"/>
      <c r="B11" s="44" t="s">
        <v>9</v>
      </c>
      <c r="C11" s="45"/>
      <c r="D11" s="71">
        <v>82671.333100000003</v>
      </c>
      <c r="E11" s="71">
        <v>96753.891099999993</v>
      </c>
      <c r="F11" s="72">
        <v>85.444969871604499</v>
      </c>
      <c r="G11" s="71">
        <v>74009.289300000004</v>
      </c>
      <c r="H11" s="72">
        <v>11.7039953794017</v>
      </c>
      <c r="I11" s="71">
        <v>17300.870900000002</v>
      </c>
      <c r="J11" s="72">
        <v>20.927291542610899</v>
      </c>
      <c r="K11" s="71">
        <v>9944.1880000000001</v>
      </c>
      <c r="L11" s="72">
        <v>13.4364052054206</v>
      </c>
      <c r="M11" s="72">
        <v>0.73979724639156097</v>
      </c>
      <c r="N11" s="71">
        <v>440449.07650000002</v>
      </c>
      <c r="O11" s="71">
        <v>11298065.124299999</v>
      </c>
      <c r="P11" s="71">
        <v>3506</v>
      </c>
      <c r="Q11" s="71">
        <v>2871</v>
      </c>
      <c r="R11" s="72">
        <v>22.117729014280702</v>
      </c>
      <c r="S11" s="71">
        <v>23.579958100399299</v>
      </c>
      <c r="T11" s="71">
        <v>22.951628665969999</v>
      </c>
      <c r="U11" s="73">
        <v>2.66467578845542</v>
      </c>
      <c r="V11" s="58"/>
      <c r="W11" s="58"/>
    </row>
    <row r="12" spans="1:23" ht="14.25" thickBot="1" x14ac:dyDescent="0.2">
      <c r="A12" s="55"/>
      <c r="B12" s="44" t="s">
        <v>10</v>
      </c>
      <c r="C12" s="45"/>
      <c r="D12" s="71">
        <v>238867.8008</v>
      </c>
      <c r="E12" s="71">
        <v>329625.68469999998</v>
      </c>
      <c r="F12" s="72">
        <v>72.466379862782603</v>
      </c>
      <c r="G12" s="71">
        <v>235956.24350000001</v>
      </c>
      <c r="H12" s="72">
        <v>1.2339395037029399</v>
      </c>
      <c r="I12" s="71">
        <v>42867.512000000002</v>
      </c>
      <c r="J12" s="72">
        <v>17.946124114020801</v>
      </c>
      <c r="K12" s="71">
        <v>35759.347600000001</v>
      </c>
      <c r="L12" s="72">
        <v>15.1550758181146</v>
      </c>
      <c r="M12" s="72">
        <v>0.19877779873142901</v>
      </c>
      <c r="N12" s="71">
        <v>1275904.1943999999</v>
      </c>
      <c r="O12" s="71">
        <v>40255488.9089</v>
      </c>
      <c r="P12" s="71">
        <v>2644</v>
      </c>
      <c r="Q12" s="71">
        <v>2032</v>
      </c>
      <c r="R12" s="72">
        <v>30.118110236220499</v>
      </c>
      <c r="S12" s="71">
        <v>90.3433437216339</v>
      </c>
      <c r="T12" s="71">
        <v>88.055672933070895</v>
      </c>
      <c r="U12" s="73">
        <v>2.53219627957515</v>
      </c>
      <c r="V12" s="58"/>
      <c r="W12" s="58"/>
    </row>
    <row r="13" spans="1:23" ht="14.25" thickBot="1" x14ac:dyDescent="0.2">
      <c r="A13" s="55"/>
      <c r="B13" s="44" t="s">
        <v>11</v>
      </c>
      <c r="C13" s="45"/>
      <c r="D13" s="71">
        <v>276651.1446</v>
      </c>
      <c r="E13" s="71">
        <v>422112.96350000001</v>
      </c>
      <c r="F13" s="72">
        <v>65.539599235738706</v>
      </c>
      <c r="G13" s="71">
        <v>281416.57890000002</v>
      </c>
      <c r="H13" s="72">
        <v>-1.6933736877291099</v>
      </c>
      <c r="I13" s="71">
        <v>80079.477299999999</v>
      </c>
      <c r="J13" s="72">
        <v>28.946013368491201</v>
      </c>
      <c r="K13" s="71">
        <v>77815.243000000002</v>
      </c>
      <c r="L13" s="72">
        <v>27.6512646497814</v>
      </c>
      <c r="M13" s="72">
        <v>2.9097567683493E-2</v>
      </c>
      <c r="N13" s="71">
        <v>1473345.3034999999</v>
      </c>
      <c r="O13" s="71">
        <v>60870271.773500003</v>
      </c>
      <c r="P13" s="71">
        <v>11087</v>
      </c>
      <c r="Q13" s="71">
        <v>9126</v>
      </c>
      <c r="R13" s="72">
        <v>21.488056103440702</v>
      </c>
      <c r="S13" s="71">
        <v>24.952750482547099</v>
      </c>
      <c r="T13" s="71">
        <v>23.555565735261901</v>
      </c>
      <c r="U13" s="73">
        <v>5.5993215988853802</v>
      </c>
      <c r="V13" s="58"/>
      <c r="W13" s="58"/>
    </row>
    <row r="14" spans="1:23" ht="14.25" thickBot="1" x14ac:dyDescent="0.2">
      <c r="A14" s="55"/>
      <c r="B14" s="44" t="s">
        <v>12</v>
      </c>
      <c r="C14" s="45"/>
      <c r="D14" s="71">
        <v>186846.23629999999</v>
      </c>
      <c r="E14" s="71">
        <v>196165.0822</v>
      </c>
      <c r="F14" s="72">
        <v>95.249487933587005</v>
      </c>
      <c r="G14" s="71">
        <v>144987.38759999999</v>
      </c>
      <c r="H14" s="72">
        <v>28.8706827489593</v>
      </c>
      <c r="I14" s="71">
        <v>40486.305899999999</v>
      </c>
      <c r="J14" s="72">
        <v>21.668248021327699</v>
      </c>
      <c r="K14" s="71">
        <v>27703.614699999998</v>
      </c>
      <c r="L14" s="72">
        <v>19.1076031912723</v>
      </c>
      <c r="M14" s="72">
        <v>0.46140878504204702</v>
      </c>
      <c r="N14" s="71">
        <v>1039866.0017</v>
      </c>
      <c r="O14" s="71">
        <v>31215483.268800002</v>
      </c>
      <c r="P14" s="71">
        <v>3327</v>
      </c>
      <c r="Q14" s="71">
        <v>2663</v>
      </c>
      <c r="R14" s="72">
        <v>24.9342846413819</v>
      </c>
      <c r="S14" s="71">
        <v>56.160575984370297</v>
      </c>
      <c r="T14" s="71">
        <v>55.173330792339499</v>
      </c>
      <c r="U14" s="73">
        <v>1.75789719874949</v>
      </c>
      <c r="V14" s="58"/>
      <c r="W14" s="58"/>
    </row>
    <row r="15" spans="1:23" ht="14.25" thickBot="1" x14ac:dyDescent="0.2">
      <c r="A15" s="55"/>
      <c r="B15" s="44" t="s">
        <v>13</v>
      </c>
      <c r="C15" s="45"/>
      <c r="D15" s="71">
        <v>133439.15900000001</v>
      </c>
      <c r="E15" s="71">
        <v>207751.8953</v>
      </c>
      <c r="F15" s="72">
        <v>64.230056148132803</v>
      </c>
      <c r="G15" s="71">
        <v>120639.7604</v>
      </c>
      <c r="H15" s="72">
        <v>10.609602139097101</v>
      </c>
      <c r="I15" s="71">
        <v>35190.276700000002</v>
      </c>
      <c r="J15" s="72">
        <v>26.371776443824899</v>
      </c>
      <c r="K15" s="71">
        <v>26554.3763</v>
      </c>
      <c r="L15" s="72">
        <v>22.0112972803948</v>
      </c>
      <c r="M15" s="72">
        <v>0.325215712183758</v>
      </c>
      <c r="N15" s="71">
        <v>681343.68640000001</v>
      </c>
      <c r="O15" s="71">
        <v>24763354.5517</v>
      </c>
      <c r="P15" s="71">
        <v>5139</v>
      </c>
      <c r="Q15" s="71">
        <v>4015</v>
      </c>
      <c r="R15" s="72">
        <v>27.995018679950199</v>
      </c>
      <c r="S15" s="71">
        <v>25.965977622105498</v>
      </c>
      <c r="T15" s="71">
        <v>24.999466899128301</v>
      </c>
      <c r="U15" s="73">
        <v>3.7222196562103602</v>
      </c>
      <c r="V15" s="58"/>
      <c r="W15" s="58"/>
    </row>
    <row r="16" spans="1:23" ht="14.25" thickBot="1" x14ac:dyDescent="0.2">
      <c r="A16" s="55"/>
      <c r="B16" s="44" t="s">
        <v>14</v>
      </c>
      <c r="C16" s="45"/>
      <c r="D16" s="71">
        <v>1048955.3777999999</v>
      </c>
      <c r="E16" s="71">
        <v>1214056.8846</v>
      </c>
      <c r="F16" s="72">
        <v>86.400842588657099</v>
      </c>
      <c r="G16" s="71">
        <v>749303.41760000004</v>
      </c>
      <c r="H16" s="72">
        <v>39.990737151550398</v>
      </c>
      <c r="I16" s="71">
        <v>60904.376400000001</v>
      </c>
      <c r="J16" s="72">
        <v>5.8061932555926496</v>
      </c>
      <c r="K16" s="71">
        <v>23417.954300000001</v>
      </c>
      <c r="L16" s="72">
        <v>3.1252966088166398</v>
      </c>
      <c r="M16" s="72">
        <v>1.6007556262077101</v>
      </c>
      <c r="N16" s="71">
        <v>5248114.4425999997</v>
      </c>
      <c r="O16" s="71">
        <v>178815140.68450001</v>
      </c>
      <c r="P16" s="71">
        <v>59602</v>
      </c>
      <c r="Q16" s="71">
        <v>44129</v>
      </c>
      <c r="R16" s="72">
        <v>35.063110426250297</v>
      </c>
      <c r="S16" s="71">
        <v>17.599331864702499</v>
      </c>
      <c r="T16" s="71">
        <v>18.327553212173399</v>
      </c>
      <c r="U16" s="73">
        <v>-4.1377783717540204</v>
      </c>
      <c r="V16" s="58"/>
      <c r="W16" s="58"/>
    </row>
    <row r="17" spans="1:23" ht="12" thickBot="1" x14ac:dyDescent="0.2">
      <c r="A17" s="55"/>
      <c r="B17" s="44" t="s">
        <v>15</v>
      </c>
      <c r="C17" s="45"/>
      <c r="D17" s="71">
        <v>478640.38679999998</v>
      </c>
      <c r="E17" s="71">
        <v>703319.17669999995</v>
      </c>
      <c r="F17" s="72">
        <v>68.054505359259295</v>
      </c>
      <c r="G17" s="71">
        <v>460846.45159999997</v>
      </c>
      <c r="H17" s="72">
        <v>3.8611418484880899</v>
      </c>
      <c r="I17" s="71">
        <v>64761.227299999999</v>
      </c>
      <c r="J17" s="72">
        <v>13.530247151304501</v>
      </c>
      <c r="K17" s="71">
        <v>54154.145700000001</v>
      </c>
      <c r="L17" s="72">
        <v>11.751017179796801</v>
      </c>
      <c r="M17" s="72">
        <v>0.19586832112098099</v>
      </c>
      <c r="N17" s="71">
        <v>5518619.6540000001</v>
      </c>
      <c r="O17" s="71">
        <v>187075931.19080001</v>
      </c>
      <c r="P17" s="71">
        <v>13385</v>
      </c>
      <c r="Q17" s="71">
        <v>11118</v>
      </c>
      <c r="R17" s="72">
        <v>20.390357978053601</v>
      </c>
      <c r="S17" s="71">
        <v>35.759461098244302</v>
      </c>
      <c r="T17" s="71">
        <v>55.965879663608597</v>
      </c>
      <c r="U17" s="73">
        <v>-56.506496308347202</v>
      </c>
      <c r="V17" s="57"/>
      <c r="W17" s="57"/>
    </row>
    <row r="18" spans="1:23" ht="12" thickBot="1" x14ac:dyDescent="0.2">
      <c r="A18" s="55"/>
      <c r="B18" s="44" t="s">
        <v>16</v>
      </c>
      <c r="C18" s="45"/>
      <c r="D18" s="71">
        <v>1924481.3370999999</v>
      </c>
      <c r="E18" s="71">
        <v>2250971.9728999999</v>
      </c>
      <c r="F18" s="72">
        <v>85.495570814266003</v>
      </c>
      <c r="G18" s="71">
        <v>1664187.5138000001</v>
      </c>
      <c r="H18" s="72">
        <v>15.6408950999546</v>
      </c>
      <c r="I18" s="71">
        <v>288748.58889999997</v>
      </c>
      <c r="J18" s="72">
        <v>15.0039692946628</v>
      </c>
      <c r="K18" s="71">
        <v>234768.56340000001</v>
      </c>
      <c r="L18" s="72">
        <v>14.107097995461499</v>
      </c>
      <c r="M18" s="72">
        <v>0.22992867834705999</v>
      </c>
      <c r="N18" s="71">
        <v>9347433.7057000007</v>
      </c>
      <c r="O18" s="71">
        <v>420152024.33969998</v>
      </c>
      <c r="P18" s="71">
        <v>98122</v>
      </c>
      <c r="Q18" s="71">
        <v>78910</v>
      </c>
      <c r="R18" s="72">
        <v>24.346724116081599</v>
      </c>
      <c r="S18" s="71">
        <v>19.613148295998901</v>
      </c>
      <c r="T18" s="71">
        <v>19.850276630338399</v>
      </c>
      <c r="U18" s="73">
        <v>-1.2090273869385699</v>
      </c>
      <c r="V18" s="57"/>
      <c r="W18" s="57"/>
    </row>
    <row r="19" spans="1:23" ht="12" thickBot="1" x14ac:dyDescent="0.2">
      <c r="A19" s="55"/>
      <c r="B19" s="44" t="s">
        <v>17</v>
      </c>
      <c r="C19" s="45"/>
      <c r="D19" s="71">
        <v>453007.45299999998</v>
      </c>
      <c r="E19" s="71">
        <v>797305.22809999995</v>
      </c>
      <c r="F19" s="72">
        <v>56.817318767560202</v>
      </c>
      <c r="G19" s="71">
        <v>448787.70740000001</v>
      </c>
      <c r="H19" s="72">
        <v>0.94025427399664396</v>
      </c>
      <c r="I19" s="71">
        <v>44123.148099999999</v>
      </c>
      <c r="J19" s="72">
        <v>9.7400490450650494</v>
      </c>
      <c r="K19" s="71">
        <v>50694.875999999997</v>
      </c>
      <c r="L19" s="72">
        <v>11.295959128135401</v>
      </c>
      <c r="M19" s="72">
        <v>-0.12963298105315399</v>
      </c>
      <c r="N19" s="71">
        <v>3751594.1549</v>
      </c>
      <c r="O19" s="71">
        <v>124959539.4171</v>
      </c>
      <c r="P19" s="71">
        <v>10767</v>
      </c>
      <c r="Q19" s="71">
        <v>9559</v>
      </c>
      <c r="R19" s="72">
        <v>12.637305157443301</v>
      </c>
      <c r="S19" s="71">
        <v>42.073693043558997</v>
      </c>
      <c r="T19" s="71">
        <v>47.136479045925299</v>
      </c>
      <c r="U19" s="73">
        <v>-12.033139085567701</v>
      </c>
      <c r="V19" s="57"/>
      <c r="W19" s="57"/>
    </row>
    <row r="20" spans="1:23" ht="12" thickBot="1" x14ac:dyDescent="0.2">
      <c r="A20" s="55"/>
      <c r="B20" s="44" t="s">
        <v>18</v>
      </c>
      <c r="C20" s="45"/>
      <c r="D20" s="71">
        <v>1019839.4168</v>
      </c>
      <c r="E20" s="71">
        <v>1377441.1255000001</v>
      </c>
      <c r="F20" s="72">
        <v>74.038693772106299</v>
      </c>
      <c r="G20" s="71">
        <v>883697.22250000003</v>
      </c>
      <c r="H20" s="72">
        <v>15.405977390632801</v>
      </c>
      <c r="I20" s="71">
        <v>82354.568499999994</v>
      </c>
      <c r="J20" s="72">
        <v>8.0752486267306605</v>
      </c>
      <c r="K20" s="71">
        <v>66137.797900000005</v>
      </c>
      <c r="L20" s="72">
        <v>7.4842147532041201</v>
      </c>
      <c r="M20" s="72">
        <v>0.245196712241911</v>
      </c>
      <c r="N20" s="71">
        <v>5352815.5790999997</v>
      </c>
      <c r="O20" s="71">
        <v>192512103.68040001</v>
      </c>
      <c r="P20" s="71">
        <v>44893</v>
      </c>
      <c r="Q20" s="71">
        <v>40513</v>
      </c>
      <c r="R20" s="72">
        <v>10.8113445067016</v>
      </c>
      <c r="S20" s="71">
        <v>22.717114400908802</v>
      </c>
      <c r="T20" s="71">
        <v>22.0466351566164</v>
      </c>
      <c r="U20" s="73">
        <v>2.95142786385584</v>
      </c>
      <c r="V20" s="57"/>
      <c r="W20" s="57"/>
    </row>
    <row r="21" spans="1:23" ht="12" thickBot="1" x14ac:dyDescent="0.2">
      <c r="A21" s="55"/>
      <c r="B21" s="44" t="s">
        <v>19</v>
      </c>
      <c r="C21" s="45"/>
      <c r="D21" s="71">
        <v>367012.15730000002</v>
      </c>
      <c r="E21" s="71">
        <v>414482.56</v>
      </c>
      <c r="F21" s="72">
        <v>88.547068735533799</v>
      </c>
      <c r="G21" s="71">
        <v>303979.52919999999</v>
      </c>
      <c r="H21" s="72">
        <v>20.735813449638101</v>
      </c>
      <c r="I21" s="71">
        <v>35367.689100000003</v>
      </c>
      <c r="J21" s="72">
        <v>9.6366532815124302</v>
      </c>
      <c r="K21" s="71">
        <v>33544.481500000002</v>
      </c>
      <c r="L21" s="72">
        <v>11.0351119985878</v>
      </c>
      <c r="M21" s="72">
        <v>5.4351938634079E-2</v>
      </c>
      <c r="N21" s="71">
        <v>1812156.4794999999</v>
      </c>
      <c r="O21" s="71">
        <v>75262550.739099994</v>
      </c>
      <c r="P21" s="71">
        <v>33602</v>
      </c>
      <c r="Q21" s="71">
        <v>30775</v>
      </c>
      <c r="R21" s="72">
        <v>9.1860276198212798</v>
      </c>
      <c r="S21" s="71">
        <v>10.9223307332897</v>
      </c>
      <c r="T21" s="71">
        <v>10.862882209585701</v>
      </c>
      <c r="U21" s="73">
        <v>0.544284229764189</v>
      </c>
      <c r="V21" s="57"/>
      <c r="W21" s="57"/>
    </row>
    <row r="22" spans="1:23" ht="12" thickBot="1" x14ac:dyDescent="0.2">
      <c r="A22" s="55"/>
      <c r="B22" s="44" t="s">
        <v>20</v>
      </c>
      <c r="C22" s="45"/>
      <c r="D22" s="71">
        <v>1681118.4535000001</v>
      </c>
      <c r="E22" s="71">
        <v>1829487.0696</v>
      </c>
      <c r="F22" s="72">
        <v>91.890152241828105</v>
      </c>
      <c r="G22" s="71">
        <v>1206896.8879</v>
      </c>
      <c r="H22" s="72">
        <v>39.292633062062599</v>
      </c>
      <c r="I22" s="71">
        <v>214387.32250000001</v>
      </c>
      <c r="J22" s="72">
        <v>12.7526601146788</v>
      </c>
      <c r="K22" s="71">
        <v>129637.027</v>
      </c>
      <c r="L22" s="72">
        <v>10.741350673757101</v>
      </c>
      <c r="M22" s="72">
        <v>0.65375068729399399</v>
      </c>
      <c r="N22" s="71">
        <v>7780495.6341000004</v>
      </c>
      <c r="O22" s="71">
        <v>226676185.08219999</v>
      </c>
      <c r="P22" s="71">
        <v>100061</v>
      </c>
      <c r="Q22" s="71">
        <v>81381</v>
      </c>
      <c r="R22" s="72">
        <v>22.953760705815899</v>
      </c>
      <c r="S22" s="71">
        <v>16.8009359640619</v>
      </c>
      <c r="T22" s="71">
        <v>16.495504723461298</v>
      </c>
      <c r="U22" s="73">
        <v>1.8179418173725901</v>
      </c>
      <c r="V22" s="57"/>
      <c r="W22" s="57"/>
    </row>
    <row r="23" spans="1:23" ht="12" thickBot="1" x14ac:dyDescent="0.2">
      <c r="A23" s="55"/>
      <c r="B23" s="44" t="s">
        <v>21</v>
      </c>
      <c r="C23" s="45"/>
      <c r="D23" s="71">
        <v>3381706.9690999999</v>
      </c>
      <c r="E23" s="71">
        <v>3391629.6516</v>
      </c>
      <c r="F23" s="72">
        <v>99.707436143704001</v>
      </c>
      <c r="G23" s="71">
        <v>2557642.0044</v>
      </c>
      <c r="H23" s="72">
        <v>32.2197150063352</v>
      </c>
      <c r="I23" s="71">
        <v>166153.18539999999</v>
      </c>
      <c r="J23" s="72">
        <v>4.91329340236181</v>
      </c>
      <c r="K23" s="71">
        <v>216498.29209999999</v>
      </c>
      <c r="L23" s="72">
        <v>8.4647613593908204</v>
      </c>
      <c r="M23" s="72">
        <v>-0.23254274300115799</v>
      </c>
      <c r="N23" s="71">
        <v>18919533.7139</v>
      </c>
      <c r="O23" s="71">
        <v>509316768.40609998</v>
      </c>
      <c r="P23" s="71">
        <v>94730</v>
      </c>
      <c r="Q23" s="71">
        <v>80730</v>
      </c>
      <c r="R23" s="72">
        <v>17.3417564721913</v>
      </c>
      <c r="S23" s="71">
        <v>35.698374000844503</v>
      </c>
      <c r="T23" s="71">
        <v>29.5697985197572</v>
      </c>
      <c r="U23" s="73">
        <v>17.1676600198718</v>
      </c>
      <c r="V23" s="57"/>
      <c r="W23" s="57"/>
    </row>
    <row r="24" spans="1:23" ht="12" thickBot="1" x14ac:dyDescent="0.2">
      <c r="A24" s="55"/>
      <c r="B24" s="44" t="s">
        <v>22</v>
      </c>
      <c r="C24" s="45"/>
      <c r="D24" s="71">
        <v>285441.83789999998</v>
      </c>
      <c r="E24" s="71">
        <v>332703.09580000001</v>
      </c>
      <c r="F24" s="72">
        <v>85.794764612466807</v>
      </c>
      <c r="G24" s="71">
        <v>230681.8205</v>
      </c>
      <c r="H24" s="72">
        <v>23.738332427457198</v>
      </c>
      <c r="I24" s="71">
        <v>45503.474000000002</v>
      </c>
      <c r="J24" s="72">
        <v>15.9414171148735</v>
      </c>
      <c r="K24" s="71">
        <v>39767.440799999997</v>
      </c>
      <c r="L24" s="72">
        <v>17.239087464198299</v>
      </c>
      <c r="M24" s="72">
        <v>0.14423943519141399</v>
      </c>
      <c r="N24" s="71">
        <v>1406134.6494</v>
      </c>
      <c r="O24" s="71">
        <v>47742962.838</v>
      </c>
      <c r="P24" s="71">
        <v>29479</v>
      </c>
      <c r="Q24" s="71">
        <v>26092</v>
      </c>
      <c r="R24" s="72">
        <v>12.9809903418672</v>
      </c>
      <c r="S24" s="71">
        <v>9.6828874079853406</v>
      </c>
      <c r="T24" s="71">
        <v>9.0309257971792096</v>
      </c>
      <c r="U24" s="73">
        <v>6.73313220877142</v>
      </c>
      <c r="V24" s="57"/>
      <c r="W24" s="57"/>
    </row>
    <row r="25" spans="1:23" ht="12" thickBot="1" x14ac:dyDescent="0.2">
      <c r="A25" s="55"/>
      <c r="B25" s="44" t="s">
        <v>23</v>
      </c>
      <c r="C25" s="45"/>
      <c r="D25" s="71">
        <v>273022.16940000001</v>
      </c>
      <c r="E25" s="71">
        <v>301227.01750000002</v>
      </c>
      <c r="F25" s="72">
        <v>90.636680489657607</v>
      </c>
      <c r="G25" s="71">
        <v>205766.6612</v>
      </c>
      <c r="H25" s="72">
        <v>32.685328035054901</v>
      </c>
      <c r="I25" s="71">
        <v>22983.892100000001</v>
      </c>
      <c r="J25" s="72">
        <v>8.4183244717855494</v>
      </c>
      <c r="K25" s="71">
        <v>16201.1965</v>
      </c>
      <c r="L25" s="72">
        <v>7.8735769951833197</v>
      </c>
      <c r="M25" s="72">
        <v>0.41865399262332298</v>
      </c>
      <c r="N25" s="71">
        <v>1267203.7138</v>
      </c>
      <c r="O25" s="71">
        <v>55552279.671599999</v>
      </c>
      <c r="P25" s="71">
        <v>21427</v>
      </c>
      <c r="Q25" s="71">
        <v>18390</v>
      </c>
      <c r="R25" s="72">
        <v>16.5144100054377</v>
      </c>
      <c r="S25" s="71">
        <v>12.741968983058801</v>
      </c>
      <c r="T25" s="71">
        <v>12.1398373790103</v>
      </c>
      <c r="U25" s="73">
        <v>4.7255773801442897</v>
      </c>
      <c r="V25" s="57"/>
      <c r="W25" s="57"/>
    </row>
    <row r="26" spans="1:23" ht="12" thickBot="1" x14ac:dyDescent="0.2">
      <c r="A26" s="55"/>
      <c r="B26" s="44" t="s">
        <v>24</v>
      </c>
      <c r="C26" s="45"/>
      <c r="D26" s="71">
        <v>646324.39060000004</v>
      </c>
      <c r="E26" s="71">
        <v>645691.42090000003</v>
      </c>
      <c r="F26" s="72">
        <v>100.098029752218</v>
      </c>
      <c r="G26" s="71">
        <v>507514.2599</v>
      </c>
      <c r="H26" s="72">
        <v>27.350981374858499</v>
      </c>
      <c r="I26" s="71">
        <v>137182.43239999999</v>
      </c>
      <c r="J26" s="72">
        <v>21.225012454295602</v>
      </c>
      <c r="K26" s="71">
        <v>109468.4713</v>
      </c>
      <c r="L26" s="72">
        <v>21.569536060241798</v>
      </c>
      <c r="M26" s="72">
        <v>0.25316843078998902</v>
      </c>
      <c r="N26" s="71">
        <v>3301349.8790000002</v>
      </c>
      <c r="O26" s="71">
        <v>112530050.01450001</v>
      </c>
      <c r="P26" s="71">
        <v>45548</v>
      </c>
      <c r="Q26" s="71">
        <v>40887</v>
      </c>
      <c r="R26" s="72">
        <v>11.3997113997114</v>
      </c>
      <c r="S26" s="71">
        <v>14.1899620312637</v>
      </c>
      <c r="T26" s="71">
        <v>14.0603254041627</v>
      </c>
      <c r="U26" s="73">
        <v>0.91357980250695003</v>
      </c>
      <c r="V26" s="57"/>
      <c r="W26" s="57"/>
    </row>
    <row r="27" spans="1:23" ht="12" thickBot="1" x14ac:dyDescent="0.2">
      <c r="A27" s="55"/>
      <c r="B27" s="44" t="s">
        <v>25</v>
      </c>
      <c r="C27" s="45"/>
      <c r="D27" s="71">
        <v>253071.17689999999</v>
      </c>
      <c r="E27" s="71">
        <v>346935.61249999999</v>
      </c>
      <c r="F27" s="72">
        <v>72.944710136956601</v>
      </c>
      <c r="G27" s="71">
        <v>234705.66250000001</v>
      </c>
      <c r="H27" s="72">
        <v>7.8249132144394098</v>
      </c>
      <c r="I27" s="71">
        <v>70785.937699999995</v>
      </c>
      <c r="J27" s="72">
        <v>27.970762442050301</v>
      </c>
      <c r="K27" s="71">
        <v>75750.887300000002</v>
      </c>
      <c r="L27" s="72">
        <v>32.274844370233303</v>
      </c>
      <c r="M27" s="72">
        <v>-6.5543121367503995E-2</v>
      </c>
      <c r="N27" s="71">
        <v>1328523.3637999999</v>
      </c>
      <c r="O27" s="71">
        <v>42922085.166699998</v>
      </c>
      <c r="P27" s="71">
        <v>34543</v>
      </c>
      <c r="Q27" s="71">
        <v>31314</v>
      </c>
      <c r="R27" s="72">
        <v>10.3116816759277</v>
      </c>
      <c r="S27" s="71">
        <v>7.3262651448918801</v>
      </c>
      <c r="T27" s="71">
        <v>7.2618599380468796</v>
      </c>
      <c r="U27" s="73">
        <v>0.87910013589802705</v>
      </c>
      <c r="V27" s="57"/>
      <c r="W27" s="57"/>
    </row>
    <row r="28" spans="1:23" ht="12" thickBot="1" x14ac:dyDescent="0.2">
      <c r="A28" s="55"/>
      <c r="B28" s="44" t="s">
        <v>26</v>
      </c>
      <c r="C28" s="45"/>
      <c r="D28" s="71">
        <v>944267.34259999997</v>
      </c>
      <c r="E28" s="71">
        <v>1053800.7407</v>
      </c>
      <c r="F28" s="72">
        <v>89.605871976590095</v>
      </c>
      <c r="G28" s="71">
        <v>680010.45059999998</v>
      </c>
      <c r="H28" s="72">
        <v>38.860710415087901</v>
      </c>
      <c r="I28" s="71">
        <v>36316.942000000003</v>
      </c>
      <c r="J28" s="72">
        <v>3.8460444793105801</v>
      </c>
      <c r="K28" s="71">
        <v>40408.772299999997</v>
      </c>
      <c r="L28" s="72">
        <v>5.9423751891380103</v>
      </c>
      <c r="M28" s="72">
        <v>-0.10126094080814201</v>
      </c>
      <c r="N28" s="71">
        <v>4585765.8221000005</v>
      </c>
      <c r="O28" s="71">
        <v>149355155.73500001</v>
      </c>
      <c r="P28" s="71">
        <v>48170</v>
      </c>
      <c r="Q28" s="71">
        <v>43562</v>
      </c>
      <c r="R28" s="72">
        <v>10.578026720536201</v>
      </c>
      <c r="S28" s="71">
        <v>19.6028096865269</v>
      </c>
      <c r="T28" s="71">
        <v>18.5760118291171</v>
      </c>
      <c r="U28" s="73">
        <v>5.2380137022678399</v>
      </c>
      <c r="V28" s="57"/>
      <c r="W28" s="57"/>
    </row>
    <row r="29" spans="1:23" ht="12" thickBot="1" x14ac:dyDescent="0.2">
      <c r="A29" s="55"/>
      <c r="B29" s="44" t="s">
        <v>27</v>
      </c>
      <c r="C29" s="45"/>
      <c r="D29" s="71">
        <v>667328.07149999996</v>
      </c>
      <c r="E29" s="71">
        <v>848885.67790000001</v>
      </c>
      <c r="F29" s="72">
        <v>78.612242952532398</v>
      </c>
      <c r="G29" s="71">
        <v>540972.66189999995</v>
      </c>
      <c r="H29" s="72">
        <v>23.357078554804499</v>
      </c>
      <c r="I29" s="71">
        <v>112524.0318</v>
      </c>
      <c r="J29" s="72">
        <v>16.861875980591101</v>
      </c>
      <c r="K29" s="71">
        <v>92036.824200000003</v>
      </c>
      <c r="L29" s="72">
        <v>17.0132116984893</v>
      </c>
      <c r="M29" s="72">
        <v>0.222597941400938</v>
      </c>
      <c r="N29" s="71">
        <v>3681032.3774000001</v>
      </c>
      <c r="O29" s="71">
        <v>114603685.43610001</v>
      </c>
      <c r="P29" s="71">
        <v>102056</v>
      </c>
      <c r="Q29" s="71">
        <v>97858</v>
      </c>
      <c r="R29" s="72">
        <v>4.2898894316254301</v>
      </c>
      <c r="S29" s="71">
        <v>6.5388421209923999</v>
      </c>
      <c r="T29" s="71">
        <v>6.2738647254184601</v>
      </c>
      <c r="U29" s="73">
        <v>4.0523595870780502</v>
      </c>
      <c r="V29" s="57"/>
      <c r="W29" s="57"/>
    </row>
    <row r="30" spans="1:23" ht="12" thickBot="1" x14ac:dyDescent="0.2">
      <c r="A30" s="55"/>
      <c r="B30" s="44" t="s">
        <v>28</v>
      </c>
      <c r="C30" s="45"/>
      <c r="D30" s="71">
        <v>1515063.5134999999</v>
      </c>
      <c r="E30" s="71">
        <v>1564435.4097</v>
      </c>
      <c r="F30" s="72">
        <v>96.844107727690201</v>
      </c>
      <c r="G30" s="71">
        <v>1140658.5123000001</v>
      </c>
      <c r="H30" s="72">
        <v>32.823583672299797</v>
      </c>
      <c r="I30" s="71">
        <v>169057.60389999999</v>
      </c>
      <c r="J30" s="72">
        <v>11.1584499523359</v>
      </c>
      <c r="K30" s="71">
        <v>84440.640299999999</v>
      </c>
      <c r="L30" s="72">
        <v>7.4027975410217799</v>
      </c>
      <c r="M30" s="72">
        <v>1.0020881331474201</v>
      </c>
      <c r="N30" s="71">
        <v>7229476.2023</v>
      </c>
      <c r="O30" s="71">
        <v>203958689.46529999</v>
      </c>
      <c r="P30" s="71">
        <v>83430</v>
      </c>
      <c r="Q30" s="71">
        <v>75236</v>
      </c>
      <c r="R30" s="72">
        <v>10.8910627890903</v>
      </c>
      <c r="S30" s="71">
        <v>18.159696913580198</v>
      </c>
      <c r="T30" s="71">
        <v>17.478161171513602</v>
      </c>
      <c r="U30" s="73">
        <v>3.7530127584725399</v>
      </c>
      <c r="V30" s="57"/>
      <c r="W30" s="57"/>
    </row>
    <row r="31" spans="1:23" ht="12" thickBot="1" x14ac:dyDescent="0.2">
      <c r="A31" s="55"/>
      <c r="B31" s="44" t="s">
        <v>29</v>
      </c>
      <c r="C31" s="45"/>
      <c r="D31" s="71">
        <v>967687.8591</v>
      </c>
      <c r="E31" s="71">
        <v>1159852.9589</v>
      </c>
      <c r="F31" s="72">
        <v>83.431942960920793</v>
      </c>
      <c r="G31" s="71">
        <v>725949.23589999997</v>
      </c>
      <c r="H31" s="72">
        <v>33.299659431461897</v>
      </c>
      <c r="I31" s="71">
        <v>43283.306199999999</v>
      </c>
      <c r="J31" s="72">
        <v>4.4728582458661501</v>
      </c>
      <c r="K31" s="71">
        <v>24537.9774</v>
      </c>
      <c r="L31" s="72">
        <v>3.38012304256769</v>
      </c>
      <c r="M31" s="72">
        <v>0.76393129288643002</v>
      </c>
      <c r="N31" s="71">
        <v>4458765.4686000003</v>
      </c>
      <c r="O31" s="71">
        <v>199236219.97209999</v>
      </c>
      <c r="P31" s="71">
        <v>39180</v>
      </c>
      <c r="Q31" s="71">
        <v>35212</v>
      </c>
      <c r="R31" s="72">
        <v>11.268885607179399</v>
      </c>
      <c r="S31" s="71">
        <v>24.6985160566616</v>
      </c>
      <c r="T31" s="71">
        <v>24.330338804952898</v>
      </c>
      <c r="U31" s="73">
        <v>1.49068571919082</v>
      </c>
      <c r="V31" s="57"/>
      <c r="W31" s="57"/>
    </row>
    <row r="32" spans="1:23" ht="12" thickBot="1" x14ac:dyDescent="0.2">
      <c r="A32" s="55"/>
      <c r="B32" s="44" t="s">
        <v>30</v>
      </c>
      <c r="C32" s="45"/>
      <c r="D32" s="71">
        <v>139758.6874</v>
      </c>
      <c r="E32" s="71">
        <v>176045.38639999999</v>
      </c>
      <c r="F32" s="72">
        <v>79.387872785514801</v>
      </c>
      <c r="G32" s="71">
        <v>121037.89449999999</v>
      </c>
      <c r="H32" s="72">
        <v>15.4668857859222</v>
      </c>
      <c r="I32" s="71">
        <v>38232.081100000003</v>
      </c>
      <c r="J32" s="72">
        <v>27.3557814624982</v>
      </c>
      <c r="K32" s="71">
        <v>39898.261599999998</v>
      </c>
      <c r="L32" s="72">
        <v>32.963446501459103</v>
      </c>
      <c r="M32" s="72">
        <v>-4.1760729244404E-2</v>
      </c>
      <c r="N32" s="71">
        <v>693915.8297</v>
      </c>
      <c r="O32" s="71">
        <v>20877580.934799999</v>
      </c>
      <c r="P32" s="71">
        <v>26046</v>
      </c>
      <c r="Q32" s="71">
        <v>23595</v>
      </c>
      <c r="R32" s="72">
        <v>10.387794024157699</v>
      </c>
      <c r="S32" s="71">
        <v>5.36584072026415</v>
      </c>
      <c r="T32" s="71">
        <v>5.0852655096418697</v>
      </c>
      <c r="U32" s="73">
        <v>5.2289142605869898</v>
      </c>
      <c r="V32" s="57"/>
      <c r="W32" s="57"/>
    </row>
    <row r="33" spans="1:23" ht="12" thickBot="1" x14ac:dyDescent="0.2">
      <c r="A33" s="55"/>
      <c r="B33" s="44" t="s">
        <v>31</v>
      </c>
      <c r="C33" s="45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1">
        <v>170.96</v>
      </c>
      <c r="P33" s="74"/>
      <c r="Q33" s="74"/>
      <c r="R33" s="74"/>
      <c r="S33" s="74"/>
      <c r="T33" s="74"/>
      <c r="U33" s="75"/>
      <c r="V33" s="57"/>
      <c r="W33" s="57"/>
    </row>
    <row r="34" spans="1:23" ht="12" thickBot="1" x14ac:dyDescent="0.2">
      <c r="A34" s="55"/>
      <c r="B34" s="44" t="s">
        <v>71</v>
      </c>
      <c r="C34" s="45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57"/>
      <c r="W34" s="57"/>
    </row>
    <row r="35" spans="1:23" ht="12" customHeight="1" thickBot="1" x14ac:dyDescent="0.2">
      <c r="A35" s="55"/>
      <c r="B35" s="44" t="s">
        <v>32</v>
      </c>
      <c r="C35" s="45"/>
      <c r="D35" s="71">
        <v>160408.31150000001</v>
      </c>
      <c r="E35" s="71">
        <v>172842.62340000001</v>
      </c>
      <c r="F35" s="72">
        <v>92.805992147420696</v>
      </c>
      <c r="G35" s="71">
        <v>94709.303899999999</v>
      </c>
      <c r="H35" s="72">
        <v>69.369116754747907</v>
      </c>
      <c r="I35" s="71">
        <v>25938.709299999999</v>
      </c>
      <c r="J35" s="72">
        <v>16.1704272412343</v>
      </c>
      <c r="K35" s="71">
        <v>18092.3279</v>
      </c>
      <c r="L35" s="72">
        <v>19.103010110921101</v>
      </c>
      <c r="M35" s="72">
        <v>0.43368556237586198</v>
      </c>
      <c r="N35" s="71">
        <v>810975.34770000004</v>
      </c>
      <c r="O35" s="71">
        <v>31607177.648800001</v>
      </c>
      <c r="P35" s="71">
        <v>10960</v>
      </c>
      <c r="Q35" s="71">
        <v>9916</v>
      </c>
      <c r="R35" s="72">
        <v>10.5284388866479</v>
      </c>
      <c r="S35" s="71">
        <v>14.6357948448905</v>
      </c>
      <c r="T35" s="71">
        <v>14.3508275413473</v>
      </c>
      <c r="U35" s="73">
        <v>1.94705724262512</v>
      </c>
      <c r="V35" s="57"/>
      <c r="W35" s="57"/>
    </row>
    <row r="36" spans="1:23" ht="12" customHeight="1" thickBot="1" x14ac:dyDescent="0.2">
      <c r="A36" s="55"/>
      <c r="B36" s="44" t="s">
        <v>70</v>
      </c>
      <c r="C36" s="45"/>
      <c r="D36" s="71">
        <v>82409.41</v>
      </c>
      <c r="E36" s="74"/>
      <c r="F36" s="74"/>
      <c r="G36" s="74"/>
      <c r="H36" s="74"/>
      <c r="I36" s="71">
        <v>2652.37</v>
      </c>
      <c r="J36" s="72">
        <v>3.21852807828621</v>
      </c>
      <c r="K36" s="74"/>
      <c r="L36" s="74"/>
      <c r="M36" s="74"/>
      <c r="N36" s="71">
        <v>520842.47</v>
      </c>
      <c r="O36" s="71">
        <v>7594308.5499999998</v>
      </c>
      <c r="P36" s="71">
        <v>46</v>
      </c>
      <c r="Q36" s="71">
        <v>27</v>
      </c>
      <c r="R36" s="72">
        <v>70.370370370370395</v>
      </c>
      <c r="S36" s="71">
        <v>1791.5089130434801</v>
      </c>
      <c r="T36" s="71">
        <v>4954.4337037037103</v>
      </c>
      <c r="U36" s="73">
        <v>-176.550882199461</v>
      </c>
      <c r="V36" s="57"/>
      <c r="W36" s="57"/>
    </row>
    <row r="37" spans="1:23" ht="12" customHeight="1" thickBot="1" x14ac:dyDescent="0.2">
      <c r="A37" s="55"/>
      <c r="B37" s="44" t="s">
        <v>36</v>
      </c>
      <c r="C37" s="45"/>
      <c r="D37" s="71">
        <v>329745.34000000003</v>
      </c>
      <c r="E37" s="71">
        <v>294623.54509999999</v>
      </c>
      <c r="F37" s="72">
        <v>111.92090567238201</v>
      </c>
      <c r="G37" s="71">
        <v>235343.62</v>
      </c>
      <c r="H37" s="72">
        <v>40.112291975452699</v>
      </c>
      <c r="I37" s="71">
        <v>-57126.6</v>
      </c>
      <c r="J37" s="72">
        <v>-17.324460142484501</v>
      </c>
      <c r="K37" s="71">
        <v>-27581.35</v>
      </c>
      <c r="L37" s="72">
        <v>-11.719608120245599</v>
      </c>
      <c r="M37" s="72">
        <v>1.07120391133864</v>
      </c>
      <c r="N37" s="71">
        <v>1367986.73</v>
      </c>
      <c r="O37" s="71">
        <v>83996891.019999996</v>
      </c>
      <c r="P37" s="71">
        <v>123</v>
      </c>
      <c r="Q37" s="71">
        <v>108</v>
      </c>
      <c r="R37" s="72">
        <v>13.8888888888889</v>
      </c>
      <c r="S37" s="71">
        <v>2680.85642276423</v>
      </c>
      <c r="T37" s="71">
        <v>2176.86851851852</v>
      </c>
      <c r="U37" s="73">
        <v>18.7995112295513</v>
      </c>
      <c r="V37" s="57"/>
      <c r="W37" s="57"/>
    </row>
    <row r="38" spans="1:23" ht="12" customHeight="1" thickBot="1" x14ac:dyDescent="0.2">
      <c r="A38" s="55"/>
      <c r="B38" s="44" t="s">
        <v>37</v>
      </c>
      <c r="C38" s="45"/>
      <c r="D38" s="71">
        <v>605097.35</v>
      </c>
      <c r="E38" s="71">
        <v>275128.41249999998</v>
      </c>
      <c r="F38" s="72">
        <v>219.932701425375</v>
      </c>
      <c r="G38" s="71">
        <v>427545.46</v>
      </c>
      <c r="H38" s="72">
        <v>41.528189774252297</v>
      </c>
      <c r="I38" s="71">
        <v>-79789.259999999995</v>
      </c>
      <c r="J38" s="72">
        <v>-13.186185660869301</v>
      </c>
      <c r="K38" s="71">
        <v>-13072.91</v>
      </c>
      <c r="L38" s="72">
        <v>-3.0576654936296102</v>
      </c>
      <c r="M38" s="72">
        <v>5.1034046742462102</v>
      </c>
      <c r="N38" s="71">
        <v>3339814.32</v>
      </c>
      <c r="O38" s="71">
        <v>70231578.109999999</v>
      </c>
      <c r="P38" s="71">
        <v>257</v>
      </c>
      <c r="Q38" s="71">
        <v>244</v>
      </c>
      <c r="R38" s="72">
        <v>5.3278688524590203</v>
      </c>
      <c r="S38" s="71">
        <v>2354.4643968871601</v>
      </c>
      <c r="T38" s="71">
        <v>2084.35651639344</v>
      </c>
      <c r="U38" s="73">
        <v>11.4721582051029</v>
      </c>
      <c r="V38" s="57"/>
      <c r="W38" s="57"/>
    </row>
    <row r="39" spans="1:23" ht="12" thickBot="1" x14ac:dyDescent="0.2">
      <c r="A39" s="55"/>
      <c r="B39" s="44" t="s">
        <v>38</v>
      </c>
      <c r="C39" s="45"/>
      <c r="D39" s="71">
        <v>355193.37</v>
      </c>
      <c r="E39" s="71">
        <v>171280.7383</v>
      </c>
      <c r="F39" s="72">
        <v>207.37496435698199</v>
      </c>
      <c r="G39" s="71">
        <v>225545.57</v>
      </c>
      <c r="H39" s="72">
        <v>57.481864973007497</v>
      </c>
      <c r="I39" s="71">
        <v>-68660.84</v>
      </c>
      <c r="J39" s="72">
        <v>-19.3305522566483</v>
      </c>
      <c r="K39" s="71">
        <v>-27203.439999999999</v>
      </c>
      <c r="L39" s="72">
        <v>-12.061172383035499</v>
      </c>
      <c r="M39" s="72">
        <v>1.52397637945789</v>
      </c>
      <c r="N39" s="71">
        <v>1478002.69</v>
      </c>
      <c r="O39" s="71">
        <v>52127845.170000002</v>
      </c>
      <c r="P39" s="71">
        <v>172</v>
      </c>
      <c r="Q39" s="71">
        <v>131</v>
      </c>
      <c r="R39" s="72">
        <v>31.297709923664101</v>
      </c>
      <c r="S39" s="71">
        <v>2065.0777325581398</v>
      </c>
      <c r="T39" s="71">
        <v>1773.9232061068701</v>
      </c>
      <c r="U39" s="73">
        <v>14.0989620807444</v>
      </c>
      <c r="V39" s="57"/>
      <c r="W39" s="57"/>
    </row>
    <row r="40" spans="1:23" ht="12" customHeight="1" thickBot="1" x14ac:dyDescent="0.2">
      <c r="A40" s="55"/>
      <c r="B40" s="44" t="s">
        <v>73</v>
      </c>
      <c r="C40" s="45"/>
      <c r="D40" s="71">
        <v>20.51</v>
      </c>
      <c r="E40" s="74"/>
      <c r="F40" s="74"/>
      <c r="G40" s="71">
        <v>3.25</v>
      </c>
      <c r="H40" s="72">
        <v>531.07692307692298</v>
      </c>
      <c r="I40" s="71">
        <v>19.309999999999999</v>
      </c>
      <c r="J40" s="72">
        <v>94.149195514383194</v>
      </c>
      <c r="K40" s="71">
        <v>0.92</v>
      </c>
      <c r="L40" s="72">
        <v>28.307692307692299</v>
      </c>
      <c r="M40" s="72">
        <v>19.989130434782599</v>
      </c>
      <c r="N40" s="71">
        <v>80.7</v>
      </c>
      <c r="O40" s="71">
        <v>3194.92</v>
      </c>
      <c r="P40" s="71">
        <v>4</v>
      </c>
      <c r="Q40" s="71">
        <v>5</v>
      </c>
      <c r="R40" s="72">
        <v>-20</v>
      </c>
      <c r="S40" s="71">
        <v>5.1275000000000004</v>
      </c>
      <c r="T40" s="71">
        <v>1.6E-2</v>
      </c>
      <c r="U40" s="73">
        <v>99.687957094100398</v>
      </c>
      <c r="V40" s="57"/>
      <c r="W40" s="57"/>
    </row>
    <row r="41" spans="1:23" ht="12" customHeight="1" thickBot="1" x14ac:dyDescent="0.2">
      <c r="A41" s="55"/>
      <c r="B41" s="44" t="s">
        <v>33</v>
      </c>
      <c r="C41" s="45"/>
      <c r="D41" s="71">
        <v>152739.31580000001</v>
      </c>
      <c r="E41" s="71">
        <v>118347.7583</v>
      </c>
      <c r="F41" s="72">
        <v>129.05974561243599</v>
      </c>
      <c r="G41" s="71">
        <v>217568.46230000001</v>
      </c>
      <c r="H41" s="72">
        <v>-29.797124920894401</v>
      </c>
      <c r="I41" s="71">
        <v>8142.9014999999999</v>
      </c>
      <c r="J41" s="72">
        <v>5.3312413096458302</v>
      </c>
      <c r="K41" s="71">
        <v>8543.3600999999999</v>
      </c>
      <c r="L41" s="72">
        <v>3.9267456366078299</v>
      </c>
      <c r="M41" s="72">
        <v>-4.6873665081728001E-2</v>
      </c>
      <c r="N41" s="71">
        <v>817235.04249999998</v>
      </c>
      <c r="O41" s="71">
        <v>35990092.5277</v>
      </c>
      <c r="P41" s="71">
        <v>247</v>
      </c>
      <c r="Q41" s="71">
        <v>193</v>
      </c>
      <c r="R41" s="72">
        <v>27.979274611398999</v>
      </c>
      <c r="S41" s="71">
        <v>618.37779676113405</v>
      </c>
      <c r="T41" s="71">
        <v>565.25840621761699</v>
      </c>
      <c r="U41" s="73">
        <v>8.5901193124558404</v>
      </c>
      <c r="V41" s="57"/>
      <c r="W41" s="57"/>
    </row>
    <row r="42" spans="1:23" ht="12" thickBot="1" x14ac:dyDescent="0.2">
      <c r="A42" s="55"/>
      <c r="B42" s="44" t="s">
        <v>34</v>
      </c>
      <c r="C42" s="45"/>
      <c r="D42" s="71">
        <v>486834.45689999999</v>
      </c>
      <c r="E42" s="71">
        <v>374966.67550000001</v>
      </c>
      <c r="F42" s="72">
        <v>129.83405958698299</v>
      </c>
      <c r="G42" s="71">
        <v>442889.49939999997</v>
      </c>
      <c r="H42" s="72">
        <v>9.9223299625604202</v>
      </c>
      <c r="I42" s="71">
        <v>29838.5965</v>
      </c>
      <c r="J42" s="72">
        <v>6.1291052999827196</v>
      </c>
      <c r="K42" s="71">
        <v>29562.9097</v>
      </c>
      <c r="L42" s="72">
        <v>6.6750080415205302</v>
      </c>
      <c r="M42" s="72">
        <v>9.3254284776979994E-3</v>
      </c>
      <c r="N42" s="71">
        <v>2678125.5419999999</v>
      </c>
      <c r="O42" s="71">
        <v>87367420.282800004</v>
      </c>
      <c r="P42" s="71">
        <v>2295</v>
      </c>
      <c r="Q42" s="71">
        <v>1826</v>
      </c>
      <c r="R42" s="72">
        <v>25.684556407448</v>
      </c>
      <c r="S42" s="71">
        <v>212.128303660131</v>
      </c>
      <c r="T42" s="71">
        <v>204.66612902519199</v>
      </c>
      <c r="U42" s="73">
        <v>3.5177647236056102</v>
      </c>
      <c r="V42" s="57"/>
      <c r="W42" s="57"/>
    </row>
    <row r="43" spans="1:23" ht="12" thickBot="1" x14ac:dyDescent="0.2">
      <c r="A43" s="55"/>
      <c r="B43" s="44" t="s">
        <v>39</v>
      </c>
      <c r="C43" s="45"/>
      <c r="D43" s="71">
        <v>163340.19</v>
      </c>
      <c r="E43" s="71">
        <v>126510.5732</v>
      </c>
      <c r="F43" s="72">
        <v>129.11188833345699</v>
      </c>
      <c r="G43" s="71">
        <v>80129.070000000007</v>
      </c>
      <c r="H43" s="72">
        <v>103.846356883962</v>
      </c>
      <c r="I43" s="71">
        <v>-14621.41</v>
      </c>
      <c r="J43" s="72">
        <v>-8.95150789282172</v>
      </c>
      <c r="K43" s="71">
        <v>-9241.02</v>
      </c>
      <c r="L43" s="72">
        <v>-11.5326684809895</v>
      </c>
      <c r="M43" s="72">
        <v>0.58222901800883498</v>
      </c>
      <c r="N43" s="71">
        <v>645155.72</v>
      </c>
      <c r="O43" s="71">
        <v>38399083.899999999</v>
      </c>
      <c r="P43" s="71">
        <v>94</v>
      </c>
      <c r="Q43" s="71">
        <v>86</v>
      </c>
      <c r="R43" s="72">
        <v>9.3023255813953405</v>
      </c>
      <c r="S43" s="71">
        <v>1737.66159574468</v>
      </c>
      <c r="T43" s="71">
        <v>1302.87302325581</v>
      </c>
      <c r="U43" s="73">
        <v>25.021475617209401</v>
      </c>
      <c r="V43" s="57"/>
      <c r="W43" s="57"/>
    </row>
    <row r="44" spans="1:23" ht="12" thickBot="1" x14ac:dyDescent="0.2">
      <c r="A44" s="55"/>
      <c r="B44" s="44" t="s">
        <v>40</v>
      </c>
      <c r="C44" s="45"/>
      <c r="D44" s="71">
        <v>98484.63</v>
      </c>
      <c r="E44" s="71">
        <v>25836.477299999999</v>
      </c>
      <c r="F44" s="72">
        <v>381.184434922945</v>
      </c>
      <c r="G44" s="71">
        <v>44881.25</v>
      </c>
      <c r="H44" s="72">
        <v>119.43379473610899</v>
      </c>
      <c r="I44" s="71">
        <v>13073.37</v>
      </c>
      <c r="J44" s="72">
        <v>13.2745282182611</v>
      </c>
      <c r="K44" s="71">
        <v>4893.7</v>
      </c>
      <c r="L44" s="72">
        <v>10.903662442556699</v>
      </c>
      <c r="M44" s="72">
        <v>1.6714694403007999</v>
      </c>
      <c r="N44" s="71">
        <v>329315.57</v>
      </c>
      <c r="O44" s="71">
        <v>14177974.01</v>
      </c>
      <c r="P44" s="71">
        <v>86</v>
      </c>
      <c r="Q44" s="71">
        <v>44</v>
      </c>
      <c r="R44" s="72">
        <v>95.454545454545496</v>
      </c>
      <c r="S44" s="71">
        <v>1145.17011627907</v>
      </c>
      <c r="T44" s="71">
        <v>1182.9070454545499</v>
      </c>
      <c r="U44" s="73">
        <v>-3.29531207975388</v>
      </c>
      <c r="V44" s="57"/>
      <c r="W44" s="57"/>
    </row>
    <row r="45" spans="1:23" ht="12" thickBot="1" x14ac:dyDescent="0.2">
      <c r="A45" s="56"/>
      <c r="B45" s="44" t="s">
        <v>35</v>
      </c>
      <c r="C45" s="45"/>
      <c r="D45" s="76">
        <v>9239.5607</v>
      </c>
      <c r="E45" s="77"/>
      <c r="F45" s="77"/>
      <c r="G45" s="76">
        <v>5752.1453000000001</v>
      </c>
      <c r="H45" s="78">
        <v>60.628082534702301</v>
      </c>
      <c r="I45" s="76">
        <v>1239.3113000000001</v>
      </c>
      <c r="J45" s="78">
        <v>13.4130976595024</v>
      </c>
      <c r="K45" s="76">
        <v>561.26620000000003</v>
      </c>
      <c r="L45" s="78">
        <v>9.7575108194850397</v>
      </c>
      <c r="M45" s="78">
        <v>1.20806330400797</v>
      </c>
      <c r="N45" s="76">
        <v>76409.356599999999</v>
      </c>
      <c r="O45" s="76">
        <v>3839650.5674000001</v>
      </c>
      <c r="P45" s="76">
        <v>27</v>
      </c>
      <c r="Q45" s="76">
        <v>20</v>
      </c>
      <c r="R45" s="78">
        <v>35</v>
      </c>
      <c r="S45" s="76">
        <v>342.20595185185198</v>
      </c>
      <c r="T45" s="76">
        <v>196.96429499999999</v>
      </c>
      <c r="U45" s="79">
        <v>42.442761753813699</v>
      </c>
      <c r="V45" s="57"/>
      <c r="W45" s="57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19:C19"/>
    <mergeCell ref="B20:C20"/>
    <mergeCell ref="B21:C21"/>
    <mergeCell ref="B22:C22"/>
    <mergeCell ref="B23:C23"/>
    <mergeCell ref="B24:C24"/>
    <mergeCell ref="B40:C40"/>
    <mergeCell ref="B41:C41"/>
    <mergeCell ref="B42:C42"/>
    <mergeCell ref="B31:C31"/>
    <mergeCell ref="B32:C32"/>
    <mergeCell ref="B33:C33"/>
    <mergeCell ref="B34:C34"/>
    <mergeCell ref="B35:C35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69877</v>
      </c>
      <c r="D2" s="32">
        <v>606290.89629829105</v>
      </c>
      <c r="E2" s="32">
        <v>466875.79475555598</v>
      </c>
      <c r="F2" s="32">
        <v>139415.10154273501</v>
      </c>
      <c r="G2" s="32">
        <v>466875.79475555598</v>
      </c>
      <c r="H2" s="32">
        <v>0.22994754233311801</v>
      </c>
    </row>
    <row r="3" spans="1:8" ht="14.25" x14ac:dyDescent="0.2">
      <c r="A3" s="32">
        <v>2</v>
      </c>
      <c r="B3" s="33">
        <v>13</v>
      </c>
      <c r="C3" s="32">
        <v>17055</v>
      </c>
      <c r="D3" s="32">
        <v>118905.983598654</v>
      </c>
      <c r="E3" s="32">
        <v>91826.749734339304</v>
      </c>
      <c r="F3" s="32">
        <v>27079.233864314301</v>
      </c>
      <c r="G3" s="32">
        <v>91826.749734339304</v>
      </c>
      <c r="H3" s="32">
        <v>0.22773651118950899</v>
      </c>
    </row>
    <row r="4" spans="1:8" ht="14.25" x14ac:dyDescent="0.2">
      <c r="A4" s="32">
        <v>3</v>
      </c>
      <c r="B4" s="33">
        <v>14</v>
      </c>
      <c r="C4" s="32">
        <v>133108</v>
      </c>
      <c r="D4" s="32">
        <v>185628.89346410299</v>
      </c>
      <c r="E4" s="32">
        <v>131636.93354700899</v>
      </c>
      <c r="F4" s="32">
        <v>53991.959917093998</v>
      </c>
      <c r="G4" s="32">
        <v>131636.93354700899</v>
      </c>
      <c r="H4" s="32">
        <v>0.29085967658119499</v>
      </c>
    </row>
    <row r="5" spans="1:8" ht="14.25" x14ac:dyDescent="0.2">
      <c r="A5" s="32">
        <v>4</v>
      </c>
      <c r="B5" s="33">
        <v>15</v>
      </c>
      <c r="C5" s="32">
        <v>4365</v>
      </c>
      <c r="D5" s="32">
        <v>82671.366880341899</v>
      </c>
      <c r="E5" s="32">
        <v>65370.461963247901</v>
      </c>
      <c r="F5" s="32">
        <v>17300.904917094002</v>
      </c>
      <c r="G5" s="32">
        <v>65370.461963247901</v>
      </c>
      <c r="H5" s="32">
        <v>0.209273241388826</v>
      </c>
    </row>
    <row r="6" spans="1:8" ht="14.25" x14ac:dyDescent="0.2">
      <c r="A6" s="32">
        <v>5</v>
      </c>
      <c r="B6" s="33">
        <v>16</v>
      </c>
      <c r="C6" s="32">
        <v>4121</v>
      </c>
      <c r="D6" s="32">
        <v>238867.823694872</v>
      </c>
      <c r="E6" s="32">
        <v>196000.28619230801</v>
      </c>
      <c r="F6" s="32">
        <v>42867.537502564097</v>
      </c>
      <c r="G6" s="32">
        <v>196000.28619230801</v>
      </c>
      <c r="H6" s="32">
        <v>0.17946133070364001</v>
      </c>
    </row>
    <row r="7" spans="1:8" ht="14.25" x14ac:dyDescent="0.2">
      <c r="A7" s="32">
        <v>6</v>
      </c>
      <c r="B7" s="33">
        <v>17</v>
      </c>
      <c r="C7" s="32">
        <v>22048</v>
      </c>
      <c r="D7" s="32">
        <v>276651.43267948698</v>
      </c>
      <c r="E7" s="32">
        <v>196571.66653504301</v>
      </c>
      <c r="F7" s="32">
        <v>80079.766144444395</v>
      </c>
      <c r="G7" s="32">
        <v>196571.66653504301</v>
      </c>
      <c r="H7" s="32">
        <v>0.28946087634117001</v>
      </c>
    </row>
    <row r="8" spans="1:8" ht="14.25" x14ac:dyDescent="0.2">
      <c r="A8" s="32">
        <v>7</v>
      </c>
      <c r="B8" s="33">
        <v>18</v>
      </c>
      <c r="C8" s="32">
        <v>64588</v>
      </c>
      <c r="D8" s="32">
        <v>186846.23772906</v>
      </c>
      <c r="E8" s="32">
        <v>146359.92976837599</v>
      </c>
      <c r="F8" s="32">
        <v>40486.3079606838</v>
      </c>
      <c r="G8" s="32">
        <v>146359.92976837599</v>
      </c>
      <c r="H8" s="32">
        <v>0.216682489584788</v>
      </c>
    </row>
    <row r="9" spans="1:8" ht="14.25" x14ac:dyDescent="0.2">
      <c r="A9" s="32">
        <v>8</v>
      </c>
      <c r="B9" s="33">
        <v>19</v>
      </c>
      <c r="C9" s="32">
        <v>25596</v>
      </c>
      <c r="D9" s="32">
        <v>133439.29778717901</v>
      </c>
      <c r="E9" s="32">
        <v>98248.882333333298</v>
      </c>
      <c r="F9" s="32">
        <v>35190.415453846203</v>
      </c>
      <c r="G9" s="32">
        <v>98248.882333333298</v>
      </c>
      <c r="H9" s="32">
        <v>0.26371852997885897</v>
      </c>
    </row>
    <row r="10" spans="1:8" ht="14.25" x14ac:dyDescent="0.2">
      <c r="A10" s="32">
        <v>9</v>
      </c>
      <c r="B10" s="33">
        <v>21</v>
      </c>
      <c r="C10" s="32">
        <v>223626</v>
      </c>
      <c r="D10" s="32">
        <v>1048954.4577931601</v>
      </c>
      <c r="E10" s="32">
        <v>988051.00115640997</v>
      </c>
      <c r="F10" s="32">
        <v>60903.456636752097</v>
      </c>
      <c r="G10" s="32">
        <v>988051.00115640997</v>
      </c>
      <c r="H10" s="35">
        <v>5.8061106642211702E-2</v>
      </c>
    </row>
    <row r="11" spans="1:8" ht="14.25" x14ac:dyDescent="0.2">
      <c r="A11" s="32">
        <v>10</v>
      </c>
      <c r="B11" s="33">
        <v>22</v>
      </c>
      <c r="C11" s="32">
        <v>37304</v>
      </c>
      <c r="D11" s="32">
        <v>478640.27888888901</v>
      </c>
      <c r="E11" s="32">
        <v>413879.15933931601</v>
      </c>
      <c r="F11" s="32">
        <v>64761.119549572599</v>
      </c>
      <c r="G11" s="32">
        <v>413879.15933931601</v>
      </c>
      <c r="H11" s="32">
        <v>0.13530227689969701</v>
      </c>
    </row>
    <row r="12" spans="1:8" ht="14.25" x14ac:dyDescent="0.2">
      <c r="A12" s="32">
        <v>11</v>
      </c>
      <c r="B12" s="33">
        <v>23</v>
      </c>
      <c r="C12" s="32">
        <v>274349.69300000003</v>
      </c>
      <c r="D12" s="32">
        <v>1924481.3560669799</v>
      </c>
      <c r="E12" s="32">
        <v>1635732.7400986501</v>
      </c>
      <c r="F12" s="32">
        <v>288748.61596833798</v>
      </c>
      <c r="G12" s="32">
        <v>1635732.7400986501</v>
      </c>
      <c r="H12" s="32">
        <v>0.15003970553315599</v>
      </c>
    </row>
    <row r="13" spans="1:8" ht="14.25" x14ac:dyDescent="0.2">
      <c r="A13" s="32">
        <v>12</v>
      </c>
      <c r="B13" s="33">
        <v>24</v>
      </c>
      <c r="C13" s="32">
        <v>17186.294000000002</v>
      </c>
      <c r="D13" s="32">
        <v>453007.45514358999</v>
      </c>
      <c r="E13" s="32">
        <v>408884.304762393</v>
      </c>
      <c r="F13" s="32">
        <v>44123.150381196603</v>
      </c>
      <c r="G13" s="32">
        <v>408884.304762393</v>
      </c>
      <c r="H13" s="32">
        <v>9.7400495025431494E-2</v>
      </c>
    </row>
    <row r="14" spans="1:8" ht="14.25" x14ac:dyDescent="0.2">
      <c r="A14" s="32">
        <v>13</v>
      </c>
      <c r="B14" s="33">
        <v>25</v>
      </c>
      <c r="C14" s="32">
        <v>94638</v>
      </c>
      <c r="D14" s="32">
        <v>1019839.7537999999</v>
      </c>
      <c r="E14" s="32">
        <v>937484.84829999995</v>
      </c>
      <c r="F14" s="32">
        <v>82354.905499999993</v>
      </c>
      <c r="G14" s="32">
        <v>937484.84829999995</v>
      </c>
      <c r="H14" s="32">
        <v>8.0752790027197305E-2</v>
      </c>
    </row>
    <row r="15" spans="1:8" ht="14.25" x14ac:dyDescent="0.2">
      <c r="A15" s="32">
        <v>14</v>
      </c>
      <c r="B15" s="33">
        <v>26</v>
      </c>
      <c r="C15" s="32">
        <v>70998</v>
      </c>
      <c r="D15" s="32">
        <v>367011.682477339</v>
      </c>
      <c r="E15" s="32">
        <v>331644.46778215002</v>
      </c>
      <c r="F15" s="32">
        <v>35367.214695189497</v>
      </c>
      <c r="G15" s="32">
        <v>331644.46778215002</v>
      </c>
      <c r="H15" s="32">
        <v>9.6365364874654094E-2</v>
      </c>
    </row>
    <row r="16" spans="1:8" ht="14.25" x14ac:dyDescent="0.2">
      <c r="A16" s="32">
        <v>15</v>
      </c>
      <c r="B16" s="33">
        <v>27</v>
      </c>
      <c r="C16" s="32">
        <v>241910.84899999999</v>
      </c>
      <c r="D16" s="32">
        <v>1681119.96291538</v>
      </c>
      <c r="E16" s="32">
        <v>1466731.1336461499</v>
      </c>
      <c r="F16" s="32">
        <v>214388.82926923101</v>
      </c>
      <c r="G16" s="32">
        <v>1466731.1336461499</v>
      </c>
      <c r="H16" s="32">
        <v>0.12752738293431401</v>
      </c>
    </row>
    <row r="17" spans="1:8" ht="14.25" x14ac:dyDescent="0.2">
      <c r="A17" s="32">
        <v>16</v>
      </c>
      <c r="B17" s="33">
        <v>29</v>
      </c>
      <c r="C17" s="32">
        <v>245819</v>
      </c>
      <c r="D17" s="32">
        <v>3381708.8542188001</v>
      </c>
      <c r="E17" s="32">
        <v>3215553.8218906</v>
      </c>
      <c r="F17" s="32">
        <v>166155.03232820501</v>
      </c>
      <c r="G17" s="32">
        <v>3215553.8218906</v>
      </c>
      <c r="H17" s="32">
        <v>4.9133452787019402E-2</v>
      </c>
    </row>
    <row r="18" spans="1:8" ht="14.25" x14ac:dyDescent="0.2">
      <c r="A18" s="32">
        <v>17</v>
      </c>
      <c r="B18" s="33">
        <v>31</v>
      </c>
      <c r="C18" s="32">
        <v>37039.599999999999</v>
      </c>
      <c r="D18" s="32">
        <v>285441.774210567</v>
      </c>
      <c r="E18" s="32">
        <v>239938.37338649001</v>
      </c>
      <c r="F18" s="32">
        <v>45503.400824076503</v>
      </c>
      <c r="G18" s="32">
        <v>239938.37338649001</v>
      </c>
      <c r="H18" s="32">
        <v>0.15941395035790801</v>
      </c>
    </row>
    <row r="19" spans="1:8" ht="14.25" x14ac:dyDescent="0.2">
      <c r="A19" s="32">
        <v>18</v>
      </c>
      <c r="B19" s="33">
        <v>32</v>
      </c>
      <c r="C19" s="32">
        <v>19299.851999999999</v>
      </c>
      <c r="D19" s="32">
        <v>273022.173270275</v>
      </c>
      <c r="E19" s="32">
        <v>250038.27270383999</v>
      </c>
      <c r="F19" s="32">
        <v>22983.900566434899</v>
      </c>
      <c r="G19" s="32">
        <v>250038.27270383999</v>
      </c>
      <c r="H19" s="32">
        <v>8.4183274534564298E-2</v>
      </c>
    </row>
    <row r="20" spans="1:8" ht="14.25" x14ac:dyDescent="0.2">
      <c r="A20" s="32">
        <v>19</v>
      </c>
      <c r="B20" s="33">
        <v>33</v>
      </c>
      <c r="C20" s="32">
        <v>51029.574000000001</v>
      </c>
      <c r="D20" s="32">
        <v>646324.33822705504</v>
      </c>
      <c r="E20" s="32">
        <v>509141.92220466997</v>
      </c>
      <c r="F20" s="32">
        <v>137182.41602238599</v>
      </c>
      <c r="G20" s="32">
        <v>509141.92220466997</v>
      </c>
      <c r="H20" s="32">
        <v>0.212250116402383</v>
      </c>
    </row>
    <row r="21" spans="1:8" ht="14.25" x14ac:dyDescent="0.2">
      <c r="A21" s="32">
        <v>20</v>
      </c>
      <c r="B21" s="33">
        <v>34</v>
      </c>
      <c r="C21" s="32">
        <v>44978.695</v>
      </c>
      <c r="D21" s="32">
        <v>253070.99233447501</v>
      </c>
      <c r="E21" s="32">
        <v>182285.255494582</v>
      </c>
      <c r="F21" s="32">
        <v>70785.736839893099</v>
      </c>
      <c r="G21" s="32">
        <v>182285.255494582</v>
      </c>
      <c r="H21" s="32">
        <v>0.27970703472145902</v>
      </c>
    </row>
    <row r="22" spans="1:8" ht="14.25" x14ac:dyDescent="0.2">
      <c r="A22" s="32">
        <v>21</v>
      </c>
      <c r="B22" s="33">
        <v>35</v>
      </c>
      <c r="C22" s="32">
        <v>38951.339</v>
      </c>
      <c r="D22" s="32">
        <v>944267.33987522102</v>
      </c>
      <c r="E22" s="32">
        <v>907950.38259231299</v>
      </c>
      <c r="F22" s="32">
        <v>36316.957282908697</v>
      </c>
      <c r="G22" s="32">
        <v>907950.38259231299</v>
      </c>
      <c r="H22" s="32">
        <v>3.8460461089025601E-2</v>
      </c>
    </row>
    <row r="23" spans="1:8" ht="14.25" x14ac:dyDescent="0.2">
      <c r="A23" s="32">
        <v>22</v>
      </c>
      <c r="B23" s="33">
        <v>36</v>
      </c>
      <c r="C23" s="32">
        <v>131879.82699999999</v>
      </c>
      <c r="D23" s="32">
        <v>667328.07081946905</v>
      </c>
      <c r="E23" s="32">
        <v>554804.036834053</v>
      </c>
      <c r="F23" s="32">
        <v>112524.033985416</v>
      </c>
      <c r="G23" s="32">
        <v>554804.036834053</v>
      </c>
      <c r="H23" s="32">
        <v>0.168618763252741</v>
      </c>
    </row>
    <row r="24" spans="1:8" ht="14.25" x14ac:dyDescent="0.2">
      <c r="A24" s="32">
        <v>23</v>
      </c>
      <c r="B24" s="33">
        <v>37</v>
      </c>
      <c r="C24" s="32">
        <v>165747.61799999999</v>
      </c>
      <c r="D24" s="32">
        <v>1515063.54659204</v>
      </c>
      <c r="E24" s="32">
        <v>1346005.90527818</v>
      </c>
      <c r="F24" s="32">
        <v>169057.641313851</v>
      </c>
      <c r="G24" s="32">
        <v>1346005.90527818</v>
      </c>
      <c r="H24" s="32">
        <v>0.11158452178070501</v>
      </c>
    </row>
    <row r="25" spans="1:8" ht="14.25" x14ac:dyDescent="0.2">
      <c r="A25" s="32">
        <v>24</v>
      </c>
      <c r="B25" s="33">
        <v>38</v>
      </c>
      <c r="C25" s="32">
        <v>244248.36300000001</v>
      </c>
      <c r="D25" s="32">
        <v>967687.78329291998</v>
      </c>
      <c r="E25" s="32">
        <v>924404.53224070801</v>
      </c>
      <c r="F25" s="32">
        <v>43283.251052212399</v>
      </c>
      <c r="G25" s="32">
        <v>924404.53224070801</v>
      </c>
      <c r="H25" s="32">
        <v>4.47285289733894E-2</v>
      </c>
    </row>
    <row r="26" spans="1:8" ht="14.25" x14ac:dyDescent="0.2">
      <c r="A26" s="32">
        <v>25</v>
      </c>
      <c r="B26" s="33">
        <v>39</v>
      </c>
      <c r="C26" s="32">
        <v>85223.678</v>
      </c>
      <c r="D26" s="32">
        <v>139758.48283086799</v>
      </c>
      <c r="E26" s="32">
        <v>101526.617221536</v>
      </c>
      <c r="F26" s="32">
        <v>38231.8656093315</v>
      </c>
      <c r="G26" s="32">
        <v>101526.617221536</v>
      </c>
      <c r="H26" s="32">
        <v>0.273556673161649</v>
      </c>
    </row>
    <row r="27" spans="1:8" ht="14.25" x14ac:dyDescent="0.2">
      <c r="A27" s="32">
        <v>26</v>
      </c>
      <c r="B27" s="33">
        <v>42</v>
      </c>
      <c r="C27" s="32">
        <v>8935.0339999999997</v>
      </c>
      <c r="D27" s="32">
        <v>160408.31</v>
      </c>
      <c r="E27" s="32">
        <v>134469.5839</v>
      </c>
      <c r="F27" s="32">
        <v>25938.7261</v>
      </c>
      <c r="G27" s="32">
        <v>134469.5839</v>
      </c>
      <c r="H27" s="32">
        <v>0.16170437865719101</v>
      </c>
    </row>
    <row r="28" spans="1:8" ht="14.25" x14ac:dyDescent="0.2">
      <c r="A28" s="32">
        <v>27</v>
      </c>
      <c r="B28" s="33">
        <v>75</v>
      </c>
      <c r="C28" s="32">
        <v>283</v>
      </c>
      <c r="D28" s="32">
        <v>152739.31623931599</v>
      </c>
      <c r="E28" s="32">
        <v>144596.414529915</v>
      </c>
      <c r="F28" s="32">
        <v>8142.9017094017099</v>
      </c>
      <c r="G28" s="32">
        <v>144596.414529915</v>
      </c>
      <c r="H28" s="32">
        <v>5.3312414314093101E-2</v>
      </c>
    </row>
    <row r="29" spans="1:8" ht="14.25" x14ac:dyDescent="0.2">
      <c r="A29" s="32">
        <v>28</v>
      </c>
      <c r="B29" s="33">
        <v>76</v>
      </c>
      <c r="C29" s="32">
        <v>2709</v>
      </c>
      <c r="D29" s="32">
        <v>486834.44951880298</v>
      </c>
      <c r="E29" s="32">
        <v>456995.86171452998</v>
      </c>
      <c r="F29" s="32">
        <v>29838.587804273498</v>
      </c>
      <c r="G29" s="32">
        <v>456995.86171452998</v>
      </c>
      <c r="H29" s="32">
        <v>6.1291036067325402E-2</v>
      </c>
    </row>
    <row r="30" spans="1:8" ht="14.25" x14ac:dyDescent="0.2">
      <c r="A30" s="32">
        <v>29</v>
      </c>
      <c r="B30" s="33">
        <v>99</v>
      </c>
      <c r="C30" s="32">
        <v>27</v>
      </c>
      <c r="D30" s="32">
        <v>9239.5605476136407</v>
      </c>
      <c r="E30" s="32">
        <v>8000.2499054534501</v>
      </c>
      <c r="F30" s="32">
        <v>1239.3106421601999</v>
      </c>
      <c r="G30" s="32">
        <v>8000.2499054534501</v>
      </c>
      <c r="H30" s="32">
        <v>0.134130907609051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44</v>
      </c>
      <c r="D32" s="38">
        <v>82409.41</v>
      </c>
      <c r="E32" s="38">
        <v>79757.039999999994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111</v>
      </c>
      <c r="D33" s="38">
        <v>329745.34000000003</v>
      </c>
      <c r="E33" s="38">
        <v>386871.94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227</v>
      </c>
      <c r="D34" s="38">
        <v>605097.35</v>
      </c>
      <c r="E34" s="38">
        <v>684886.61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166</v>
      </c>
      <c r="D35" s="38">
        <v>355193.37</v>
      </c>
      <c r="E35" s="38">
        <v>423854.21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25</v>
      </c>
      <c r="D36" s="38">
        <v>20.51</v>
      </c>
      <c r="E36" s="38">
        <v>1.2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90</v>
      </c>
      <c r="D37" s="38">
        <v>163340.19</v>
      </c>
      <c r="E37" s="38">
        <v>177961.60000000001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78</v>
      </c>
      <c r="D38" s="38">
        <v>98484.63</v>
      </c>
      <c r="E38" s="38">
        <v>85411.26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2015-06-08T02:34:41Z</dcterms:modified>
</cp:coreProperties>
</file>