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<sst xmlns="http://schemas.openxmlformats.org/spreadsheetml/2006/main" count="117" uniqueCount="76">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</sst>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9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1" fontId="57" fillId="0" borderId="0" xfId="0" applyNumberFormat="1" applyFont="1" applyAlignment="1"/>
    <xf numFmtId="0" fontId="57" fillId="0" borderId="0" xfId="0" applyNumberFormat="1" applyFont="1" applyAlignment="1"/>
    <xf numFmtId="0" fontId="24" fillId="0" borderId="0" xfId="0" applyFont="1" applyAlignment="1">
      <alignment horizontal="left" wrapText="1"/>
    </xf>
    <xf numFmtId="0" fontId="18" fillId="0" borderId="0" xfId="0" applyFont="1" applyAlignment="1">
      <alignment vertical="center"/>
    </xf>
    <xf numFmtId="0" fontId="30" fillId="0" borderId="19" xfId="0" applyFont="1" applyBorder="1" applyAlignment="1">
      <alignment horizontal="left" vertical="center" wrapText="1"/>
    </xf>
    <xf numFmtId="0" fontId="19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vertical="center" wrapText="1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2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4" fontId="20" fillId="34" borderId="10" xfId="0" applyNumberFormat="1" applyFont="1" applyFill="1" applyBorder="1" applyAlignment="1">
      <alignment horizontal="right" vertical="top" wrapText="1"/>
    </xf>
    <xf numFmtId="176" fontId="20" fillId="34" borderId="10" xfId="0" applyNumberFormat="1" applyFont="1" applyFill="1" applyBorder="1" applyAlignment="1">
      <alignment horizontal="right" vertical="top" wrapText="1"/>
    </xf>
    <xf numFmtId="176" fontId="20" fillId="34" borderId="12" xfId="0" applyNumberFormat="1" applyFont="1" applyFill="1" applyBorder="1" applyAlignment="1">
      <alignment horizontal="right" vertical="top" wrapText="1"/>
    </xf>
    <xf numFmtId="4" fontId="19" fillId="35" borderId="10" xfId="0" applyNumberFormat="1" applyFont="1" applyFill="1" applyBorder="1" applyAlignment="1">
      <alignment horizontal="right" vertical="top" wrapText="1"/>
    </xf>
    <xf numFmtId="176" fontId="19" fillId="35" borderId="10" xfId="0" applyNumberFormat="1" applyFont="1" applyFill="1" applyBorder="1" applyAlignment="1">
      <alignment horizontal="right" vertical="top" wrapText="1"/>
    </xf>
    <xf numFmtId="176" fontId="19" fillId="35" borderId="12" xfId="0" applyNumberFormat="1" applyFont="1" applyFill="1" applyBorder="1" applyAlignment="1">
      <alignment horizontal="right" vertical="top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2" xfId="0" applyFont="1" applyFill="1" applyBorder="1" applyAlignment="1">
      <alignment horizontal="right" vertical="top" wrapText="1"/>
    </xf>
    <xf numFmtId="4" fontId="19" fillId="35" borderId="13" xfId="0" applyNumberFormat="1" applyFont="1" applyFill="1" applyBorder="1" applyAlignment="1">
      <alignment horizontal="right" vertical="top" wrapText="1"/>
    </xf>
    <xf numFmtId="0" fontId="19" fillId="35" borderId="13" xfId="0" applyFont="1" applyFill="1" applyBorder="1" applyAlignment="1">
      <alignment horizontal="right" vertical="top" wrapText="1"/>
    </xf>
    <xf numFmtId="176" fontId="19" fillId="35" borderId="13" xfId="0" applyNumberFormat="1" applyFont="1" applyFill="1" applyBorder="1" applyAlignment="1">
      <alignment horizontal="right" vertical="top" wrapText="1"/>
    </xf>
    <xf numFmtId="176" fontId="19" fillId="35" borderId="20" xfId="0" applyNumberFormat="1" applyFont="1" applyFill="1" applyBorder="1" applyAlignment="1">
      <alignment horizontal="right" vertical="top" wrapText="1"/>
    </xf>
    <xf numFmtId="49" fontId="19" fillId="33" borderId="18" xfId="0" applyNumberFormat="1" applyFont="1" applyFill="1" applyBorder="1" applyAlignment="1">
      <alignment horizontal="left" vertical="top" wrapText="1"/>
    </xf>
    <xf numFmtId="0" fontId="19" fillId="33" borderId="18" xfId="0" applyFont="1" applyFill="1" applyBorder="1" applyAlignment="1">
      <alignment vertical="center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4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14" fontId="19" fillId="33" borderId="12" xfId="0" applyNumberFormat="1" applyFont="1" applyFill="1" applyBorder="1" applyAlignment="1">
      <alignment vertical="center" wrapText="1"/>
    </xf>
    <xf numFmtId="14" fontId="19" fillId="33" borderId="16" xfId="0" applyNumberFormat="1" applyFont="1" applyFill="1" applyBorder="1" applyAlignment="1">
      <alignment vertical="center" wrapText="1"/>
    </xf>
    <xf numFmtId="14" fontId="19" fillId="33" borderId="17" xfId="0" applyNumberFormat="1" applyFont="1" applyFill="1" applyBorder="1" applyAlignment="1">
      <alignment vertical="center" wrapText="1"/>
    </xf>
  </cellXfs>
  <cellStyles count="13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59f9033a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59fc823e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59fb445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59fc821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95e7bea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95e7c13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59f90363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59fb4480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95e7c13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59f90363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59fb4480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59fc823e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4" t="s">
        <v>5</v>
      </c>
      <c r="B3" s="64"/>
      <c r="C3" s="64"/>
      <c r="D3" s="64"/>
      <c r="E3" s="15">
        <f>SUM(E4:E40)</f>
        <v>16346276.618899999</v>
      </c>
      <c r="F3" s="25">
        <f>RA!I7</f>
        <v>1773166.6654000001</v>
      </c>
      <c r="G3" s="16">
        <f>SUM(G4:G40)</f>
        <v>14573109.953499997</v>
      </c>
      <c r="H3" s="27">
        <f>RA!J7</f>
        <v>10.8475263617515</v>
      </c>
      <c r="I3" s="20">
        <f>SUM(I4:I40)</f>
        <v>16346280.536756961</v>
      </c>
      <c r="J3" s="21">
        <f>SUM(J4:J40)</f>
        <v>14573112.886948584</v>
      </c>
      <c r="K3" s="22">
        <f>E3-I3</f>
        <v>-3.9178569614887238</v>
      </c>
      <c r="L3" s="22">
        <f>G3-J3</f>
        <v>-2.9334485866129398</v>
      </c>
    </row>
    <row r="4" spans="1:13">
      <c r="A4" s="65">
        <f>RA!A8</f>
        <v>42213</v>
      </c>
      <c r="B4" s="12">
        <v>12</v>
      </c>
      <c r="C4" s="62" t="s">
        <v>6</v>
      </c>
      <c r="D4" s="62"/>
      <c r="E4" s="15">
        <f>VLOOKUP(C4,RA!B8:D36,3,0)</f>
        <v>517863.94669999997</v>
      </c>
      <c r="F4" s="25">
        <f>VLOOKUP(C4,RA!B8:I39,8,0)</f>
        <v>126621.0741</v>
      </c>
      <c r="G4" s="16">
        <f t="shared" ref="G4:G40" si="0">E4-F4</f>
        <v>391242.8726</v>
      </c>
      <c r="H4" s="27">
        <f>RA!J8</f>
        <v>24.450644789402901</v>
      </c>
      <c r="I4" s="20">
        <f>VLOOKUP(B4,RMS!B:D,3,FALSE)</f>
        <v>517864.51203247899</v>
      </c>
      <c r="J4" s="21">
        <f>VLOOKUP(B4,RMS!B:E,4,FALSE)</f>
        <v>391242.878648718</v>
      </c>
      <c r="K4" s="22">
        <f t="shared" ref="K4:K40" si="1">E4-I4</f>
        <v>-0.56533247901825234</v>
      </c>
      <c r="L4" s="22">
        <f t="shared" ref="L4:L40" si="2">G4-J4</f>
        <v>-6.0487180016934872E-3</v>
      </c>
    </row>
    <row r="5" spans="1:13">
      <c r="A5" s="65"/>
      <c r="B5" s="12">
        <v>13</v>
      </c>
      <c r="C5" s="62" t="s">
        <v>7</v>
      </c>
      <c r="D5" s="62"/>
      <c r="E5" s="15">
        <f>VLOOKUP(C5,RA!B8:D37,3,0)</f>
        <v>92709.149000000005</v>
      </c>
      <c r="F5" s="25">
        <f>VLOOKUP(C5,RA!B9:I40,8,0)</f>
        <v>19496.577700000002</v>
      </c>
      <c r="G5" s="16">
        <f t="shared" si="0"/>
        <v>73212.571300000011</v>
      </c>
      <c r="H5" s="27">
        <f>RA!J9</f>
        <v>21.029831370796</v>
      </c>
      <c r="I5" s="20">
        <f>VLOOKUP(B5,RMS!B:D,3,FALSE)</f>
        <v>92709.186524718301</v>
      </c>
      <c r="J5" s="21">
        <f>VLOOKUP(B5,RMS!B:E,4,FALSE)</f>
        <v>73212.574665153894</v>
      </c>
      <c r="K5" s="22">
        <f t="shared" si="1"/>
        <v>-3.7524718296481296E-2</v>
      </c>
      <c r="L5" s="22">
        <f t="shared" si="2"/>
        <v>-3.3651538833510131E-3</v>
      </c>
      <c r="M5" s="32"/>
    </row>
    <row r="6" spans="1:13">
      <c r="A6" s="65"/>
      <c r="B6" s="12">
        <v>14</v>
      </c>
      <c r="C6" s="62" t="s">
        <v>8</v>
      </c>
      <c r="D6" s="62"/>
      <c r="E6" s="15">
        <f>VLOOKUP(C6,RA!B10:D38,3,0)</f>
        <v>149116.79560000001</v>
      </c>
      <c r="F6" s="25">
        <f>VLOOKUP(C6,RA!B10:I41,8,0)</f>
        <v>42150.531300000002</v>
      </c>
      <c r="G6" s="16">
        <f t="shared" si="0"/>
        <v>106966.26430000001</v>
      </c>
      <c r="H6" s="27">
        <f>RA!J10</f>
        <v>28.266789888019801</v>
      </c>
      <c r="I6" s="20">
        <f>VLOOKUP(B6,RMS!B:D,3,FALSE)</f>
        <v>149119.00055384601</v>
      </c>
      <c r="J6" s="21">
        <f>VLOOKUP(B6,RMS!B:E,4,FALSE)</f>
        <v>106966.263964103</v>
      </c>
      <c r="K6" s="22">
        <f>E6-I6</f>
        <v>-2.2049538459978066</v>
      </c>
      <c r="L6" s="22">
        <f t="shared" si="2"/>
        <v>3.3589701342862099E-4</v>
      </c>
      <c r="M6" s="32"/>
    </row>
    <row r="7" spans="1:13">
      <c r="A7" s="65"/>
      <c r="B7" s="12">
        <v>15</v>
      </c>
      <c r="C7" s="62" t="s">
        <v>9</v>
      </c>
      <c r="D7" s="62"/>
      <c r="E7" s="15">
        <f>VLOOKUP(C7,RA!B10:D39,3,0)</f>
        <v>46027.715400000001</v>
      </c>
      <c r="F7" s="25">
        <f>VLOOKUP(C7,RA!B11:I42,8,0)</f>
        <v>9844.8919999999998</v>
      </c>
      <c r="G7" s="16">
        <f t="shared" si="0"/>
        <v>36182.823400000001</v>
      </c>
      <c r="H7" s="27">
        <f>RA!J11</f>
        <v>21.389052040588599</v>
      </c>
      <c r="I7" s="20">
        <f>VLOOKUP(B7,RMS!B:D,3,FALSE)</f>
        <v>46027.7675487179</v>
      </c>
      <c r="J7" s="21">
        <f>VLOOKUP(B7,RMS!B:E,4,FALSE)</f>
        <v>36182.823694871797</v>
      </c>
      <c r="K7" s="22">
        <f t="shared" si="1"/>
        <v>-5.2148717899399344E-2</v>
      </c>
      <c r="L7" s="22">
        <f t="shared" si="2"/>
        <v>-2.9487179563147947E-4</v>
      </c>
      <c r="M7" s="32"/>
    </row>
    <row r="8" spans="1:13">
      <c r="A8" s="65"/>
      <c r="B8" s="12">
        <v>16</v>
      </c>
      <c r="C8" s="62" t="s">
        <v>10</v>
      </c>
      <c r="D8" s="62"/>
      <c r="E8" s="15">
        <f>VLOOKUP(C8,RA!B12:D39,3,0)</f>
        <v>114345.7518</v>
      </c>
      <c r="F8" s="25">
        <f>VLOOKUP(C8,RA!B12:I43,8,0)</f>
        <v>8320.2183999999997</v>
      </c>
      <c r="G8" s="16">
        <f t="shared" si="0"/>
        <v>106025.5334</v>
      </c>
      <c r="H8" s="27">
        <f>RA!J12</f>
        <v>7.2763686180075497</v>
      </c>
      <c r="I8" s="20">
        <f>VLOOKUP(B8,RMS!B:D,3,FALSE)</f>
        <v>114345.759976068</v>
      </c>
      <c r="J8" s="21">
        <f>VLOOKUP(B8,RMS!B:E,4,FALSE)</f>
        <v>106025.533977778</v>
      </c>
      <c r="K8" s="22">
        <f t="shared" si="1"/>
        <v>-8.1760680041043088E-3</v>
      </c>
      <c r="L8" s="22">
        <f t="shared" si="2"/>
        <v>-5.7777800248004496E-4</v>
      </c>
      <c r="M8" s="32"/>
    </row>
    <row r="9" spans="1:13">
      <c r="A9" s="65"/>
      <c r="B9" s="12">
        <v>17</v>
      </c>
      <c r="C9" s="62" t="s">
        <v>11</v>
      </c>
      <c r="D9" s="62"/>
      <c r="E9" s="15">
        <f>VLOOKUP(C9,RA!B12:D40,3,0)</f>
        <v>243449.03339999999</v>
      </c>
      <c r="F9" s="25">
        <f>VLOOKUP(C9,RA!B13:I44,8,0)</f>
        <v>59329.3701</v>
      </c>
      <c r="G9" s="16">
        <f t="shared" si="0"/>
        <v>184119.66329999999</v>
      </c>
      <c r="H9" s="27">
        <f>RA!J13</f>
        <v>24.370345312695701</v>
      </c>
      <c r="I9" s="20">
        <f>VLOOKUP(B9,RMS!B:D,3,FALSE)</f>
        <v>243449.16542307701</v>
      </c>
      <c r="J9" s="21">
        <f>VLOOKUP(B9,RMS!B:E,4,FALSE)</f>
        <v>184119.662877778</v>
      </c>
      <c r="K9" s="22">
        <f t="shared" si="1"/>
        <v>-0.13202307702158578</v>
      </c>
      <c r="L9" s="22">
        <f t="shared" si="2"/>
        <v>4.2222198680974543E-4</v>
      </c>
      <c r="M9" s="32"/>
    </row>
    <row r="10" spans="1:13">
      <c r="A10" s="65"/>
      <c r="B10" s="12">
        <v>18</v>
      </c>
      <c r="C10" s="62" t="s">
        <v>12</v>
      </c>
      <c r="D10" s="62"/>
      <c r="E10" s="15">
        <f>VLOOKUP(C10,RA!B14:D41,3,0)</f>
        <v>125401.0359</v>
      </c>
      <c r="F10" s="25">
        <f>VLOOKUP(C10,RA!B14:I44,8,0)</f>
        <v>21774.35</v>
      </c>
      <c r="G10" s="16">
        <f t="shared" si="0"/>
        <v>103626.68590000001</v>
      </c>
      <c r="H10" s="27">
        <f>RA!J14</f>
        <v>17.363772032444601</v>
      </c>
      <c r="I10" s="20">
        <f>VLOOKUP(B10,RMS!B:D,3,FALSE)</f>
        <v>125401.040470085</v>
      </c>
      <c r="J10" s="21">
        <f>VLOOKUP(B10,RMS!B:E,4,FALSE)</f>
        <v>103626.683254701</v>
      </c>
      <c r="K10" s="22">
        <f t="shared" si="1"/>
        <v>-4.570085002342239E-3</v>
      </c>
      <c r="L10" s="22">
        <f t="shared" si="2"/>
        <v>2.6452990132384002E-3</v>
      </c>
      <c r="M10" s="32"/>
    </row>
    <row r="11" spans="1:13">
      <c r="A11" s="65"/>
      <c r="B11" s="12">
        <v>19</v>
      </c>
      <c r="C11" s="62" t="s">
        <v>13</v>
      </c>
      <c r="D11" s="62"/>
      <c r="E11" s="15">
        <f>VLOOKUP(C11,RA!B14:D42,3,0)</f>
        <v>91071.607799999998</v>
      </c>
      <c r="F11" s="25">
        <f>VLOOKUP(C11,RA!B15:I45,8,0)</f>
        <v>15121.925800000001</v>
      </c>
      <c r="G11" s="16">
        <f t="shared" si="0"/>
        <v>75949.682000000001</v>
      </c>
      <c r="H11" s="27">
        <f>RA!J15</f>
        <v>16.604434867570198</v>
      </c>
      <c r="I11" s="20">
        <f>VLOOKUP(B11,RMS!B:D,3,FALSE)</f>
        <v>91071.646885470094</v>
      </c>
      <c r="J11" s="21">
        <f>VLOOKUP(B11,RMS!B:E,4,FALSE)</f>
        <v>75949.681336752095</v>
      </c>
      <c r="K11" s="22">
        <f t="shared" si="1"/>
        <v>-3.908547009632457E-2</v>
      </c>
      <c r="L11" s="22">
        <f t="shared" si="2"/>
        <v>6.6324790532235056E-4</v>
      </c>
      <c r="M11" s="32"/>
    </row>
    <row r="12" spans="1:13">
      <c r="A12" s="65"/>
      <c r="B12" s="12">
        <v>21</v>
      </c>
      <c r="C12" s="62" t="s">
        <v>14</v>
      </c>
      <c r="D12" s="62"/>
      <c r="E12" s="15">
        <f>VLOOKUP(C12,RA!B16:D43,3,0)</f>
        <v>877707.77</v>
      </c>
      <c r="F12" s="25">
        <f>VLOOKUP(C12,RA!B16:I46,8,0)</f>
        <v>33056.4274</v>
      </c>
      <c r="G12" s="16">
        <f t="shared" si="0"/>
        <v>844651.34259999997</v>
      </c>
      <c r="H12" s="27">
        <f>RA!J16</f>
        <v>3.76622248655723</v>
      </c>
      <c r="I12" s="20">
        <f>VLOOKUP(B12,RMS!B:D,3,FALSE)</f>
        <v>877707.04888974398</v>
      </c>
      <c r="J12" s="21">
        <f>VLOOKUP(B12,RMS!B:E,4,FALSE)</f>
        <v>844651.34173076903</v>
      </c>
      <c r="K12" s="22">
        <f t="shared" si="1"/>
        <v>0.72111025603953749</v>
      </c>
      <c r="L12" s="22">
        <f t="shared" si="2"/>
        <v>8.6923094931989908E-4</v>
      </c>
      <c r="M12" s="32"/>
    </row>
    <row r="13" spans="1:13">
      <c r="A13" s="65"/>
      <c r="B13" s="12">
        <v>22</v>
      </c>
      <c r="C13" s="62" t="s">
        <v>15</v>
      </c>
      <c r="D13" s="62"/>
      <c r="E13" s="15">
        <f>VLOOKUP(C13,RA!B16:D44,3,0)</f>
        <v>814685.66610000003</v>
      </c>
      <c r="F13" s="25">
        <f>VLOOKUP(C13,RA!B17:I47,8,0)</f>
        <v>55690.859299999996</v>
      </c>
      <c r="G13" s="16">
        <f t="shared" si="0"/>
        <v>758994.80680000002</v>
      </c>
      <c r="H13" s="27">
        <f>RA!J17</f>
        <v>6.8358707679980402</v>
      </c>
      <c r="I13" s="20">
        <f>VLOOKUP(B13,RMS!B:D,3,FALSE)</f>
        <v>814685.61641880299</v>
      </c>
      <c r="J13" s="21">
        <f>VLOOKUP(B13,RMS!B:E,4,FALSE)</f>
        <v>758994.80730512796</v>
      </c>
      <c r="K13" s="22">
        <f t="shared" si="1"/>
        <v>4.9681197036989033E-2</v>
      </c>
      <c r="L13" s="22">
        <f t="shared" si="2"/>
        <v>-5.0512794405221939E-4</v>
      </c>
      <c r="M13" s="32"/>
    </row>
    <row r="14" spans="1:13">
      <c r="A14" s="65"/>
      <c r="B14" s="12">
        <v>23</v>
      </c>
      <c r="C14" s="62" t="s">
        <v>16</v>
      </c>
      <c r="D14" s="62"/>
      <c r="E14" s="15">
        <f>VLOOKUP(C14,RA!B18:D44,3,0)</f>
        <v>1685345.3182000001</v>
      </c>
      <c r="F14" s="25">
        <f>VLOOKUP(C14,RA!B18:I48,8,0)</f>
        <v>253822.53750000001</v>
      </c>
      <c r="G14" s="16">
        <f t="shared" si="0"/>
        <v>1431522.7807</v>
      </c>
      <c r="H14" s="27">
        <f>RA!J18</f>
        <v>15.060565615780799</v>
      </c>
      <c r="I14" s="20">
        <f>VLOOKUP(B14,RMS!B:D,3,FALSE)</f>
        <v>1685345.02994333</v>
      </c>
      <c r="J14" s="21">
        <f>VLOOKUP(B14,RMS!B:E,4,FALSE)</f>
        <v>1431522.79692311</v>
      </c>
      <c r="K14" s="22">
        <f t="shared" si="1"/>
        <v>0.28825667011551559</v>
      </c>
      <c r="L14" s="22">
        <f t="shared" si="2"/>
        <v>-1.622311002574861E-2</v>
      </c>
      <c r="M14" s="32"/>
    </row>
    <row r="15" spans="1:13">
      <c r="A15" s="65"/>
      <c r="B15" s="12">
        <v>24</v>
      </c>
      <c r="C15" s="62" t="s">
        <v>17</v>
      </c>
      <c r="D15" s="62"/>
      <c r="E15" s="15">
        <f>VLOOKUP(C15,RA!B18:D45,3,0)</f>
        <v>658309.33589999995</v>
      </c>
      <c r="F15" s="25">
        <f>VLOOKUP(C15,RA!B19:I49,8,0)</f>
        <v>-59538.112200000003</v>
      </c>
      <c r="G15" s="16">
        <f t="shared" si="0"/>
        <v>717847.44809999992</v>
      </c>
      <c r="H15" s="27">
        <f>RA!J19</f>
        <v>-9.0440935519474497</v>
      </c>
      <c r="I15" s="20">
        <f>VLOOKUP(B15,RMS!B:D,3,FALSE)</f>
        <v>658309.34589316195</v>
      </c>
      <c r="J15" s="21">
        <f>VLOOKUP(B15,RMS!B:E,4,FALSE)</f>
        <v>717847.44694444397</v>
      </c>
      <c r="K15" s="22">
        <f t="shared" si="1"/>
        <v>-9.9931620061397552E-3</v>
      </c>
      <c r="L15" s="22">
        <f t="shared" si="2"/>
        <v>1.155555946752429E-3</v>
      </c>
      <c r="M15" s="32"/>
    </row>
    <row r="16" spans="1:13">
      <c r="A16" s="65"/>
      <c r="B16" s="12">
        <v>25</v>
      </c>
      <c r="C16" s="62" t="s">
        <v>18</v>
      </c>
      <c r="D16" s="62"/>
      <c r="E16" s="15">
        <f>VLOOKUP(C16,RA!B20:D46,3,0)</f>
        <v>872460.99860000005</v>
      </c>
      <c r="F16" s="25">
        <f>VLOOKUP(C16,RA!B20:I50,8,0)</f>
        <v>88514.998699999996</v>
      </c>
      <c r="G16" s="16">
        <f t="shared" si="0"/>
        <v>783945.99990000005</v>
      </c>
      <c r="H16" s="27">
        <f>RA!J20</f>
        <v>10.145439033038301</v>
      </c>
      <c r="I16" s="20">
        <f>VLOOKUP(B16,RMS!B:D,3,FALSE)</f>
        <v>872461.06410683796</v>
      </c>
      <c r="J16" s="21">
        <f>VLOOKUP(B16,RMS!B:E,4,FALSE)</f>
        <v>783945.999881197</v>
      </c>
      <c r="K16" s="22">
        <f t="shared" si="1"/>
        <v>-6.5506837912835181E-2</v>
      </c>
      <c r="L16" s="22">
        <f t="shared" si="2"/>
        <v>1.880305353552103E-5</v>
      </c>
      <c r="M16" s="32"/>
    </row>
    <row r="17" spans="1:13">
      <c r="A17" s="65"/>
      <c r="B17" s="12">
        <v>26</v>
      </c>
      <c r="C17" s="62" t="s">
        <v>19</v>
      </c>
      <c r="D17" s="62"/>
      <c r="E17" s="15">
        <f>VLOOKUP(C17,RA!B20:D47,3,0)</f>
        <v>326598.57419999997</v>
      </c>
      <c r="F17" s="25">
        <f>VLOOKUP(C17,RA!B21:I51,8,0)</f>
        <v>41033.9424</v>
      </c>
      <c r="G17" s="16">
        <f t="shared" si="0"/>
        <v>285564.63179999997</v>
      </c>
      <c r="H17" s="27">
        <f>RA!J21</f>
        <v>12.5640298646472</v>
      </c>
      <c r="I17" s="20">
        <f>VLOOKUP(B17,RMS!B:D,3,FALSE)</f>
        <v>326598.23164214502</v>
      </c>
      <c r="J17" s="21">
        <f>VLOOKUP(B17,RMS!B:E,4,FALSE)</f>
        <v>285564.631731609</v>
      </c>
      <c r="K17" s="22">
        <f t="shared" si="1"/>
        <v>0.34255785495042801</v>
      </c>
      <c r="L17" s="22">
        <f t="shared" si="2"/>
        <v>6.8390974774956703E-5</v>
      </c>
      <c r="M17" s="32"/>
    </row>
    <row r="18" spans="1:13">
      <c r="A18" s="65"/>
      <c r="B18" s="12">
        <v>27</v>
      </c>
      <c r="C18" s="62" t="s">
        <v>20</v>
      </c>
      <c r="D18" s="62"/>
      <c r="E18" s="15">
        <f>VLOOKUP(C18,RA!B22:D48,3,0)</f>
        <v>1381556.6827</v>
      </c>
      <c r="F18" s="25">
        <f>VLOOKUP(C18,RA!B22:I52,8,0)</f>
        <v>165187.74189999999</v>
      </c>
      <c r="G18" s="16">
        <f t="shared" si="0"/>
        <v>1216368.9408</v>
      </c>
      <c r="H18" s="27">
        <f>RA!J22</f>
        <v>11.956638766146799</v>
      </c>
      <c r="I18" s="20">
        <f>VLOOKUP(B18,RMS!B:D,3,FALSE)</f>
        <v>1381558.3709</v>
      </c>
      <c r="J18" s="21">
        <f>VLOOKUP(B18,RMS!B:E,4,FALSE)</f>
        <v>1216368.9406000001</v>
      </c>
      <c r="K18" s="22">
        <f t="shared" si="1"/>
        <v>-1.6881999999750406</v>
      </c>
      <c r="L18" s="22">
        <f t="shared" si="2"/>
        <v>1.9999989308416843E-4</v>
      </c>
      <c r="M18" s="32"/>
    </row>
    <row r="19" spans="1:13">
      <c r="A19" s="65"/>
      <c r="B19" s="12">
        <v>29</v>
      </c>
      <c r="C19" s="62" t="s">
        <v>21</v>
      </c>
      <c r="D19" s="62"/>
      <c r="E19" s="15">
        <f>VLOOKUP(C19,RA!B22:D49,3,0)</f>
        <v>2268535.1795000001</v>
      </c>
      <c r="F19" s="25">
        <f>VLOOKUP(C19,RA!B23:I53,8,0)</f>
        <v>304193.70209999999</v>
      </c>
      <c r="G19" s="16">
        <f t="shared" si="0"/>
        <v>1964341.4774000002</v>
      </c>
      <c r="H19" s="27">
        <f>RA!J23</f>
        <v>13.409256547965301</v>
      </c>
      <c r="I19" s="20">
        <f>VLOOKUP(B19,RMS!B:D,3,FALSE)</f>
        <v>2268536.1147598298</v>
      </c>
      <c r="J19" s="21">
        <f>VLOOKUP(B19,RMS!B:E,4,FALSE)</f>
        <v>1964341.5095196599</v>
      </c>
      <c r="K19" s="22">
        <f t="shared" si="1"/>
        <v>-0.93525982974097133</v>
      </c>
      <c r="L19" s="22">
        <f t="shared" si="2"/>
        <v>-3.2119659706950188E-2</v>
      </c>
      <c r="M19" s="32"/>
    </row>
    <row r="20" spans="1:13">
      <c r="A20" s="65"/>
      <c r="B20" s="12">
        <v>31</v>
      </c>
      <c r="C20" s="62" t="s">
        <v>22</v>
      </c>
      <c r="D20" s="62"/>
      <c r="E20" s="15">
        <f>VLOOKUP(C20,RA!B24:D50,3,0)</f>
        <v>242113.04180000001</v>
      </c>
      <c r="F20" s="25">
        <f>VLOOKUP(C20,RA!B24:I54,8,0)</f>
        <v>39895.906600000002</v>
      </c>
      <c r="G20" s="16">
        <f t="shared" si="0"/>
        <v>202217.13520000002</v>
      </c>
      <c r="H20" s="27">
        <f>RA!J24</f>
        <v>16.478214599012201</v>
      </c>
      <c r="I20" s="20">
        <f>VLOOKUP(B20,RMS!B:D,3,FALSE)</f>
        <v>242113.024880062</v>
      </c>
      <c r="J20" s="21">
        <f>VLOOKUP(B20,RMS!B:E,4,FALSE)</f>
        <v>202217.12559500101</v>
      </c>
      <c r="K20" s="22">
        <f t="shared" si="1"/>
        <v>1.6919938003411517E-2</v>
      </c>
      <c r="L20" s="22">
        <f t="shared" si="2"/>
        <v>9.6049990097526461E-3</v>
      </c>
      <c r="M20" s="32"/>
    </row>
    <row r="21" spans="1:13">
      <c r="A21" s="65"/>
      <c r="B21" s="12">
        <v>32</v>
      </c>
      <c r="C21" s="62" t="s">
        <v>23</v>
      </c>
      <c r="D21" s="62"/>
      <c r="E21" s="15">
        <f>VLOOKUP(C21,RA!B24:D51,3,0)</f>
        <v>230131.00529999999</v>
      </c>
      <c r="F21" s="25">
        <f>VLOOKUP(C21,RA!B25:I55,8,0)</f>
        <v>21327.932499999999</v>
      </c>
      <c r="G21" s="16">
        <f t="shared" si="0"/>
        <v>208803.07279999999</v>
      </c>
      <c r="H21" s="27">
        <f>RA!J25</f>
        <v>9.2677353371818807</v>
      </c>
      <c r="I21" s="20">
        <f>VLOOKUP(B21,RMS!B:D,3,FALSE)</f>
        <v>230131.01426484401</v>
      </c>
      <c r="J21" s="21">
        <f>VLOOKUP(B21,RMS!B:E,4,FALSE)</f>
        <v>208803.08477343101</v>
      </c>
      <c r="K21" s="22">
        <f t="shared" si="1"/>
        <v>-8.9648440189193934E-3</v>
      </c>
      <c r="L21" s="22">
        <f t="shared" si="2"/>
        <v>-1.1973431013757363E-2</v>
      </c>
      <c r="M21" s="32"/>
    </row>
    <row r="22" spans="1:13">
      <c r="A22" s="65"/>
      <c r="B22" s="12">
        <v>33</v>
      </c>
      <c r="C22" s="62" t="s">
        <v>24</v>
      </c>
      <c r="D22" s="62"/>
      <c r="E22" s="15">
        <f>VLOOKUP(C22,RA!B26:D52,3,0)</f>
        <v>594807.30669999996</v>
      </c>
      <c r="F22" s="25">
        <f>VLOOKUP(C22,RA!B26:I56,8,0)</f>
        <v>118171.20020000001</v>
      </c>
      <c r="G22" s="16">
        <f t="shared" si="0"/>
        <v>476636.10649999994</v>
      </c>
      <c r="H22" s="27">
        <f>RA!J26</f>
        <v>19.867139974392</v>
      </c>
      <c r="I22" s="20">
        <f>VLOOKUP(B22,RMS!B:D,3,FALSE)</f>
        <v>594807.09055017005</v>
      </c>
      <c r="J22" s="21">
        <f>VLOOKUP(B22,RMS!B:E,4,FALSE)</f>
        <v>476636.10690889601</v>
      </c>
      <c r="K22" s="22">
        <f t="shared" si="1"/>
        <v>0.21614982991013676</v>
      </c>
      <c r="L22" s="22">
        <f t="shared" si="2"/>
        <v>-4.0889607043936849E-4</v>
      </c>
      <c r="M22" s="32"/>
    </row>
    <row r="23" spans="1:13">
      <c r="A23" s="65"/>
      <c r="B23" s="12">
        <v>34</v>
      </c>
      <c r="C23" s="62" t="s">
        <v>25</v>
      </c>
      <c r="D23" s="62"/>
      <c r="E23" s="15">
        <f>VLOOKUP(C23,RA!B26:D53,3,0)</f>
        <v>222073.27009999999</v>
      </c>
      <c r="F23" s="25">
        <f>VLOOKUP(C23,RA!B27:I57,8,0)</f>
        <v>64927.512499999997</v>
      </c>
      <c r="G23" s="16">
        <f t="shared" si="0"/>
        <v>157145.75760000001</v>
      </c>
      <c r="H23" s="27">
        <f>RA!J27</f>
        <v>29.236977719454</v>
      </c>
      <c r="I23" s="20">
        <f>VLOOKUP(B23,RMS!B:D,3,FALSE)</f>
        <v>222073.211071417</v>
      </c>
      <c r="J23" s="21">
        <f>VLOOKUP(B23,RMS!B:E,4,FALSE)</f>
        <v>157145.76015557599</v>
      </c>
      <c r="K23" s="22">
        <f t="shared" si="1"/>
        <v>5.9028582996688783E-2</v>
      </c>
      <c r="L23" s="22">
        <f t="shared" si="2"/>
        <v>-2.5555759784765542E-3</v>
      </c>
      <c r="M23" s="32"/>
    </row>
    <row r="24" spans="1:13">
      <c r="A24" s="65"/>
      <c r="B24" s="12">
        <v>35</v>
      </c>
      <c r="C24" s="62" t="s">
        <v>26</v>
      </c>
      <c r="D24" s="62"/>
      <c r="E24" s="15">
        <f>VLOOKUP(C24,RA!B28:D54,3,0)</f>
        <v>879943.99269999994</v>
      </c>
      <c r="F24" s="25">
        <f>VLOOKUP(C24,RA!B28:I58,8,0)</f>
        <v>36074.617200000001</v>
      </c>
      <c r="G24" s="16">
        <f t="shared" si="0"/>
        <v>843869.37549999997</v>
      </c>
      <c r="H24" s="27">
        <f>RA!J28</f>
        <v>4.0996492389600201</v>
      </c>
      <c r="I24" s="20">
        <f>VLOOKUP(B24,RMS!B:D,3,FALSE)</f>
        <v>879943.99055929203</v>
      </c>
      <c r="J24" s="21">
        <f>VLOOKUP(B24,RMS!B:E,4,FALSE)</f>
        <v>843869.365947788</v>
      </c>
      <c r="K24" s="22">
        <f t="shared" si="1"/>
        <v>2.1407079184427857E-3</v>
      </c>
      <c r="L24" s="22">
        <f t="shared" si="2"/>
        <v>9.5522119663655758E-3</v>
      </c>
      <c r="M24" s="32"/>
    </row>
    <row r="25" spans="1:13">
      <c r="A25" s="65"/>
      <c r="B25" s="12">
        <v>36</v>
      </c>
      <c r="C25" s="62" t="s">
        <v>27</v>
      </c>
      <c r="D25" s="62"/>
      <c r="E25" s="15">
        <f>VLOOKUP(C25,RA!B28:D55,3,0)</f>
        <v>551309.19739999995</v>
      </c>
      <c r="F25" s="25">
        <f>VLOOKUP(C25,RA!B29:I59,8,0)</f>
        <v>91603.896699999998</v>
      </c>
      <c r="G25" s="16">
        <f t="shared" si="0"/>
        <v>459705.30069999996</v>
      </c>
      <c r="H25" s="27">
        <f>RA!J29</f>
        <v>16.615702609716699</v>
      </c>
      <c r="I25" s="20">
        <f>VLOOKUP(B25,RMS!B:D,3,FALSE)</f>
        <v>551309.19610442501</v>
      </c>
      <c r="J25" s="21">
        <f>VLOOKUP(B25,RMS!B:E,4,FALSE)</f>
        <v>459705.30838919402</v>
      </c>
      <c r="K25" s="22">
        <f t="shared" si="1"/>
        <v>1.2955749407410622E-3</v>
      </c>
      <c r="L25" s="22">
        <f t="shared" si="2"/>
        <v>-7.6891940552741289E-3</v>
      </c>
      <c r="M25" s="32"/>
    </row>
    <row r="26" spans="1:13">
      <c r="A26" s="65"/>
      <c r="B26" s="12">
        <v>37</v>
      </c>
      <c r="C26" s="62" t="s">
        <v>71</v>
      </c>
      <c r="D26" s="62"/>
      <c r="E26" s="15">
        <f>VLOOKUP(C26,RA!B30:D56,3,0)</f>
        <v>1138366.5371000001</v>
      </c>
      <c r="F26" s="25">
        <f>VLOOKUP(C26,RA!B30:I60,8,0)</f>
        <v>137256.51259999999</v>
      </c>
      <c r="G26" s="16">
        <f t="shared" si="0"/>
        <v>1001110.0245000001</v>
      </c>
      <c r="H26" s="27">
        <f>RA!J30</f>
        <v>12.057321444959401</v>
      </c>
      <c r="I26" s="20">
        <f>VLOOKUP(B26,RMS!B:D,3,FALSE)</f>
        <v>1138366.5635274299</v>
      </c>
      <c r="J26" s="21">
        <f>VLOOKUP(B26,RMS!B:E,4,FALSE)</f>
        <v>1001110.01021433</v>
      </c>
      <c r="K26" s="22">
        <f t="shared" si="1"/>
        <v>-2.6427429867908359E-2</v>
      </c>
      <c r="L26" s="22">
        <f t="shared" si="2"/>
        <v>1.4285670011304319E-2</v>
      </c>
      <c r="M26" s="32"/>
    </row>
    <row r="27" spans="1:13">
      <c r="A27" s="65"/>
      <c r="B27" s="12">
        <v>38</v>
      </c>
      <c r="C27" s="62" t="s">
        <v>29</v>
      </c>
      <c r="D27" s="62"/>
      <c r="E27" s="15">
        <f>VLOOKUP(C27,RA!B30:D57,3,0)</f>
        <v>758699.16099999996</v>
      </c>
      <c r="F27" s="25">
        <f>VLOOKUP(C27,RA!B31:I61,8,0)</f>
        <v>40152.811199999996</v>
      </c>
      <c r="G27" s="16">
        <f t="shared" si="0"/>
        <v>718546.34979999997</v>
      </c>
      <c r="H27" s="27">
        <f>RA!J31</f>
        <v>5.2923231320141104</v>
      </c>
      <c r="I27" s="20">
        <f>VLOOKUP(B27,RMS!B:D,3,FALSE)</f>
        <v>758699.04731592897</v>
      </c>
      <c r="J27" s="21">
        <f>VLOOKUP(B27,RMS!B:E,4,FALSE)</f>
        <v>718549.24521681399</v>
      </c>
      <c r="K27" s="22">
        <f t="shared" si="1"/>
        <v>0.11368407099507749</v>
      </c>
      <c r="L27" s="22">
        <f t="shared" si="2"/>
        <v>-2.8954168140189722</v>
      </c>
      <c r="M27" s="32"/>
    </row>
    <row r="28" spans="1:13">
      <c r="A28" s="65"/>
      <c r="B28" s="12">
        <v>39</v>
      </c>
      <c r="C28" s="62" t="s">
        <v>30</v>
      </c>
      <c r="D28" s="62"/>
      <c r="E28" s="15">
        <f>VLOOKUP(C28,RA!B32:D58,3,0)</f>
        <v>110244.6165</v>
      </c>
      <c r="F28" s="25">
        <f>VLOOKUP(C28,RA!B32:I62,8,0)</f>
        <v>29157.536100000001</v>
      </c>
      <c r="G28" s="16">
        <f t="shared" si="0"/>
        <v>81087.080400000006</v>
      </c>
      <c r="H28" s="27">
        <f>RA!J32</f>
        <v>26.448036217714101</v>
      </c>
      <c r="I28" s="20">
        <f>VLOOKUP(B28,RMS!B:D,3,FALSE)</f>
        <v>110244.57301635999</v>
      </c>
      <c r="J28" s="21">
        <f>VLOOKUP(B28,RMS!B:E,4,FALSE)</f>
        <v>81087.080250379906</v>
      </c>
      <c r="K28" s="22">
        <f t="shared" si="1"/>
        <v>4.3483640009071678E-2</v>
      </c>
      <c r="L28" s="22">
        <f t="shared" si="2"/>
        <v>1.4962010027375072E-4</v>
      </c>
      <c r="M28" s="32"/>
    </row>
    <row r="29" spans="1:13">
      <c r="A29" s="65"/>
      <c r="B29" s="12">
        <v>40</v>
      </c>
      <c r="C29" s="62" t="s">
        <v>73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5"/>
      <c r="B30" s="12">
        <v>42</v>
      </c>
      <c r="C30" s="62" t="s">
        <v>31</v>
      </c>
      <c r="D30" s="62"/>
      <c r="E30" s="15">
        <f>VLOOKUP(C30,RA!B34:D61,3,0)</f>
        <v>181277.08240000001</v>
      </c>
      <c r="F30" s="25">
        <f>VLOOKUP(C30,RA!B34:I65,8,0)</f>
        <v>20568.527600000001</v>
      </c>
      <c r="G30" s="16">
        <f t="shared" si="0"/>
        <v>160708.55480000001</v>
      </c>
      <c r="H30" s="27">
        <f>RA!J34</f>
        <v>0</v>
      </c>
      <c r="I30" s="20">
        <f>VLOOKUP(B30,RMS!B:D,3,FALSE)</f>
        <v>181277.0828</v>
      </c>
      <c r="J30" s="21">
        <f>VLOOKUP(B30,RMS!B:E,4,FALSE)</f>
        <v>160708.5491</v>
      </c>
      <c r="K30" s="22">
        <f t="shared" si="1"/>
        <v>-3.9999998989515007E-4</v>
      </c>
      <c r="L30" s="22">
        <f t="shared" si="2"/>
        <v>5.7000000088009983E-3</v>
      </c>
      <c r="M30" s="32"/>
    </row>
    <row r="31" spans="1:13" s="35" customFormat="1" ht="12" thickBot="1">
      <c r="A31" s="65"/>
      <c r="B31" s="12">
        <v>70</v>
      </c>
      <c r="C31" s="66" t="s">
        <v>68</v>
      </c>
      <c r="D31" s="67"/>
      <c r="E31" s="15">
        <f>VLOOKUP(C31,RA!B35:D62,3,0)</f>
        <v>82228.25</v>
      </c>
      <c r="F31" s="25">
        <f>VLOOKUP(C31,RA!B35:I66,8,0)</f>
        <v>2174.12</v>
      </c>
      <c r="G31" s="16">
        <f t="shared" si="0"/>
        <v>80054.13</v>
      </c>
      <c r="H31" s="27">
        <f>RA!J35</f>
        <v>11.3464577693358</v>
      </c>
      <c r="I31" s="20">
        <f>VLOOKUP(B31,RMS!B:D,3,FALSE)</f>
        <v>82228.25</v>
      </c>
      <c r="J31" s="21">
        <f>VLOOKUP(B31,RMS!B:E,4,FALSE)</f>
        <v>80054.13</v>
      </c>
      <c r="K31" s="22">
        <f t="shared" si="1"/>
        <v>0</v>
      </c>
      <c r="L31" s="22">
        <f t="shared" si="2"/>
        <v>0</v>
      </c>
    </row>
    <row r="32" spans="1:13">
      <c r="A32" s="65"/>
      <c r="B32" s="12">
        <v>71</v>
      </c>
      <c r="C32" s="62" t="s">
        <v>35</v>
      </c>
      <c r="D32" s="62"/>
      <c r="E32" s="15">
        <f>VLOOKUP(C32,RA!B34:D62,3,0)</f>
        <v>160419.69</v>
      </c>
      <c r="F32" s="25">
        <f>VLOOKUP(C32,RA!B34:I66,8,0)</f>
        <v>-16959.11</v>
      </c>
      <c r="G32" s="16">
        <f t="shared" si="0"/>
        <v>177378.8</v>
      </c>
      <c r="H32" s="27">
        <f>RA!J35</f>
        <v>11.3464577693358</v>
      </c>
      <c r="I32" s="20">
        <f>VLOOKUP(B32,RMS!B:D,3,FALSE)</f>
        <v>160419.69</v>
      </c>
      <c r="J32" s="21">
        <f>VLOOKUP(B32,RMS!B:E,4,FALSE)</f>
        <v>177378.8</v>
      </c>
      <c r="K32" s="22">
        <f t="shared" si="1"/>
        <v>0</v>
      </c>
      <c r="L32" s="22">
        <f t="shared" si="2"/>
        <v>0</v>
      </c>
      <c r="M32" s="32"/>
    </row>
    <row r="33" spans="1:13">
      <c r="A33" s="65"/>
      <c r="B33" s="12">
        <v>72</v>
      </c>
      <c r="C33" s="62" t="s">
        <v>36</v>
      </c>
      <c r="D33" s="62"/>
      <c r="E33" s="15">
        <f>VLOOKUP(C33,RA!B34:D63,3,0)</f>
        <v>146688.91</v>
      </c>
      <c r="F33" s="25">
        <f>VLOOKUP(C33,RA!B34:I67,8,0)</f>
        <v>-3900.81</v>
      </c>
      <c r="G33" s="16">
        <f t="shared" si="0"/>
        <v>150589.72</v>
      </c>
      <c r="H33" s="27">
        <f>RA!J34</f>
        <v>0</v>
      </c>
      <c r="I33" s="20">
        <f>VLOOKUP(B33,RMS!B:D,3,FALSE)</f>
        <v>146688.91</v>
      </c>
      <c r="J33" s="21">
        <f>VLOOKUP(B33,RMS!B:E,4,FALSE)</f>
        <v>150589.72</v>
      </c>
      <c r="K33" s="22">
        <f t="shared" si="1"/>
        <v>0</v>
      </c>
      <c r="L33" s="22">
        <f t="shared" si="2"/>
        <v>0</v>
      </c>
      <c r="M33" s="32"/>
    </row>
    <row r="34" spans="1:13">
      <c r="A34" s="65"/>
      <c r="B34" s="12">
        <v>73</v>
      </c>
      <c r="C34" s="62" t="s">
        <v>37</v>
      </c>
      <c r="D34" s="62"/>
      <c r="E34" s="15">
        <f>VLOOKUP(C34,RA!B35:D64,3,0)</f>
        <v>139876.28</v>
      </c>
      <c r="F34" s="25">
        <f>VLOOKUP(C34,RA!B35:I68,8,0)</f>
        <v>-19610.39</v>
      </c>
      <c r="G34" s="16">
        <f t="shared" si="0"/>
        <v>159486.66999999998</v>
      </c>
      <c r="H34" s="27">
        <f>RA!J35</f>
        <v>11.3464577693358</v>
      </c>
      <c r="I34" s="20">
        <f>VLOOKUP(B34,RMS!B:D,3,FALSE)</f>
        <v>139876.28</v>
      </c>
      <c r="J34" s="21">
        <f>VLOOKUP(B34,RMS!B:E,4,FALSE)</f>
        <v>159486.67000000001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5"/>
      <c r="B35" s="12">
        <v>74</v>
      </c>
      <c r="C35" s="62" t="s">
        <v>69</v>
      </c>
      <c r="D35" s="62"/>
      <c r="E35" s="15">
        <f>VLOOKUP(C35,RA!B36:D65,3,0)</f>
        <v>0.01</v>
      </c>
      <c r="F35" s="25">
        <f>VLOOKUP(C35,RA!B36:I69,8,0)</f>
        <v>0.01</v>
      </c>
      <c r="G35" s="16">
        <f t="shared" si="0"/>
        <v>0</v>
      </c>
      <c r="H35" s="27">
        <f>RA!J36</f>
        <v>2.6440061657641998</v>
      </c>
      <c r="I35" s="20">
        <f>VLOOKUP(B35,RMS!B:D,3,FALSE)</f>
        <v>0.01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5"/>
      <c r="B36" s="12">
        <v>75</v>
      </c>
      <c r="C36" s="62" t="s">
        <v>32</v>
      </c>
      <c r="D36" s="62"/>
      <c r="E36" s="15">
        <f>VLOOKUP(C36,RA!B8:D65,3,0)</f>
        <v>182559.40119999999</v>
      </c>
      <c r="F36" s="25">
        <f>VLOOKUP(C36,RA!B8:I69,8,0)</f>
        <v>11059.419900000001</v>
      </c>
      <c r="G36" s="16">
        <f t="shared" si="0"/>
        <v>171499.98129999998</v>
      </c>
      <c r="H36" s="27">
        <f>RA!J36</f>
        <v>2.6440061657641998</v>
      </c>
      <c r="I36" s="20">
        <f>VLOOKUP(B36,RMS!B:D,3,FALSE)</f>
        <v>182559.40170940201</v>
      </c>
      <c r="J36" s="21">
        <f>VLOOKUP(B36,RMS!B:E,4,FALSE)</f>
        <v>171499.98076923101</v>
      </c>
      <c r="K36" s="22">
        <f t="shared" si="1"/>
        <v>-5.0940201617777348E-4</v>
      </c>
      <c r="L36" s="22">
        <f t="shared" si="2"/>
        <v>5.3076897165738046E-4</v>
      </c>
      <c r="M36" s="32"/>
    </row>
    <row r="37" spans="1:13">
      <c r="A37" s="65"/>
      <c r="B37" s="12">
        <v>76</v>
      </c>
      <c r="C37" s="62" t="s">
        <v>33</v>
      </c>
      <c r="D37" s="62"/>
      <c r="E37" s="15">
        <f>VLOOKUP(C37,RA!B8:D66,3,0)</f>
        <v>344445.92499999999</v>
      </c>
      <c r="F37" s="25">
        <f>VLOOKUP(C37,RA!B8:I70,8,0)</f>
        <v>21762.9113</v>
      </c>
      <c r="G37" s="16">
        <f t="shared" si="0"/>
        <v>322683.01370000001</v>
      </c>
      <c r="H37" s="27">
        <f>RA!J37</f>
        <v>-10.5717134847973</v>
      </c>
      <c r="I37" s="20">
        <f>VLOOKUP(B37,RMS!B:D,3,FALSE)</f>
        <v>344445.918124786</v>
      </c>
      <c r="J37" s="21">
        <f>VLOOKUP(B37,RMS!B:E,4,FALSE)</f>
        <v>322683.016138462</v>
      </c>
      <c r="K37" s="22">
        <f t="shared" si="1"/>
        <v>6.8752139923162758E-3</v>
      </c>
      <c r="L37" s="22">
        <f t="shared" si="2"/>
        <v>-2.438461990095675E-3</v>
      </c>
      <c r="M37" s="32"/>
    </row>
    <row r="38" spans="1:13">
      <c r="A38" s="65"/>
      <c r="B38" s="12">
        <v>77</v>
      </c>
      <c r="C38" s="62" t="s">
        <v>38</v>
      </c>
      <c r="D38" s="62"/>
      <c r="E38" s="15">
        <f>VLOOKUP(C38,RA!B9:D67,3,0)</f>
        <v>57251.29</v>
      </c>
      <c r="F38" s="25">
        <f>VLOOKUP(C38,RA!B9:I71,8,0)</f>
        <v>-10360.81</v>
      </c>
      <c r="G38" s="16">
        <f t="shared" si="0"/>
        <v>67612.100000000006</v>
      </c>
      <c r="H38" s="27">
        <f>RA!J38</f>
        <v>-2.6592398839148799</v>
      </c>
      <c r="I38" s="20">
        <f>VLOOKUP(B38,RMS!B:D,3,FALSE)</f>
        <v>57251.29</v>
      </c>
      <c r="J38" s="21">
        <f>VLOOKUP(B38,RMS!B:E,4,FALSE)</f>
        <v>67612.100000000006</v>
      </c>
      <c r="K38" s="22">
        <f t="shared" si="1"/>
        <v>0</v>
      </c>
      <c r="L38" s="22">
        <f t="shared" si="2"/>
        <v>0</v>
      </c>
      <c r="M38" s="32"/>
    </row>
    <row r="39" spans="1:13">
      <c r="A39" s="65"/>
      <c r="B39" s="12">
        <v>78</v>
      </c>
      <c r="C39" s="62" t="s">
        <v>39</v>
      </c>
      <c r="D39" s="62"/>
      <c r="E39" s="15">
        <f>VLOOKUP(C39,RA!B10:D68,3,0)</f>
        <v>16435.919999999998</v>
      </c>
      <c r="F39" s="25">
        <f>VLOOKUP(C39,RA!B10:I72,8,0)</f>
        <v>2304.21</v>
      </c>
      <c r="G39" s="16">
        <f t="shared" si="0"/>
        <v>14131.71</v>
      </c>
      <c r="H39" s="27">
        <f>RA!J39</f>
        <v>-14.0198109357784</v>
      </c>
      <c r="I39" s="20">
        <f>VLOOKUP(B39,RMS!B:D,3,FALSE)</f>
        <v>16435.919999999998</v>
      </c>
      <c r="J39" s="21">
        <f>VLOOKUP(B39,RMS!B:E,4,FALSE)</f>
        <v>14131.71</v>
      </c>
      <c r="K39" s="22">
        <f t="shared" si="1"/>
        <v>0</v>
      </c>
      <c r="L39" s="22">
        <f t="shared" si="2"/>
        <v>0</v>
      </c>
      <c r="M39" s="32"/>
    </row>
    <row r="40" spans="1:13">
      <c r="A40" s="65"/>
      <c r="B40" s="12">
        <v>99</v>
      </c>
      <c r="C40" s="62" t="s">
        <v>34</v>
      </c>
      <c r="D40" s="62"/>
      <c r="E40" s="15">
        <f>VLOOKUP(C40,RA!B8:D69,3,0)</f>
        <v>42221.170899999997</v>
      </c>
      <c r="F40" s="25">
        <f>VLOOKUP(C40,RA!B8:I73,8,0)</f>
        <v>2939.6244999999999</v>
      </c>
      <c r="G40" s="16">
        <f t="shared" si="0"/>
        <v>39281.546399999999</v>
      </c>
      <c r="H40" s="27">
        <f>RA!J40</f>
        <v>100</v>
      </c>
      <c r="I40" s="20">
        <f>VLOOKUP(B40,RMS!B:D,3,FALSE)</f>
        <v>42221.170864533698</v>
      </c>
      <c r="J40" s="21">
        <f>VLOOKUP(B40,RMS!B:E,4,FALSE)</f>
        <v>39281.546433704003</v>
      </c>
      <c r="K40" s="22">
        <f t="shared" si="1"/>
        <v>3.5466298868414015E-5</v>
      </c>
      <c r="L40" s="22">
        <f t="shared" si="2"/>
        <v>-3.3704003726597875E-5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40" t="s">
        <v>45</v>
      </c>
      <c r="W1" s="70"/>
    </row>
    <row r="2" spans="1:23" ht="12.7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40"/>
      <c r="W2" s="70"/>
    </row>
    <row r="3" spans="1:23" ht="23.25" thickBo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42" t="s">
        <v>46</v>
      </c>
      <c r="W3" s="70"/>
    </row>
    <row r="4" spans="1:23" ht="12.75" thickTop="1" thickBo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W4" s="70"/>
    </row>
    <row r="5" spans="1:23" ht="22.5" thickTop="1" thickBot="1">
      <c r="A5" s="43"/>
      <c r="B5" s="44"/>
      <c r="C5" s="45"/>
      <c r="D5" s="46" t="s">
        <v>0</v>
      </c>
      <c r="E5" s="46" t="s">
        <v>58</v>
      </c>
      <c r="F5" s="46" t="s">
        <v>59</v>
      </c>
      <c r="G5" s="46" t="s">
        <v>47</v>
      </c>
      <c r="H5" s="46" t="s">
        <v>48</v>
      </c>
      <c r="I5" s="46" t="s">
        <v>1</v>
      </c>
      <c r="J5" s="46" t="s">
        <v>2</v>
      </c>
      <c r="K5" s="46" t="s">
        <v>49</v>
      </c>
      <c r="L5" s="46" t="s">
        <v>50</v>
      </c>
      <c r="M5" s="46" t="s">
        <v>51</v>
      </c>
      <c r="N5" s="46" t="s">
        <v>52</v>
      </c>
      <c r="O5" s="46" t="s">
        <v>53</v>
      </c>
      <c r="P5" s="46" t="s">
        <v>60</v>
      </c>
      <c r="Q5" s="46" t="s">
        <v>61</v>
      </c>
      <c r="R5" s="46" t="s">
        <v>54</v>
      </c>
      <c r="S5" s="46" t="s">
        <v>55</v>
      </c>
      <c r="T5" s="46" t="s">
        <v>56</v>
      </c>
      <c r="U5" s="47" t="s">
        <v>57</v>
      </c>
    </row>
    <row r="6" spans="1:23" ht="12" thickBot="1">
      <c r="A6" s="48" t="s">
        <v>3</v>
      </c>
      <c r="B6" s="71" t="s">
        <v>4</v>
      </c>
      <c r="C6" s="72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9"/>
    </row>
    <row r="7" spans="1:23" ht="12" thickBot="1">
      <c r="A7" s="73" t="s">
        <v>5</v>
      </c>
      <c r="B7" s="74"/>
      <c r="C7" s="75"/>
      <c r="D7" s="50">
        <v>16346276.618899999</v>
      </c>
      <c r="E7" s="50">
        <v>17725948.4837</v>
      </c>
      <c r="F7" s="51">
        <v>92.216654211374504</v>
      </c>
      <c r="G7" s="50">
        <v>15889889.4792</v>
      </c>
      <c r="H7" s="51">
        <v>2.8721857398531099</v>
      </c>
      <c r="I7" s="50">
        <v>1773166.6654000001</v>
      </c>
      <c r="J7" s="51">
        <v>10.8475263617515</v>
      </c>
      <c r="K7" s="50">
        <v>1712204.4380999999</v>
      </c>
      <c r="L7" s="51">
        <v>10.775433273726</v>
      </c>
      <c r="M7" s="51">
        <v>3.5604525921944997E-2</v>
      </c>
      <c r="N7" s="50">
        <v>505615233.07239997</v>
      </c>
      <c r="O7" s="50">
        <v>4663315568.9498997</v>
      </c>
      <c r="P7" s="50">
        <v>937399</v>
      </c>
      <c r="Q7" s="50">
        <v>966165</v>
      </c>
      <c r="R7" s="51">
        <v>-2.9773382393276502</v>
      </c>
      <c r="S7" s="50">
        <v>17.4379070373448</v>
      </c>
      <c r="T7" s="50">
        <v>17.112626282984799</v>
      </c>
      <c r="U7" s="52">
        <v>1.8653658014314001</v>
      </c>
    </row>
    <row r="8" spans="1:23" ht="12" thickBot="1">
      <c r="A8" s="76">
        <v>42213</v>
      </c>
      <c r="B8" s="66" t="s">
        <v>6</v>
      </c>
      <c r="C8" s="67"/>
      <c r="D8" s="53">
        <v>517863.94669999997</v>
      </c>
      <c r="E8" s="53">
        <v>629649.80180000002</v>
      </c>
      <c r="F8" s="54">
        <v>82.246344749028097</v>
      </c>
      <c r="G8" s="53">
        <v>529112.5148</v>
      </c>
      <c r="H8" s="54">
        <v>-2.1259312122397702</v>
      </c>
      <c r="I8" s="53">
        <v>126621.0741</v>
      </c>
      <c r="J8" s="54">
        <v>24.450644789402901</v>
      </c>
      <c r="K8" s="53">
        <v>129100.1972</v>
      </c>
      <c r="L8" s="54">
        <v>24.399384552224902</v>
      </c>
      <c r="M8" s="54">
        <v>-1.9203093053059998E-2</v>
      </c>
      <c r="N8" s="53">
        <v>17318556.8726</v>
      </c>
      <c r="O8" s="53">
        <v>168470719.18380001</v>
      </c>
      <c r="P8" s="53">
        <v>28440</v>
      </c>
      <c r="Q8" s="53">
        <v>30929</v>
      </c>
      <c r="R8" s="54">
        <v>-8.0474635455397792</v>
      </c>
      <c r="S8" s="53">
        <v>18.208999532348798</v>
      </c>
      <c r="T8" s="53">
        <v>18.322295418539198</v>
      </c>
      <c r="U8" s="55">
        <v>-0.62219720522897903</v>
      </c>
    </row>
    <row r="9" spans="1:23" ht="12" thickBot="1">
      <c r="A9" s="77"/>
      <c r="B9" s="66" t="s">
        <v>7</v>
      </c>
      <c r="C9" s="67"/>
      <c r="D9" s="53">
        <v>92709.149000000005</v>
      </c>
      <c r="E9" s="53">
        <v>109686.9232</v>
      </c>
      <c r="F9" s="54">
        <v>84.521605944727597</v>
      </c>
      <c r="G9" s="53">
        <v>88268.526899999997</v>
      </c>
      <c r="H9" s="54">
        <v>5.0308102513490596</v>
      </c>
      <c r="I9" s="53">
        <v>19496.577700000002</v>
      </c>
      <c r="J9" s="54">
        <v>21.029831370796</v>
      </c>
      <c r="K9" s="53">
        <v>19887.130300000001</v>
      </c>
      <c r="L9" s="54">
        <v>22.530261916039802</v>
      </c>
      <c r="M9" s="54">
        <v>-1.9638459350769001E-2</v>
      </c>
      <c r="N9" s="53">
        <v>3421365.7256</v>
      </c>
      <c r="O9" s="53">
        <v>26979181.788800001</v>
      </c>
      <c r="P9" s="53">
        <v>5119</v>
      </c>
      <c r="Q9" s="53">
        <v>5660</v>
      </c>
      <c r="R9" s="54">
        <v>-9.5583038869257901</v>
      </c>
      <c r="S9" s="53">
        <v>18.110792928306299</v>
      </c>
      <c r="T9" s="53">
        <v>17.307035848056501</v>
      </c>
      <c r="U9" s="55">
        <v>4.4380004974466898</v>
      </c>
    </row>
    <row r="10" spans="1:23" ht="12" thickBot="1">
      <c r="A10" s="77"/>
      <c r="B10" s="66" t="s">
        <v>8</v>
      </c>
      <c r="C10" s="67"/>
      <c r="D10" s="53">
        <v>149116.79560000001</v>
      </c>
      <c r="E10" s="53">
        <v>186680.83439999999</v>
      </c>
      <c r="F10" s="54">
        <v>79.877935021700296</v>
      </c>
      <c r="G10" s="53">
        <v>149681.80780000001</v>
      </c>
      <c r="H10" s="54">
        <v>-0.37747553179939802</v>
      </c>
      <c r="I10" s="53">
        <v>42150.531300000002</v>
      </c>
      <c r="J10" s="54">
        <v>28.266789888019801</v>
      </c>
      <c r="K10" s="53">
        <v>42944.871299999999</v>
      </c>
      <c r="L10" s="54">
        <v>28.690775406308301</v>
      </c>
      <c r="M10" s="54">
        <v>-1.8496737234371001E-2</v>
      </c>
      <c r="N10" s="53">
        <v>5007546.6906000003</v>
      </c>
      <c r="O10" s="53">
        <v>43988240.133000001</v>
      </c>
      <c r="P10" s="53">
        <v>90546</v>
      </c>
      <c r="Q10" s="53">
        <v>94755</v>
      </c>
      <c r="R10" s="54">
        <v>-4.44198195345892</v>
      </c>
      <c r="S10" s="53">
        <v>1.6468623197048999</v>
      </c>
      <c r="T10" s="53">
        <v>1.6711941744498999</v>
      </c>
      <c r="U10" s="55">
        <v>-1.47746745152051</v>
      </c>
    </row>
    <row r="11" spans="1:23" ht="12" thickBot="1">
      <c r="A11" s="77"/>
      <c r="B11" s="66" t="s">
        <v>9</v>
      </c>
      <c r="C11" s="67"/>
      <c r="D11" s="53">
        <v>46027.715400000001</v>
      </c>
      <c r="E11" s="53">
        <v>70965.663</v>
      </c>
      <c r="F11" s="54">
        <v>64.859135325770197</v>
      </c>
      <c r="G11" s="53">
        <v>49132.045899999997</v>
      </c>
      <c r="H11" s="54">
        <v>-6.3183416101139898</v>
      </c>
      <c r="I11" s="53">
        <v>9844.8919999999998</v>
      </c>
      <c r="J11" s="54">
        <v>21.389052040588599</v>
      </c>
      <c r="K11" s="53">
        <v>11356.882600000001</v>
      </c>
      <c r="L11" s="54">
        <v>23.1150207404654</v>
      </c>
      <c r="M11" s="54">
        <v>-0.13313429866748799</v>
      </c>
      <c r="N11" s="53">
        <v>1496371.7282</v>
      </c>
      <c r="O11" s="53">
        <v>14392175.002900001</v>
      </c>
      <c r="P11" s="53">
        <v>2870</v>
      </c>
      <c r="Q11" s="53">
        <v>2960</v>
      </c>
      <c r="R11" s="54">
        <v>-3.0405405405405399</v>
      </c>
      <c r="S11" s="53">
        <v>16.037531498257799</v>
      </c>
      <c r="T11" s="53">
        <v>15.7976075337838</v>
      </c>
      <c r="U11" s="55">
        <v>1.4960155464082601</v>
      </c>
    </row>
    <row r="12" spans="1:23" ht="12" thickBot="1">
      <c r="A12" s="77"/>
      <c r="B12" s="66" t="s">
        <v>10</v>
      </c>
      <c r="C12" s="67"/>
      <c r="D12" s="53">
        <v>114345.7518</v>
      </c>
      <c r="E12" s="53">
        <v>174312.38939999999</v>
      </c>
      <c r="F12" s="54">
        <v>65.598178186639004</v>
      </c>
      <c r="G12" s="53">
        <v>102889.9077</v>
      </c>
      <c r="H12" s="54">
        <v>11.134079479789399</v>
      </c>
      <c r="I12" s="53">
        <v>8320.2183999999997</v>
      </c>
      <c r="J12" s="54">
        <v>7.2763686180075497</v>
      </c>
      <c r="K12" s="53">
        <v>23654.7873</v>
      </c>
      <c r="L12" s="54">
        <v>22.990386354482101</v>
      </c>
      <c r="M12" s="54">
        <v>-0.64826492436903005</v>
      </c>
      <c r="N12" s="53">
        <v>4010113.9073999999</v>
      </c>
      <c r="O12" s="53">
        <v>50687176.089699998</v>
      </c>
      <c r="P12" s="53">
        <v>1445</v>
      </c>
      <c r="Q12" s="53">
        <v>1663</v>
      </c>
      <c r="R12" s="54">
        <v>-13.1088394467829</v>
      </c>
      <c r="S12" s="53">
        <v>79.132008166090003</v>
      </c>
      <c r="T12" s="53">
        <v>71.5631963319302</v>
      </c>
      <c r="U12" s="55">
        <v>9.5647918074738598</v>
      </c>
    </row>
    <row r="13" spans="1:23" ht="12" thickBot="1">
      <c r="A13" s="77"/>
      <c r="B13" s="66" t="s">
        <v>11</v>
      </c>
      <c r="C13" s="67"/>
      <c r="D13" s="53">
        <v>243449.03339999999</v>
      </c>
      <c r="E13" s="53">
        <v>287417.5699</v>
      </c>
      <c r="F13" s="54">
        <v>84.702209918726297</v>
      </c>
      <c r="G13" s="53">
        <v>241564.3903</v>
      </c>
      <c r="H13" s="54">
        <v>0.78018250026814495</v>
      </c>
      <c r="I13" s="53">
        <v>59329.3701</v>
      </c>
      <c r="J13" s="54">
        <v>24.370345312695701</v>
      </c>
      <c r="K13" s="53">
        <v>72187.365300000005</v>
      </c>
      <c r="L13" s="54">
        <v>29.883280896803601</v>
      </c>
      <c r="M13" s="54">
        <v>-0.17811974639279399</v>
      </c>
      <c r="N13" s="53">
        <v>8104844.9124999996</v>
      </c>
      <c r="O13" s="53">
        <v>76373693.640200004</v>
      </c>
      <c r="P13" s="53">
        <v>12573</v>
      </c>
      <c r="Q13" s="53">
        <v>13910</v>
      </c>
      <c r="R13" s="54">
        <v>-9.6117900790797997</v>
      </c>
      <c r="S13" s="53">
        <v>19.362843664996401</v>
      </c>
      <c r="T13" s="53">
        <v>19.184768806613999</v>
      </c>
      <c r="U13" s="55">
        <v>0.91967306798220005</v>
      </c>
    </row>
    <row r="14" spans="1:23" ht="12" thickBot="1">
      <c r="A14" s="77"/>
      <c r="B14" s="66" t="s">
        <v>12</v>
      </c>
      <c r="C14" s="67"/>
      <c r="D14" s="53">
        <v>125401.0359</v>
      </c>
      <c r="E14" s="53">
        <v>178511.0778</v>
      </c>
      <c r="F14" s="54">
        <v>70.248321530217098</v>
      </c>
      <c r="G14" s="53">
        <v>148751.24069999999</v>
      </c>
      <c r="H14" s="54">
        <v>-15.697485742046601</v>
      </c>
      <c r="I14" s="53">
        <v>21774.35</v>
      </c>
      <c r="J14" s="54">
        <v>17.363772032444601</v>
      </c>
      <c r="K14" s="53">
        <v>15968.436900000001</v>
      </c>
      <c r="L14" s="54">
        <v>10.734994091380401</v>
      </c>
      <c r="M14" s="54">
        <v>0.36358681418592698</v>
      </c>
      <c r="N14" s="53">
        <v>4455805.7489999998</v>
      </c>
      <c r="O14" s="53">
        <v>40776035.123099998</v>
      </c>
      <c r="P14" s="53">
        <v>2438</v>
      </c>
      <c r="Q14" s="53">
        <v>2648</v>
      </c>
      <c r="R14" s="54">
        <v>-7.93051359516617</v>
      </c>
      <c r="S14" s="53">
        <v>51.4360278506973</v>
      </c>
      <c r="T14" s="53">
        <v>52.424577530211501</v>
      </c>
      <c r="U14" s="55">
        <v>-1.9219012836365099</v>
      </c>
    </row>
    <row r="15" spans="1:23" ht="12" thickBot="1">
      <c r="A15" s="77"/>
      <c r="B15" s="66" t="s">
        <v>13</v>
      </c>
      <c r="C15" s="67"/>
      <c r="D15" s="53">
        <v>91071.607799999998</v>
      </c>
      <c r="E15" s="53">
        <v>136663.96280000001</v>
      </c>
      <c r="F15" s="54">
        <v>66.639080218446594</v>
      </c>
      <c r="G15" s="53">
        <v>88969.010599999994</v>
      </c>
      <c r="H15" s="54">
        <v>2.3632916515764899</v>
      </c>
      <c r="I15" s="53">
        <v>15121.925800000001</v>
      </c>
      <c r="J15" s="54">
        <v>16.604434867570198</v>
      </c>
      <c r="K15" s="53">
        <v>19854.728299999999</v>
      </c>
      <c r="L15" s="54">
        <v>22.316453972120499</v>
      </c>
      <c r="M15" s="54">
        <v>-0.23837155706633401</v>
      </c>
      <c r="N15" s="53">
        <v>3301179.8259000001</v>
      </c>
      <c r="O15" s="53">
        <v>31404050.924899999</v>
      </c>
      <c r="P15" s="53">
        <v>4836</v>
      </c>
      <c r="Q15" s="53">
        <v>5264</v>
      </c>
      <c r="R15" s="54">
        <v>-8.1306990881458994</v>
      </c>
      <c r="S15" s="53">
        <v>18.832011538461501</v>
      </c>
      <c r="T15" s="53">
        <v>19.012537841945299</v>
      </c>
      <c r="U15" s="55">
        <v>-0.95861402333497203</v>
      </c>
    </row>
    <row r="16" spans="1:23" ht="12" thickBot="1">
      <c r="A16" s="77"/>
      <c r="B16" s="66" t="s">
        <v>14</v>
      </c>
      <c r="C16" s="67"/>
      <c r="D16" s="53">
        <v>877707.77</v>
      </c>
      <c r="E16" s="53">
        <v>1017130.6515</v>
      </c>
      <c r="F16" s="54">
        <v>86.292529745870098</v>
      </c>
      <c r="G16" s="53">
        <v>861442.47499999998</v>
      </c>
      <c r="H16" s="54">
        <v>1.8881463907384</v>
      </c>
      <c r="I16" s="53">
        <v>33056.4274</v>
      </c>
      <c r="J16" s="54">
        <v>3.76622248655723</v>
      </c>
      <c r="K16" s="53">
        <v>24376.054100000001</v>
      </c>
      <c r="L16" s="54">
        <v>2.8296786851611899</v>
      </c>
      <c r="M16" s="54">
        <v>0.35610247927698802</v>
      </c>
      <c r="N16" s="53">
        <v>26298737.924199998</v>
      </c>
      <c r="O16" s="53">
        <v>231735821.24610001</v>
      </c>
      <c r="P16" s="53">
        <v>57491</v>
      </c>
      <c r="Q16" s="53">
        <v>58416</v>
      </c>
      <c r="R16" s="54">
        <v>-1.5834702821144899</v>
      </c>
      <c r="S16" s="53">
        <v>15.266872553964999</v>
      </c>
      <c r="T16" s="53">
        <v>15.665161729663099</v>
      </c>
      <c r="U16" s="55">
        <v>-2.6088458804530799</v>
      </c>
    </row>
    <row r="17" spans="1:21" ht="12" thickBot="1">
      <c r="A17" s="77"/>
      <c r="B17" s="66" t="s">
        <v>15</v>
      </c>
      <c r="C17" s="67"/>
      <c r="D17" s="53">
        <v>814685.66610000003</v>
      </c>
      <c r="E17" s="53">
        <v>606171.81889999995</v>
      </c>
      <c r="F17" s="54">
        <v>134.39847262751101</v>
      </c>
      <c r="G17" s="53">
        <v>390794.25439999998</v>
      </c>
      <c r="H17" s="54">
        <v>108.469202637284</v>
      </c>
      <c r="I17" s="53">
        <v>55690.859299999996</v>
      </c>
      <c r="J17" s="54">
        <v>6.8358707679980402</v>
      </c>
      <c r="K17" s="53">
        <v>60223.621200000001</v>
      </c>
      <c r="L17" s="54">
        <v>15.410569761948899</v>
      </c>
      <c r="M17" s="54">
        <v>-7.5265515584772E-2</v>
      </c>
      <c r="N17" s="53">
        <v>17370588.988200001</v>
      </c>
      <c r="O17" s="53">
        <v>223255799.57089999</v>
      </c>
      <c r="P17" s="53">
        <v>14066</v>
      </c>
      <c r="Q17" s="53">
        <v>14197</v>
      </c>
      <c r="R17" s="54">
        <v>-0.92273015425794502</v>
      </c>
      <c r="S17" s="53">
        <v>57.918787579980098</v>
      </c>
      <c r="T17" s="53">
        <v>51.132305437768501</v>
      </c>
      <c r="U17" s="55">
        <v>11.7172379218748</v>
      </c>
    </row>
    <row r="18" spans="1:21" ht="12" customHeight="1" thickBot="1">
      <c r="A18" s="77"/>
      <c r="B18" s="66" t="s">
        <v>16</v>
      </c>
      <c r="C18" s="67"/>
      <c r="D18" s="53">
        <v>1685345.3182000001</v>
      </c>
      <c r="E18" s="53">
        <v>1983183.3008999999</v>
      </c>
      <c r="F18" s="54">
        <v>84.981822781341705</v>
      </c>
      <c r="G18" s="53">
        <v>1659908.7137</v>
      </c>
      <c r="H18" s="54">
        <v>1.53240984218348</v>
      </c>
      <c r="I18" s="53">
        <v>253822.53750000001</v>
      </c>
      <c r="J18" s="54">
        <v>15.060565615780799</v>
      </c>
      <c r="K18" s="53">
        <v>273728.15860000002</v>
      </c>
      <c r="L18" s="54">
        <v>16.490554952859402</v>
      </c>
      <c r="M18" s="54">
        <v>-7.2720399690732004E-2</v>
      </c>
      <c r="N18" s="53">
        <v>55570903.954099998</v>
      </c>
      <c r="O18" s="53">
        <v>517763072.77590001</v>
      </c>
      <c r="P18" s="53">
        <v>86146</v>
      </c>
      <c r="Q18" s="53">
        <v>89983</v>
      </c>
      <c r="R18" s="54">
        <v>-4.2641387817698897</v>
      </c>
      <c r="S18" s="53">
        <v>19.563825577507998</v>
      </c>
      <c r="T18" s="53">
        <v>20.081959208961699</v>
      </c>
      <c r="U18" s="55">
        <v>-2.6484269623085601</v>
      </c>
    </row>
    <row r="19" spans="1:21" ht="12" customHeight="1" thickBot="1">
      <c r="A19" s="77"/>
      <c r="B19" s="66" t="s">
        <v>17</v>
      </c>
      <c r="C19" s="67"/>
      <c r="D19" s="53">
        <v>658309.33589999995</v>
      </c>
      <c r="E19" s="53">
        <v>515922.29820000002</v>
      </c>
      <c r="F19" s="54">
        <v>127.598543074563</v>
      </c>
      <c r="G19" s="53">
        <v>389699.30290000001</v>
      </c>
      <c r="H19" s="54">
        <v>68.927511802331196</v>
      </c>
      <c r="I19" s="53">
        <v>-59538.112200000003</v>
      </c>
      <c r="J19" s="54">
        <v>-9.0440935519474497</v>
      </c>
      <c r="K19" s="53">
        <v>46082.965199999999</v>
      </c>
      <c r="L19" s="54">
        <v>11.8252624156798</v>
      </c>
      <c r="M19" s="54">
        <v>-2.2919765892147899</v>
      </c>
      <c r="N19" s="53">
        <v>13494854.213099999</v>
      </c>
      <c r="O19" s="53">
        <v>153057153.18430001</v>
      </c>
      <c r="P19" s="53">
        <v>9575</v>
      </c>
      <c r="Q19" s="53">
        <v>10009</v>
      </c>
      <c r="R19" s="54">
        <v>-4.3360975122389904</v>
      </c>
      <c r="S19" s="53">
        <v>68.752933253263706</v>
      </c>
      <c r="T19" s="53">
        <v>45.114548296533101</v>
      </c>
      <c r="U19" s="55">
        <v>34.381638481742101</v>
      </c>
    </row>
    <row r="20" spans="1:21" ht="12" thickBot="1">
      <c r="A20" s="77"/>
      <c r="B20" s="66" t="s">
        <v>18</v>
      </c>
      <c r="C20" s="67"/>
      <c r="D20" s="53">
        <v>872460.99860000005</v>
      </c>
      <c r="E20" s="53">
        <v>816772.06039999996</v>
      </c>
      <c r="F20" s="54">
        <v>106.81817374760899</v>
      </c>
      <c r="G20" s="53">
        <v>802240.38549999997</v>
      </c>
      <c r="H20" s="54">
        <v>8.7530638408629393</v>
      </c>
      <c r="I20" s="53">
        <v>88514.998699999996</v>
      </c>
      <c r="J20" s="54">
        <v>10.145439033038301</v>
      </c>
      <c r="K20" s="53">
        <v>74651.603400000007</v>
      </c>
      <c r="L20" s="54">
        <v>9.3053908465943191</v>
      </c>
      <c r="M20" s="54">
        <v>0.18570793752033499</v>
      </c>
      <c r="N20" s="53">
        <v>27394120.136399999</v>
      </c>
      <c r="O20" s="53">
        <v>247708003.66119999</v>
      </c>
      <c r="P20" s="53">
        <v>40029</v>
      </c>
      <c r="Q20" s="53">
        <v>41611</v>
      </c>
      <c r="R20" s="54">
        <v>-3.80187931075917</v>
      </c>
      <c r="S20" s="53">
        <v>21.795723065777299</v>
      </c>
      <c r="T20" s="53">
        <v>22.368355708827</v>
      </c>
      <c r="U20" s="55">
        <v>-2.6272706866458702</v>
      </c>
    </row>
    <row r="21" spans="1:21" ht="12" customHeight="1" thickBot="1">
      <c r="A21" s="77"/>
      <c r="B21" s="66" t="s">
        <v>19</v>
      </c>
      <c r="C21" s="67"/>
      <c r="D21" s="53">
        <v>326598.57419999997</v>
      </c>
      <c r="E21" s="53">
        <v>368437.82870000001</v>
      </c>
      <c r="F21" s="54">
        <v>88.644148010635604</v>
      </c>
      <c r="G21" s="53">
        <v>310937.90529999998</v>
      </c>
      <c r="H21" s="54">
        <v>5.0365904680840501</v>
      </c>
      <c r="I21" s="53">
        <v>41033.9424</v>
      </c>
      <c r="J21" s="54">
        <v>12.5640298646472</v>
      </c>
      <c r="K21" s="53">
        <v>38407.813199999997</v>
      </c>
      <c r="L21" s="54">
        <v>12.3522454307857</v>
      </c>
      <c r="M21" s="54">
        <v>6.8374869100852997E-2</v>
      </c>
      <c r="N21" s="53">
        <v>10271458.068499999</v>
      </c>
      <c r="O21" s="53">
        <v>93964842.431600004</v>
      </c>
      <c r="P21" s="53">
        <v>29392</v>
      </c>
      <c r="Q21" s="53">
        <v>30944</v>
      </c>
      <c r="R21" s="54">
        <v>-5.0155118924508697</v>
      </c>
      <c r="S21" s="53">
        <v>11.111818664942801</v>
      </c>
      <c r="T21" s="53">
        <v>11.0466914167528</v>
      </c>
      <c r="U21" s="55">
        <v>0.58610791044915</v>
      </c>
    </row>
    <row r="22" spans="1:21" ht="12" customHeight="1" thickBot="1">
      <c r="A22" s="77"/>
      <c r="B22" s="66" t="s">
        <v>20</v>
      </c>
      <c r="C22" s="67"/>
      <c r="D22" s="53">
        <v>1381556.6827</v>
      </c>
      <c r="E22" s="53">
        <v>1419375.7228999999</v>
      </c>
      <c r="F22" s="54">
        <v>97.335515918031206</v>
      </c>
      <c r="G22" s="53">
        <v>1251440.382</v>
      </c>
      <c r="H22" s="54">
        <v>10.3973231622951</v>
      </c>
      <c r="I22" s="53">
        <v>165187.74189999999</v>
      </c>
      <c r="J22" s="54">
        <v>11.956638766146799</v>
      </c>
      <c r="K22" s="53">
        <v>96119.7016</v>
      </c>
      <c r="L22" s="54">
        <v>7.68072558489646</v>
      </c>
      <c r="M22" s="54">
        <v>0.71856278317867806</v>
      </c>
      <c r="N22" s="53">
        <v>39297906.265000001</v>
      </c>
      <c r="O22" s="53">
        <v>307781455.93910003</v>
      </c>
      <c r="P22" s="53">
        <v>85016</v>
      </c>
      <c r="Q22" s="53">
        <v>85158</v>
      </c>
      <c r="R22" s="54">
        <v>-0.16674886681228299</v>
      </c>
      <c r="S22" s="53">
        <v>16.250549104874398</v>
      </c>
      <c r="T22" s="53">
        <v>16.232784630921302</v>
      </c>
      <c r="U22" s="55">
        <v>0.10931614580150301</v>
      </c>
    </row>
    <row r="23" spans="1:21" ht="12" thickBot="1">
      <c r="A23" s="77"/>
      <c r="B23" s="66" t="s">
        <v>21</v>
      </c>
      <c r="C23" s="67"/>
      <c r="D23" s="53">
        <v>2268535.1795000001</v>
      </c>
      <c r="E23" s="53">
        <v>2836539.0038999999</v>
      </c>
      <c r="F23" s="54">
        <v>79.975462222834096</v>
      </c>
      <c r="G23" s="53">
        <v>2285714.7244000002</v>
      </c>
      <c r="H23" s="54">
        <v>-0.75160494512320797</v>
      </c>
      <c r="I23" s="53">
        <v>304193.70209999999</v>
      </c>
      <c r="J23" s="54">
        <v>13.409256547965301</v>
      </c>
      <c r="K23" s="53">
        <v>246267.00409999999</v>
      </c>
      <c r="L23" s="54">
        <v>10.7741793615406</v>
      </c>
      <c r="M23" s="54">
        <v>0.23521907943655401</v>
      </c>
      <c r="N23" s="53">
        <v>75524585.856099993</v>
      </c>
      <c r="O23" s="53">
        <v>656025426.31690001</v>
      </c>
      <c r="P23" s="53">
        <v>78989</v>
      </c>
      <c r="Q23" s="53">
        <v>83246</v>
      </c>
      <c r="R23" s="54">
        <v>-5.1137592196622101</v>
      </c>
      <c r="S23" s="53">
        <v>28.7196341199408</v>
      </c>
      <c r="T23" s="53">
        <v>29.0964178362924</v>
      </c>
      <c r="U23" s="55">
        <v>-1.3119377314423</v>
      </c>
    </row>
    <row r="24" spans="1:21" ht="12" thickBot="1">
      <c r="A24" s="77"/>
      <c r="B24" s="66" t="s">
        <v>22</v>
      </c>
      <c r="C24" s="67"/>
      <c r="D24" s="53">
        <v>242113.04180000001</v>
      </c>
      <c r="E24" s="53">
        <v>300315.821</v>
      </c>
      <c r="F24" s="54">
        <v>80.619476188036103</v>
      </c>
      <c r="G24" s="53">
        <v>243204.9376</v>
      </c>
      <c r="H24" s="54">
        <v>-0.44896119740621698</v>
      </c>
      <c r="I24" s="53">
        <v>39895.906600000002</v>
      </c>
      <c r="J24" s="54">
        <v>16.478214599012201</v>
      </c>
      <c r="K24" s="53">
        <v>47685.143199999999</v>
      </c>
      <c r="L24" s="54">
        <v>19.606979887237301</v>
      </c>
      <c r="M24" s="54">
        <v>-0.163347241452763</v>
      </c>
      <c r="N24" s="53">
        <v>7908362.3790999996</v>
      </c>
      <c r="O24" s="53">
        <v>62029115.127999999</v>
      </c>
      <c r="P24" s="53">
        <v>25374</v>
      </c>
      <c r="Q24" s="53">
        <v>25860</v>
      </c>
      <c r="R24" s="54">
        <v>-1.87935034802784</v>
      </c>
      <c r="S24" s="53">
        <v>9.5417766926775407</v>
      </c>
      <c r="T24" s="53">
        <v>9.87223906032483</v>
      </c>
      <c r="U24" s="55">
        <v>-3.46332112237421</v>
      </c>
    </row>
    <row r="25" spans="1:21" ht="12" thickBot="1">
      <c r="A25" s="77"/>
      <c r="B25" s="66" t="s">
        <v>23</v>
      </c>
      <c r="C25" s="67"/>
      <c r="D25" s="53">
        <v>230131.00529999999</v>
      </c>
      <c r="E25" s="53">
        <v>275800.83850000001</v>
      </c>
      <c r="F25" s="54">
        <v>83.4410100243404</v>
      </c>
      <c r="G25" s="53">
        <v>221141.9999</v>
      </c>
      <c r="H25" s="54">
        <v>4.0648114804355799</v>
      </c>
      <c r="I25" s="53">
        <v>21327.932499999999</v>
      </c>
      <c r="J25" s="54">
        <v>9.2677353371818807</v>
      </c>
      <c r="K25" s="53">
        <v>19399.6312</v>
      </c>
      <c r="L25" s="54">
        <v>8.7724770549115405</v>
      </c>
      <c r="M25" s="54">
        <v>9.9398863829947004E-2</v>
      </c>
      <c r="N25" s="53">
        <v>7426884.4080999997</v>
      </c>
      <c r="O25" s="53">
        <v>68954050.777899995</v>
      </c>
      <c r="P25" s="53">
        <v>18925</v>
      </c>
      <c r="Q25" s="53">
        <v>18881</v>
      </c>
      <c r="R25" s="54">
        <v>0.23303850431650699</v>
      </c>
      <c r="S25" s="53">
        <v>12.1601588005284</v>
      </c>
      <c r="T25" s="53">
        <v>12.034005640591101</v>
      </c>
      <c r="U25" s="55">
        <v>1.03743020142013</v>
      </c>
    </row>
    <row r="26" spans="1:21" ht="12" thickBot="1">
      <c r="A26" s="77"/>
      <c r="B26" s="66" t="s">
        <v>24</v>
      </c>
      <c r="C26" s="67"/>
      <c r="D26" s="53">
        <v>594807.30669999996</v>
      </c>
      <c r="E26" s="53">
        <v>691158.99609999999</v>
      </c>
      <c r="F26" s="54">
        <v>86.059403126678006</v>
      </c>
      <c r="G26" s="53">
        <v>566090.64130000002</v>
      </c>
      <c r="H26" s="54">
        <v>5.0728034178508103</v>
      </c>
      <c r="I26" s="53">
        <v>118171.20020000001</v>
      </c>
      <c r="J26" s="54">
        <v>19.867139974392</v>
      </c>
      <c r="K26" s="53">
        <v>124042.3129</v>
      </c>
      <c r="L26" s="54">
        <v>21.912093903397299</v>
      </c>
      <c r="M26" s="54">
        <v>-4.7331531980809999E-2</v>
      </c>
      <c r="N26" s="53">
        <v>17774579.215599999</v>
      </c>
      <c r="O26" s="53">
        <v>146497584.0535</v>
      </c>
      <c r="P26" s="53">
        <v>43165</v>
      </c>
      <c r="Q26" s="53">
        <v>43174</v>
      </c>
      <c r="R26" s="54">
        <v>-2.0845879464493001E-2</v>
      </c>
      <c r="S26" s="53">
        <v>13.7798518869454</v>
      </c>
      <c r="T26" s="53">
        <v>13.7537426645666</v>
      </c>
      <c r="U26" s="55">
        <v>0.18947389705645701</v>
      </c>
    </row>
    <row r="27" spans="1:21" ht="12" thickBot="1">
      <c r="A27" s="77"/>
      <c r="B27" s="66" t="s">
        <v>25</v>
      </c>
      <c r="C27" s="67"/>
      <c r="D27" s="53">
        <v>222073.27009999999</v>
      </c>
      <c r="E27" s="53">
        <v>292609.89189999999</v>
      </c>
      <c r="F27" s="54">
        <v>75.893972229720106</v>
      </c>
      <c r="G27" s="53">
        <v>231479.15479999999</v>
      </c>
      <c r="H27" s="54">
        <v>-4.0633830325356097</v>
      </c>
      <c r="I27" s="53">
        <v>64927.512499999997</v>
      </c>
      <c r="J27" s="54">
        <v>29.236977719454</v>
      </c>
      <c r="K27" s="53">
        <v>76377.474300000002</v>
      </c>
      <c r="L27" s="54">
        <v>32.995400543081601</v>
      </c>
      <c r="M27" s="54">
        <v>-0.149912810091443</v>
      </c>
      <c r="N27" s="53">
        <v>7187203.9901999999</v>
      </c>
      <c r="O27" s="53">
        <v>55092017.0141</v>
      </c>
      <c r="P27" s="53">
        <v>30627</v>
      </c>
      <c r="Q27" s="53">
        <v>32344</v>
      </c>
      <c r="R27" s="54">
        <v>-5.3085580014840401</v>
      </c>
      <c r="S27" s="53">
        <v>7.2508985568289397</v>
      </c>
      <c r="T27" s="53">
        <v>7.2688080416769703</v>
      </c>
      <c r="U27" s="55">
        <v>-0.246996764713584</v>
      </c>
    </row>
    <row r="28" spans="1:21" ht="12" thickBot="1">
      <c r="A28" s="77"/>
      <c r="B28" s="66" t="s">
        <v>26</v>
      </c>
      <c r="C28" s="67"/>
      <c r="D28" s="53">
        <v>879943.99269999994</v>
      </c>
      <c r="E28" s="53">
        <v>839268.25419999997</v>
      </c>
      <c r="F28" s="54">
        <v>104.8465717959</v>
      </c>
      <c r="G28" s="53">
        <v>781871.81480000005</v>
      </c>
      <c r="H28" s="54">
        <v>12.543255306509099</v>
      </c>
      <c r="I28" s="53">
        <v>36074.617200000001</v>
      </c>
      <c r="J28" s="54">
        <v>4.0996492389600201</v>
      </c>
      <c r="K28" s="53">
        <v>32316.359199999999</v>
      </c>
      <c r="L28" s="54">
        <v>4.1332042654928598</v>
      </c>
      <c r="M28" s="54">
        <v>0.11629583570169</v>
      </c>
      <c r="N28" s="53">
        <v>25367894.909600001</v>
      </c>
      <c r="O28" s="53">
        <v>194808311.54719999</v>
      </c>
      <c r="P28" s="53">
        <v>43997</v>
      </c>
      <c r="Q28" s="53">
        <v>43750</v>
      </c>
      <c r="R28" s="54">
        <v>0.56457142857142495</v>
      </c>
      <c r="S28" s="53">
        <v>20.000090749369299</v>
      </c>
      <c r="T28" s="53">
        <v>19.902958329142901</v>
      </c>
      <c r="U28" s="55">
        <v>0.48565989746564497</v>
      </c>
    </row>
    <row r="29" spans="1:21" ht="12" thickBot="1">
      <c r="A29" s="77"/>
      <c r="B29" s="66" t="s">
        <v>27</v>
      </c>
      <c r="C29" s="67"/>
      <c r="D29" s="53">
        <v>551309.19739999995</v>
      </c>
      <c r="E29" s="53">
        <v>583292.96909999999</v>
      </c>
      <c r="F29" s="54">
        <v>94.516688286274103</v>
      </c>
      <c r="G29" s="53">
        <v>546976.8798</v>
      </c>
      <c r="H29" s="54">
        <v>0.79204766416893801</v>
      </c>
      <c r="I29" s="53">
        <v>91603.896699999998</v>
      </c>
      <c r="J29" s="54">
        <v>16.615702609716699</v>
      </c>
      <c r="K29" s="53">
        <v>80531.756699999998</v>
      </c>
      <c r="L29" s="54">
        <v>14.723064113687199</v>
      </c>
      <c r="M29" s="54">
        <v>0.137487873774396</v>
      </c>
      <c r="N29" s="53">
        <v>16954356.603799999</v>
      </c>
      <c r="O29" s="53">
        <v>145764726.0979</v>
      </c>
      <c r="P29" s="53">
        <v>86512</v>
      </c>
      <c r="Q29" s="53">
        <v>87520</v>
      </c>
      <c r="R29" s="54">
        <v>-1.1517367458866601</v>
      </c>
      <c r="S29" s="53">
        <v>6.3726326683003496</v>
      </c>
      <c r="T29" s="53">
        <v>6.4222066670475302</v>
      </c>
      <c r="U29" s="55">
        <v>-0.77792023057876403</v>
      </c>
    </row>
    <row r="30" spans="1:21" ht="12" thickBot="1">
      <c r="A30" s="77"/>
      <c r="B30" s="66" t="s">
        <v>28</v>
      </c>
      <c r="C30" s="67"/>
      <c r="D30" s="53">
        <v>1138366.5371000001</v>
      </c>
      <c r="E30" s="53">
        <v>1350835.5467999999</v>
      </c>
      <c r="F30" s="54">
        <v>84.271289706336304</v>
      </c>
      <c r="G30" s="53">
        <v>1104140.4990000001</v>
      </c>
      <c r="H30" s="54">
        <v>3.09979012009773</v>
      </c>
      <c r="I30" s="53">
        <v>137256.51259999999</v>
      </c>
      <c r="J30" s="54">
        <v>12.057321444959401</v>
      </c>
      <c r="K30" s="53">
        <v>130604.125</v>
      </c>
      <c r="L30" s="54">
        <v>11.828578438911199</v>
      </c>
      <c r="M30" s="54">
        <v>5.0935509119638997E-2</v>
      </c>
      <c r="N30" s="53">
        <v>33063438.871399999</v>
      </c>
      <c r="O30" s="53">
        <v>269114076.21509999</v>
      </c>
      <c r="P30" s="53">
        <v>71236</v>
      </c>
      <c r="Q30" s="53">
        <v>72478</v>
      </c>
      <c r="R30" s="54">
        <v>-1.71362344435553</v>
      </c>
      <c r="S30" s="53">
        <v>15.9802141768207</v>
      </c>
      <c r="T30" s="53">
        <v>15.835295795965701</v>
      </c>
      <c r="U30" s="55">
        <v>0.90686131769895595</v>
      </c>
    </row>
    <row r="31" spans="1:21" ht="12" thickBot="1">
      <c r="A31" s="77"/>
      <c r="B31" s="66" t="s">
        <v>29</v>
      </c>
      <c r="C31" s="67"/>
      <c r="D31" s="53">
        <v>758699.16099999996</v>
      </c>
      <c r="E31" s="53">
        <v>747932.26040000003</v>
      </c>
      <c r="F31" s="54">
        <v>101.439555581443</v>
      </c>
      <c r="G31" s="53">
        <v>722198.72560000001</v>
      </c>
      <c r="H31" s="54">
        <v>5.0540708680530502</v>
      </c>
      <c r="I31" s="53">
        <v>40152.811199999996</v>
      </c>
      <c r="J31" s="54">
        <v>5.2923231320141104</v>
      </c>
      <c r="K31" s="53">
        <v>13100.411700000001</v>
      </c>
      <c r="L31" s="54">
        <v>1.8139621735161899</v>
      </c>
      <c r="M31" s="54">
        <v>2.0650037662556802</v>
      </c>
      <c r="N31" s="53">
        <v>24413344.149999999</v>
      </c>
      <c r="O31" s="53">
        <v>254456833.07620001</v>
      </c>
      <c r="P31" s="53">
        <v>30481</v>
      </c>
      <c r="Q31" s="53">
        <v>31208</v>
      </c>
      <c r="R31" s="54">
        <v>-2.3295308895155098</v>
      </c>
      <c r="S31" s="53">
        <v>24.890888127029999</v>
      </c>
      <c r="T31" s="53">
        <v>25.585729908997699</v>
      </c>
      <c r="U31" s="55">
        <v>-2.7915507812402498</v>
      </c>
    </row>
    <row r="32" spans="1:21" ht="12" thickBot="1">
      <c r="A32" s="77"/>
      <c r="B32" s="66" t="s">
        <v>30</v>
      </c>
      <c r="C32" s="67"/>
      <c r="D32" s="53">
        <v>110244.6165</v>
      </c>
      <c r="E32" s="53">
        <v>161624.80679999999</v>
      </c>
      <c r="F32" s="54">
        <v>68.210207753826097</v>
      </c>
      <c r="G32" s="53">
        <v>120131.47070000001</v>
      </c>
      <c r="H32" s="54">
        <v>-8.2300284366700804</v>
      </c>
      <c r="I32" s="53">
        <v>29157.536100000001</v>
      </c>
      <c r="J32" s="54">
        <v>26.448036217714101</v>
      </c>
      <c r="K32" s="53">
        <v>33822.885199999997</v>
      </c>
      <c r="L32" s="54">
        <v>28.154891472580601</v>
      </c>
      <c r="M32" s="54">
        <v>-0.137934687487867</v>
      </c>
      <c r="N32" s="53">
        <v>3345047.8017000002</v>
      </c>
      <c r="O32" s="53">
        <v>28057849.278499998</v>
      </c>
      <c r="P32" s="53">
        <v>24007</v>
      </c>
      <c r="Q32" s="53">
        <v>25058</v>
      </c>
      <c r="R32" s="54">
        <v>-4.19426929523505</v>
      </c>
      <c r="S32" s="53">
        <v>4.59218629982922</v>
      </c>
      <c r="T32" s="53">
        <v>4.6589561217974298</v>
      </c>
      <c r="U32" s="55">
        <v>-1.4539876566135099</v>
      </c>
    </row>
    <row r="33" spans="1:21" ht="12" thickBot="1">
      <c r="A33" s="77"/>
      <c r="B33" s="66" t="s">
        <v>74</v>
      </c>
      <c r="C33" s="6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3">
        <v>0</v>
      </c>
      <c r="O33" s="53">
        <v>172.99539999999999</v>
      </c>
      <c r="P33" s="56"/>
      <c r="Q33" s="56"/>
      <c r="R33" s="56"/>
      <c r="S33" s="56"/>
      <c r="T33" s="56"/>
      <c r="U33" s="57"/>
    </row>
    <row r="34" spans="1:21" ht="12" thickBot="1">
      <c r="A34" s="77"/>
      <c r="B34" s="66" t="s">
        <v>75</v>
      </c>
      <c r="C34" s="67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3">
        <v>1</v>
      </c>
      <c r="P34" s="56"/>
      <c r="Q34" s="56"/>
      <c r="R34" s="56"/>
      <c r="S34" s="56"/>
      <c r="T34" s="56"/>
      <c r="U34" s="57"/>
    </row>
    <row r="35" spans="1:21" ht="12" customHeight="1" thickBot="1">
      <c r="A35" s="77"/>
      <c r="B35" s="66" t="s">
        <v>31</v>
      </c>
      <c r="C35" s="67"/>
      <c r="D35" s="53">
        <v>181277.08240000001</v>
      </c>
      <c r="E35" s="53">
        <v>176354.8621</v>
      </c>
      <c r="F35" s="54">
        <v>102.791088514026</v>
      </c>
      <c r="G35" s="53">
        <v>149446.41250000001</v>
      </c>
      <c r="H35" s="54">
        <v>21.299052528276601</v>
      </c>
      <c r="I35" s="53">
        <v>20568.527600000001</v>
      </c>
      <c r="J35" s="54">
        <v>11.3464577693358</v>
      </c>
      <c r="K35" s="53">
        <v>17300.703000000001</v>
      </c>
      <c r="L35" s="54">
        <v>11.576526134409599</v>
      </c>
      <c r="M35" s="54">
        <v>0.18888391991932399</v>
      </c>
      <c r="N35" s="53">
        <v>4554626.7786999997</v>
      </c>
      <c r="O35" s="53">
        <v>39756507.096000001</v>
      </c>
      <c r="P35" s="53">
        <v>11578</v>
      </c>
      <c r="Q35" s="53">
        <v>12170</v>
      </c>
      <c r="R35" s="54">
        <v>-4.8644207066557099</v>
      </c>
      <c r="S35" s="53">
        <v>15.6570290551045</v>
      </c>
      <c r="T35" s="53">
        <v>15.649155316351701</v>
      </c>
      <c r="U35" s="55">
        <v>5.0288842954258998E-2</v>
      </c>
    </row>
    <row r="36" spans="1:21" ht="12" customHeight="1" thickBot="1">
      <c r="A36" s="77"/>
      <c r="B36" s="66" t="s">
        <v>68</v>
      </c>
      <c r="C36" s="67"/>
      <c r="D36" s="53">
        <v>82228.25</v>
      </c>
      <c r="E36" s="56"/>
      <c r="F36" s="56"/>
      <c r="G36" s="56"/>
      <c r="H36" s="56"/>
      <c r="I36" s="53">
        <v>2174.12</v>
      </c>
      <c r="J36" s="54">
        <v>2.6440061657641998</v>
      </c>
      <c r="K36" s="56"/>
      <c r="L36" s="56"/>
      <c r="M36" s="56"/>
      <c r="N36" s="53">
        <v>2544207.1800000002</v>
      </c>
      <c r="O36" s="53">
        <v>13274133.08</v>
      </c>
      <c r="P36" s="53">
        <v>67</v>
      </c>
      <c r="Q36" s="53">
        <v>72</v>
      </c>
      <c r="R36" s="54">
        <v>-6.9444444444444402</v>
      </c>
      <c r="S36" s="53">
        <v>1227.2873134328399</v>
      </c>
      <c r="T36" s="53">
        <v>908.91597222222197</v>
      </c>
      <c r="U36" s="55">
        <v>25.941060233084301</v>
      </c>
    </row>
    <row r="37" spans="1:21" ht="12" thickBot="1">
      <c r="A37" s="77"/>
      <c r="B37" s="66" t="s">
        <v>35</v>
      </c>
      <c r="C37" s="67"/>
      <c r="D37" s="53">
        <v>160419.69</v>
      </c>
      <c r="E37" s="53">
        <v>180725.47640000001</v>
      </c>
      <c r="F37" s="54">
        <v>88.764292226815201</v>
      </c>
      <c r="G37" s="53">
        <v>323460.71000000002</v>
      </c>
      <c r="H37" s="54">
        <v>-50.405200681096602</v>
      </c>
      <c r="I37" s="53">
        <v>-16959.11</v>
      </c>
      <c r="J37" s="54">
        <v>-10.5717134847973</v>
      </c>
      <c r="K37" s="53">
        <v>-36191.17</v>
      </c>
      <c r="L37" s="54">
        <v>-11.188737574959299</v>
      </c>
      <c r="M37" s="54">
        <v>-0.53140199667487997</v>
      </c>
      <c r="N37" s="53">
        <v>7060561.1500000004</v>
      </c>
      <c r="O37" s="53">
        <v>100870035.88</v>
      </c>
      <c r="P37" s="53">
        <v>83</v>
      </c>
      <c r="Q37" s="53">
        <v>82</v>
      </c>
      <c r="R37" s="54">
        <v>1.2195121951219501</v>
      </c>
      <c r="S37" s="53">
        <v>1932.7673493975899</v>
      </c>
      <c r="T37" s="53">
        <v>2235.6585365853698</v>
      </c>
      <c r="U37" s="55">
        <v>-15.671373343624699</v>
      </c>
    </row>
    <row r="38" spans="1:21" ht="12" thickBot="1">
      <c r="A38" s="77"/>
      <c r="B38" s="66" t="s">
        <v>36</v>
      </c>
      <c r="C38" s="67"/>
      <c r="D38" s="53">
        <v>146688.91</v>
      </c>
      <c r="E38" s="53">
        <v>183949.12650000001</v>
      </c>
      <c r="F38" s="54">
        <v>79.744281906117095</v>
      </c>
      <c r="G38" s="53">
        <v>460114.56</v>
      </c>
      <c r="H38" s="54">
        <v>-68.119046265347507</v>
      </c>
      <c r="I38" s="53">
        <v>-3900.81</v>
      </c>
      <c r="J38" s="54">
        <v>-2.6592398839148799</v>
      </c>
      <c r="K38" s="53">
        <v>-18094.82</v>
      </c>
      <c r="L38" s="54">
        <v>-3.9326771141517498</v>
      </c>
      <c r="M38" s="54">
        <v>-0.784423940111037</v>
      </c>
      <c r="N38" s="53">
        <v>8470550.0800000001</v>
      </c>
      <c r="O38" s="53">
        <v>106131555.18000001</v>
      </c>
      <c r="P38" s="53">
        <v>57</v>
      </c>
      <c r="Q38" s="53">
        <v>48</v>
      </c>
      <c r="R38" s="54">
        <v>18.75</v>
      </c>
      <c r="S38" s="53">
        <v>2573.4896491228101</v>
      </c>
      <c r="T38" s="53">
        <v>2537.3218750000001</v>
      </c>
      <c r="U38" s="55">
        <v>1.40539808019569</v>
      </c>
    </row>
    <row r="39" spans="1:21" ht="12" thickBot="1">
      <c r="A39" s="77"/>
      <c r="B39" s="66" t="s">
        <v>37</v>
      </c>
      <c r="C39" s="67"/>
      <c r="D39" s="53">
        <v>139876.28</v>
      </c>
      <c r="E39" s="53">
        <v>104632.3797</v>
      </c>
      <c r="F39" s="54">
        <v>133.68355035128801</v>
      </c>
      <c r="G39" s="53">
        <v>297817.53999999998</v>
      </c>
      <c r="H39" s="54">
        <v>-53.032893898727401</v>
      </c>
      <c r="I39" s="53">
        <v>-19610.39</v>
      </c>
      <c r="J39" s="54">
        <v>-14.0198109357784</v>
      </c>
      <c r="K39" s="53">
        <v>-38777.17</v>
      </c>
      <c r="L39" s="54">
        <v>-13.0204453371014</v>
      </c>
      <c r="M39" s="54">
        <v>-0.494280010635124</v>
      </c>
      <c r="N39" s="53">
        <v>6097360.7300000004</v>
      </c>
      <c r="O39" s="53">
        <v>68406311.109999999</v>
      </c>
      <c r="P39" s="53">
        <v>110</v>
      </c>
      <c r="Q39" s="53">
        <v>80</v>
      </c>
      <c r="R39" s="54">
        <v>37.5</v>
      </c>
      <c r="S39" s="53">
        <v>1271.60254545455</v>
      </c>
      <c r="T39" s="53">
        <v>1469.1788750000001</v>
      </c>
      <c r="U39" s="55">
        <v>-15.537585250337001</v>
      </c>
    </row>
    <row r="40" spans="1:21" ht="12" customHeight="1" thickBot="1">
      <c r="A40" s="77"/>
      <c r="B40" s="66" t="s">
        <v>70</v>
      </c>
      <c r="C40" s="67"/>
      <c r="D40" s="53">
        <v>0.01</v>
      </c>
      <c r="E40" s="56"/>
      <c r="F40" s="56"/>
      <c r="G40" s="53">
        <v>0.88</v>
      </c>
      <c r="H40" s="54">
        <v>-98.863636363636402</v>
      </c>
      <c r="I40" s="53">
        <v>0.01</v>
      </c>
      <c r="J40" s="54">
        <v>100</v>
      </c>
      <c r="K40" s="53">
        <v>0.08</v>
      </c>
      <c r="L40" s="54">
        <v>9.0909090909090899</v>
      </c>
      <c r="M40" s="54">
        <v>-0.875</v>
      </c>
      <c r="N40" s="53">
        <v>178.19</v>
      </c>
      <c r="O40" s="53">
        <v>3861.23</v>
      </c>
      <c r="P40" s="53">
        <v>1</v>
      </c>
      <c r="Q40" s="53">
        <v>1</v>
      </c>
      <c r="R40" s="54">
        <v>0</v>
      </c>
      <c r="S40" s="53">
        <v>0.01</v>
      </c>
      <c r="T40" s="53">
        <v>3.42</v>
      </c>
      <c r="U40" s="55">
        <v>-34100</v>
      </c>
    </row>
    <row r="41" spans="1:21" ht="12" customHeight="1" thickBot="1">
      <c r="A41" s="77"/>
      <c r="B41" s="66" t="s">
        <v>32</v>
      </c>
      <c r="C41" s="67"/>
      <c r="D41" s="53">
        <v>182559.40119999999</v>
      </c>
      <c r="E41" s="53">
        <v>97950.436300000001</v>
      </c>
      <c r="F41" s="54">
        <v>186.379365009526</v>
      </c>
      <c r="G41" s="53">
        <v>224327.7788</v>
      </c>
      <c r="H41" s="54">
        <v>-18.6193514790866</v>
      </c>
      <c r="I41" s="53">
        <v>11059.419900000001</v>
      </c>
      <c r="J41" s="54">
        <v>6.0579843203385799</v>
      </c>
      <c r="K41" s="53">
        <v>12453.641100000001</v>
      </c>
      <c r="L41" s="54">
        <v>5.5515376502270302</v>
      </c>
      <c r="M41" s="54">
        <v>-0.11195289705273399</v>
      </c>
      <c r="N41" s="53">
        <v>4871408.0549999997</v>
      </c>
      <c r="O41" s="53">
        <v>44212184.559699997</v>
      </c>
      <c r="P41" s="53">
        <v>245</v>
      </c>
      <c r="Q41" s="53">
        <v>223</v>
      </c>
      <c r="R41" s="54">
        <v>9.8654708520179408</v>
      </c>
      <c r="S41" s="53">
        <v>745.14041306122397</v>
      </c>
      <c r="T41" s="53">
        <v>604.49771838565005</v>
      </c>
      <c r="U41" s="55">
        <v>18.874656670113801</v>
      </c>
    </row>
    <row r="42" spans="1:21" ht="12" thickBot="1">
      <c r="A42" s="77"/>
      <c r="B42" s="66" t="s">
        <v>33</v>
      </c>
      <c r="C42" s="67"/>
      <c r="D42" s="53">
        <v>344445.92499999999</v>
      </c>
      <c r="E42" s="53">
        <v>308766.25829999999</v>
      </c>
      <c r="F42" s="54">
        <v>111.55555885427501</v>
      </c>
      <c r="G42" s="53">
        <v>426360.18290000001</v>
      </c>
      <c r="H42" s="54">
        <v>-19.212454911441</v>
      </c>
      <c r="I42" s="53">
        <v>21762.9113</v>
      </c>
      <c r="J42" s="54">
        <v>6.3182374127375702</v>
      </c>
      <c r="K42" s="53">
        <v>24536.1093</v>
      </c>
      <c r="L42" s="54">
        <v>5.7547844015619001</v>
      </c>
      <c r="M42" s="54">
        <v>-0.11302517306604901</v>
      </c>
      <c r="N42" s="53">
        <v>10801288.789000001</v>
      </c>
      <c r="O42" s="53">
        <v>112708477.8435</v>
      </c>
      <c r="P42" s="53">
        <v>1867</v>
      </c>
      <c r="Q42" s="53">
        <v>1766</v>
      </c>
      <c r="R42" s="54">
        <v>5.7191392978482396</v>
      </c>
      <c r="S42" s="53">
        <v>184.491657739689</v>
      </c>
      <c r="T42" s="53">
        <v>188.268446998868</v>
      </c>
      <c r="U42" s="55">
        <v>-2.0471328110168598</v>
      </c>
    </row>
    <row r="43" spans="1:21" ht="12" thickBot="1">
      <c r="A43" s="77"/>
      <c r="B43" s="66" t="s">
        <v>38</v>
      </c>
      <c r="C43" s="67"/>
      <c r="D43" s="53">
        <v>57251.29</v>
      </c>
      <c r="E43" s="53">
        <v>77485.189400000003</v>
      </c>
      <c r="F43" s="54">
        <v>73.886752350120702</v>
      </c>
      <c r="G43" s="53">
        <v>70636.77</v>
      </c>
      <c r="H43" s="54">
        <v>-18.949733969998899</v>
      </c>
      <c r="I43" s="53">
        <v>-10360.81</v>
      </c>
      <c r="J43" s="54">
        <v>-18.097076939227001</v>
      </c>
      <c r="K43" s="53">
        <v>-8271.83</v>
      </c>
      <c r="L43" s="54">
        <v>-11.710374072880199</v>
      </c>
      <c r="M43" s="54">
        <v>0.25254145696901398</v>
      </c>
      <c r="N43" s="53">
        <v>2631286.0099999998</v>
      </c>
      <c r="O43" s="53">
        <v>45327152.200000003</v>
      </c>
      <c r="P43" s="53">
        <v>57</v>
      </c>
      <c r="Q43" s="53">
        <v>48</v>
      </c>
      <c r="R43" s="54">
        <v>18.75</v>
      </c>
      <c r="S43" s="53">
        <v>1004.40859649123</v>
      </c>
      <c r="T43" s="53">
        <v>1314.6910416666699</v>
      </c>
      <c r="U43" s="55">
        <v>-30.8920539170384</v>
      </c>
    </row>
    <row r="44" spans="1:21" ht="12" thickBot="1">
      <c r="A44" s="77"/>
      <c r="B44" s="66" t="s">
        <v>39</v>
      </c>
      <c r="C44" s="67"/>
      <c r="D44" s="53">
        <v>16435.919999999998</v>
      </c>
      <c r="E44" s="53">
        <v>15824.4625</v>
      </c>
      <c r="F44" s="54">
        <v>103.8640016999</v>
      </c>
      <c r="G44" s="53">
        <v>30249.61</v>
      </c>
      <c r="H44" s="54">
        <v>-45.665679656696398</v>
      </c>
      <c r="I44" s="53">
        <v>2304.21</v>
      </c>
      <c r="J44" s="54">
        <v>14.019355168436</v>
      </c>
      <c r="K44" s="53">
        <v>4152.55</v>
      </c>
      <c r="L44" s="54">
        <v>13.727615000656201</v>
      </c>
      <c r="M44" s="54">
        <v>-0.44510963143128901</v>
      </c>
      <c r="N44" s="53">
        <v>1634453.9</v>
      </c>
      <c r="O44" s="53">
        <v>17721442.359999999</v>
      </c>
      <c r="P44" s="53">
        <v>24</v>
      </c>
      <c r="Q44" s="53">
        <v>33</v>
      </c>
      <c r="R44" s="54">
        <v>-27.272727272727298</v>
      </c>
      <c r="S44" s="53">
        <v>684.83</v>
      </c>
      <c r="T44" s="53">
        <v>977.75181818181795</v>
      </c>
      <c r="U44" s="55">
        <v>-42.7729244019418</v>
      </c>
    </row>
    <row r="45" spans="1:21" ht="12" thickBot="1">
      <c r="A45" s="78"/>
      <c r="B45" s="66" t="s">
        <v>34</v>
      </c>
      <c r="C45" s="67"/>
      <c r="D45" s="58">
        <v>42221.170899999997</v>
      </c>
      <c r="E45" s="59"/>
      <c r="F45" s="59"/>
      <c r="G45" s="58">
        <v>19691.3236</v>
      </c>
      <c r="H45" s="60">
        <v>114.415098536088</v>
      </c>
      <c r="I45" s="58">
        <v>2939.6244999999999</v>
      </c>
      <c r="J45" s="60">
        <v>6.9624419156030601</v>
      </c>
      <c r="K45" s="58">
        <v>2404.9247</v>
      </c>
      <c r="L45" s="60">
        <v>12.2131185737052</v>
      </c>
      <c r="M45" s="60">
        <v>0.22233536043768901</v>
      </c>
      <c r="N45" s="58">
        <v>1169259.0628</v>
      </c>
      <c r="O45" s="58">
        <v>5766324.2144999998</v>
      </c>
      <c r="P45" s="58">
        <v>15</v>
      </c>
      <c r="Q45" s="58">
        <v>16</v>
      </c>
      <c r="R45" s="60">
        <v>-6.25</v>
      </c>
      <c r="S45" s="58">
        <v>2814.74472666667</v>
      </c>
      <c r="T45" s="58">
        <v>874.3277875</v>
      </c>
      <c r="U45" s="61">
        <v>68.937581471716101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2:C32"/>
    <mergeCell ref="B33:C33"/>
    <mergeCell ref="B34:C34"/>
    <mergeCell ref="B23:C23"/>
    <mergeCell ref="B24:C24"/>
    <mergeCell ref="B25:C25"/>
    <mergeCell ref="B14:C14"/>
    <mergeCell ref="B15:C15"/>
    <mergeCell ref="B16:C16"/>
    <mergeCell ref="B17:C17"/>
    <mergeCell ref="B31:C31"/>
    <mergeCell ref="B28:C28"/>
    <mergeCell ref="B29:C29"/>
    <mergeCell ref="B21:C21"/>
    <mergeCell ref="B22:C22"/>
    <mergeCell ref="B26:C26"/>
    <mergeCell ref="B27:C27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35:C35"/>
    <mergeCell ref="B36:C36"/>
    <mergeCell ref="B13:C13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2"/>
  <sheetViews>
    <sheetView topLeftCell="A16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73901</v>
      </c>
      <c r="D2" s="36">
        <v>517864.51203247899</v>
      </c>
      <c r="E2" s="36">
        <v>391242.878648718</v>
      </c>
      <c r="F2" s="36">
        <v>126621.633383761</v>
      </c>
      <c r="G2" s="36">
        <v>391242.878648718</v>
      </c>
      <c r="H2" s="36">
        <v>0.244507260956741</v>
      </c>
    </row>
    <row r="3" spans="1:8">
      <c r="A3" s="36">
        <v>2</v>
      </c>
      <c r="B3" s="36">
        <v>13</v>
      </c>
      <c r="C3" s="36">
        <v>13326</v>
      </c>
      <c r="D3" s="36">
        <v>92709.186524718301</v>
      </c>
      <c r="E3" s="36">
        <v>73212.574665153894</v>
      </c>
      <c r="F3" s="36">
        <v>19496.611859564298</v>
      </c>
      <c r="G3" s="36">
        <v>73212.574665153894</v>
      </c>
      <c r="H3" s="36">
        <v>0.210298597047512</v>
      </c>
    </row>
    <row r="4" spans="1:8">
      <c r="A4" s="36">
        <v>3</v>
      </c>
      <c r="B4" s="36">
        <v>14</v>
      </c>
      <c r="C4" s="36">
        <v>109419</v>
      </c>
      <c r="D4" s="36">
        <v>149119.00055384601</v>
      </c>
      <c r="E4" s="36">
        <v>106966.263964103</v>
      </c>
      <c r="F4" s="36">
        <v>42152.736589743603</v>
      </c>
      <c r="G4" s="36">
        <v>106966.263964103</v>
      </c>
      <c r="H4" s="36">
        <v>0.28267850799149102</v>
      </c>
    </row>
    <row r="5" spans="1:8">
      <c r="A5" s="36">
        <v>4</v>
      </c>
      <c r="B5" s="36">
        <v>15</v>
      </c>
      <c r="C5" s="36">
        <v>3778</v>
      </c>
      <c r="D5" s="36">
        <v>46027.7675487179</v>
      </c>
      <c r="E5" s="36">
        <v>36182.823694871797</v>
      </c>
      <c r="F5" s="36">
        <v>9844.9438538461509</v>
      </c>
      <c r="G5" s="36">
        <v>36182.823694871797</v>
      </c>
      <c r="H5" s="36">
        <v>0.21389140464885301</v>
      </c>
    </row>
    <row r="6" spans="1:8">
      <c r="A6" s="36">
        <v>5</v>
      </c>
      <c r="B6" s="36">
        <v>16</v>
      </c>
      <c r="C6" s="36">
        <v>2271</v>
      </c>
      <c r="D6" s="36">
        <v>114345.759976068</v>
      </c>
      <c r="E6" s="36">
        <v>106025.533977778</v>
      </c>
      <c r="F6" s="36">
        <v>8320.2259982905998</v>
      </c>
      <c r="G6" s="36">
        <v>106025.533977778</v>
      </c>
      <c r="H6" s="36">
        <v>7.2763747427381203E-2</v>
      </c>
    </row>
    <row r="7" spans="1:8">
      <c r="A7" s="36">
        <v>6</v>
      </c>
      <c r="B7" s="36">
        <v>17</v>
      </c>
      <c r="C7" s="36">
        <v>20911</v>
      </c>
      <c r="D7" s="36">
        <v>243449.16542307701</v>
      </c>
      <c r="E7" s="36">
        <v>184119.662877778</v>
      </c>
      <c r="F7" s="36">
        <v>59329.502545299103</v>
      </c>
      <c r="G7" s="36">
        <v>184119.662877778</v>
      </c>
      <c r="H7" s="36">
        <v>0.24370386500275601</v>
      </c>
    </row>
    <row r="8" spans="1:8">
      <c r="A8" s="36">
        <v>7</v>
      </c>
      <c r="B8" s="36">
        <v>18</v>
      </c>
      <c r="C8" s="36">
        <v>53906</v>
      </c>
      <c r="D8" s="36">
        <v>125401.040470085</v>
      </c>
      <c r="E8" s="36">
        <v>103626.683254701</v>
      </c>
      <c r="F8" s="36">
        <v>21774.3572153846</v>
      </c>
      <c r="G8" s="36">
        <v>103626.683254701</v>
      </c>
      <c r="H8" s="36">
        <v>0.173637771534909</v>
      </c>
    </row>
    <row r="9" spans="1:8">
      <c r="A9" s="36">
        <v>8</v>
      </c>
      <c r="B9" s="36">
        <v>19</v>
      </c>
      <c r="C9" s="36">
        <v>16249</v>
      </c>
      <c r="D9" s="36">
        <v>91071.646885470094</v>
      </c>
      <c r="E9" s="36">
        <v>75949.681336752095</v>
      </c>
      <c r="F9" s="36">
        <v>15121.965548717901</v>
      </c>
      <c r="G9" s="36">
        <v>75949.681336752095</v>
      </c>
      <c r="H9" s="36">
        <v>0.16604471386945499</v>
      </c>
    </row>
    <row r="10" spans="1:8">
      <c r="A10" s="36">
        <v>9</v>
      </c>
      <c r="B10" s="36">
        <v>21</v>
      </c>
      <c r="C10" s="36">
        <v>244344</v>
      </c>
      <c r="D10" s="36">
        <v>877707.04888974398</v>
      </c>
      <c r="E10" s="36">
        <v>844651.34173076903</v>
      </c>
      <c r="F10" s="36">
        <v>33055.707158974401</v>
      </c>
      <c r="G10" s="36">
        <v>844651.34173076903</v>
      </c>
      <c r="H10" s="36">
        <v>3.7661435214389798E-2</v>
      </c>
    </row>
    <row r="11" spans="1:8">
      <c r="A11" s="36">
        <v>10</v>
      </c>
      <c r="B11" s="36">
        <v>22</v>
      </c>
      <c r="C11" s="36">
        <v>58877</v>
      </c>
      <c r="D11" s="36">
        <v>814685.61641880299</v>
      </c>
      <c r="E11" s="36">
        <v>758994.80730512796</v>
      </c>
      <c r="F11" s="36">
        <v>55690.809113675197</v>
      </c>
      <c r="G11" s="36">
        <v>758994.80730512796</v>
      </c>
      <c r="H11" s="36">
        <v>6.8358650246558905E-2</v>
      </c>
    </row>
    <row r="12" spans="1:8">
      <c r="A12" s="36">
        <v>11</v>
      </c>
      <c r="B12" s="36">
        <v>23</v>
      </c>
      <c r="C12" s="36">
        <v>249562.54300000001</v>
      </c>
      <c r="D12" s="36">
        <v>1685345.02994333</v>
      </c>
      <c r="E12" s="36">
        <v>1431522.79692311</v>
      </c>
      <c r="F12" s="36">
        <v>253822.233020218</v>
      </c>
      <c r="G12" s="36">
        <v>1431522.79692311</v>
      </c>
      <c r="H12" s="36">
        <v>0.15060550125380101</v>
      </c>
    </row>
    <row r="13" spans="1:8">
      <c r="A13" s="36">
        <v>12</v>
      </c>
      <c r="B13" s="36">
        <v>24</v>
      </c>
      <c r="C13" s="36">
        <v>19358</v>
      </c>
      <c r="D13" s="36">
        <v>658309.34589316195</v>
      </c>
      <c r="E13" s="36">
        <v>717847.44694444397</v>
      </c>
      <c r="F13" s="36">
        <v>-59538.101051282101</v>
      </c>
      <c r="G13" s="36">
        <v>717847.44694444397</v>
      </c>
      <c r="H13" s="36">
        <v>-9.0440917211198998E-2</v>
      </c>
    </row>
    <row r="14" spans="1:8">
      <c r="A14" s="36">
        <v>13</v>
      </c>
      <c r="B14" s="36">
        <v>25</v>
      </c>
      <c r="C14" s="36">
        <v>82762</v>
      </c>
      <c r="D14" s="36">
        <v>872461.06410683796</v>
      </c>
      <c r="E14" s="36">
        <v>783945.999881197</v>
      </c>
      <c r="F14" s="36">
        <v>88515.064225641006</v>
      </c>
      <c r="G14" s="36">
        <v>783945.999881197</v>
      </c>
      <c r="H14" s="36">
        <v>0.101454457817274</v>
      </c>
    </row>
    <row r="15" spans="1:8">
      <c r="A15" s="36">
        <v>14</v>
      </c>
      <c r="B15" s="36">
        <v>26</v>
      </c>
      <c r="C15" s="36">
        <v>62910</v>
      </c>
      <c r="D15" s="36">
        <v>326598.23164214502</v>
      </c>
      <c r="E15" s="36">
        <v>285564.631731609</v>
      </c>
      <c r="F15" s="36">
        <v>41033.599910536301</v>
      </c>
      <c r="G15" s="36">
        <v>285564.631731609</v>
      </c>
      <c r="H15" s="36">
        <v>0.125639381769516</v>
      </c>
    </row>
    <row r="16" spans="1:8">
      <c r="A16" s="36">
        <v>15</v>
      </c>
      <c r="B16" s="36">
        <v>27</v>
      </c>
      <c r="C16" s="36">
        <v>203535.484</v>
      </c>
      <c r="D16" s="36">
        <v>1381558.3709</v>
      </c>
      <c r="E16" s="36">
        <v>1216368.9406000001</v>
      </c>
      <c r="F16" s="36">
        <v>165189.43030000001</v>
      </c>
      <c r="G16" s="36">
        <v>1216368.9406000001</v>
      </c>
      <c r="H16" s="36">
        <v>0.11956746365511101</v>
      </c>
    </row>
    <row r="17" spans="1:9">
      <c r="A17" s="36">
        <v>16</v>
      </c>
      <c r="B17" s="36">
        <v>29</v>
      </c>
      <c r="C17" s="36">
        <v>179127</v>
      </c>
      <c r="D17" s="36">
        <v>2268536.1147598298</v>
      </c>
      <c r="E17" s="36">
        <v>1964341.5095196599</v>
      </c>
      <c r="F17" s="36">
        <v>304194.60524017102</v>
      </c>
      <c r="G17" s="36">
        <v>1964341.5095196599</v>
      </c>
      <c r="H17" s="36">
        <v>0.13409290831253801</v>
      </c>
    </row>
    <row r="18" spans="1:9">
      <c r="A18" s="36">
        <v>17</v>
      </c>
      <c r="B18" s="36">
        <v>31</v>
      </c>
      <c r="C18" s="36">
        <v>26739.079000000002</v>
      </c>
      <c r="D18" s="36">
        <v>242113.024880062</v>
      </c>
      <c r="E18" s="36">
        <v>202217.12559500101</v>
      </c>
      <c r="F18" s="36">
        <v>39895.899285060899</v>
      </c>
      <c r="G18" s="36">
        <v>202217.12559500101</v>
      </c>
      <c r="H18" s="36">
        <v>0.16478212729292199</v>
      </c>
    </row>
    <row r="19" spans="1:9">
      <c r="A19" s="36">
        <v>18</v>
      </c>
      <c r="B19" s="36">
        <v>32</v>
      </c>
      <c r="C19" s="36">
        <v>15459.295</v>
      </c>
      <c r="D19" s="36">
        <v>230131.01426484401</v>
      </c>
      <c r="E19" s="36">
        <v>208803.08477343101</v>
      </c>
      <c r="F19" s="36">
        <v>21327.9294914124</v>
      </c>
      <c r="G19" s="36">
        <v>208803.08477343101</v>
      </c>
      <c r="H19" s="36">
        <v>9.26773366881673E-2</v>
      </c>
    </row>
    <row r="20" spans="1:9">
      <c r="A20" s="36">
        <v>19</v>
      </c>
      <c r="B20" s="36">
        <v>33</v>
      </c>
      <c r="C20" s="36">
        <v>53413.601000000002</v>
      </c>
      <c r="D20" s="36">
        <v>594807.09055017005</v>
      </c>
      <c r="E20" s="36">
        <v>476636.10690889601</v>
      </c>
      <c r="F20" s="36">
        <v>118170.983641274</v>
      </c>
      <c r="G20" s="36">
        <v>476636.10690889601</v>
      </c>
      <c r="H20" s="36">
        <v>0.19867110785779499</v>
      </c>
    </row>
    <row r="21" spans="1:9">
      <c r="A21" s="36">
        <v>20</v>
      </c>
      <c r="B21" s="36">
        <v>34</v>
      </c>
      <c r="C21" s="36">
        <v>44957.978999999999</v>
      </c>
      <c r="D21" s="36">
        <v>222073.211071417</v>
      </c>
      <c r="E21" s="36">
        <v>157145.76015557599</v>
      </c>
      <c r="F21" s="36">
        <v>64927.450915840498</v>
      </c>
      <c r="G21" s="36">
        <v>157145.76015557599</v>
      </c>
      <c r="H21" s="36">
        <v>0.29236957759376198</v>
      </c>
    </row>
    <row r="22" spans="1:9">
      <c r="A22" s="36">
        <v>21</v>
      </c>
      <c r="B22" s="36">
        <v>35</v>
      </c>
      <c r="C22" s="36">
        <v>31858.164000000001</v>
      </c>
      <c r="D22" s="36">
        <v>879943.99055929203</v>
      </c>
      <c r="E22" s="36">
        <v>843869.365947788</v>
      </c>
      <c r="F22" s="36">
        <v>36074.624611504398</v>
      </c>
      <c r="G22" s="36">
        <v>843869.365947788</v>
      </c>
      <c r="H22" s="36">
        <v>4.0996500912035799E-2</v>
      </c>
    </row>
    <row r="23" spans="1:9">
      <c r="A23" s="36">
        <v>22</v>
      </c>
      <c r="B23" s="36">
        <v>36</v>
      </c>
      <c r="C23" s="36">
        <v>111138.038</v>
      </c>
      <c r="D23" s="36">
        <v>551309.19610442501</v>
      </c>
      <c r="E23" s="36">
        <v>459705.30838919402</v>
      </c>
      <c r="F23" s="36">
        <v>91603.887715230405</v>
      </c>
      <c r="G23" s="36">
        <v>459705.30838919402</v>
      </c>
      <c r="H23" s="36">
        <v>0.16615701019048401</v>
      </c>
    </row>
    <row r="24" spans="1:9">
      <c r="A24" s="36">
        <v>23</v>
      </c>
      <c r="B24" s="36">
        <v>37</v>
      </c>
      <c r="C24" s="36">
        <v>141025.15900000001</v>
      </c>
      <c r="D24" s="36">
        <v>1138366.5635274299</v>
      </c>
      <c r="E24" s="36">
        <v>1001110.01021433</v>
      </c>
      <c r="F24" s="36">
        <v>137256.55331310001</v>
      </c>
      <c r="G24" s="36">
        <v>1001110.01021433</v>
      </c>
      <c r="H24" s="36">
        <v>0.12057324741495</v>
      </c>
    </row>
    <row r="25" spans="1:9">
      <c r="A25" s="36">
        <v>24</v>
      </c>
      <c r="B25" s="36">
        <v>38</v>
      </c>
      <c r="C25" s="36">
        <v>149042.497</v>
      </c>
      <c r="D25" s="36">
        <v>758699.04731592897</v>
      </c>
      <c r="E25" s="36">
        <v>718549.24521681399</v>
      </c>
      <c r="F25" s="36">
        <v>40149.802099114997</v>
      </c>
      <c r="G25" s="36">
        <v>718549.24521681399</v>
      </c>
      <c r="H25" s="36">
        <v>5.2919273117785097E-2</v>
      </c>
    </row>
    <row r="26" spans="1:9">
      <c r="A26" s="36">
        <v>25</v>
      </c>
      <c r="B26" s="36">
        <v>39</v>
      </c>
      <c r="C26" s="36">
        <v>73630.282000000007</v>
      </c>
      <c r="D26" s="36">
        <v>110244.57301635999</v>
      </c>
      <c r="E26" s="36">
        <v>81087.080250379906</v>
      </c>
      <c r="F26" s="36">
        <v>29157.492765980402</v>
      </c>
      <c r="G26" s="36">
        <v>81087.080250379906</v>
      </c>
      <c r="H26" s="36">
        <v>0.26448007342414398</v>
      </c>
    </row>
    <row r="27" spans="1:9">
      <c r="A27" s="36">
        <v>26</v>
      </c>
      <c r="B27" s="36">
        <v>42</v>
      </c>
      <c r="C27" s="36">
        <v>9884.7929999999997</v>
      </c>
      <c r="D27" s="36">
        <v>181277.0828</v>
      </c>
      <c r="E27" s="36">
        <v>160708.5491</v>
      </c>
      <c r="F27" s="36">
        <v>20568.5337</v>
      </c>
      <c r="G27" s="36">
        <v>160708.5491</v>
      </c>
      <c r="H27" s="36">
        <v>0.11346461109313501</v>
      </c>
    </row>
    <row r="28" spans="1:9">
      <c r="A28" s="36">
        <v>27</v>
      </c>
      <c r="B28" s="36">
        <v>75</v>
      </c>
      <c r="C28" s="36">
        <v>2653</v>
      </c>
      <c r="D28" s="36">
        <v>182559.40170940201</v>
      </c>
      <c r="E28" s="36">
        <v>171499.98076923101</v>
      </c>
      <c r="F28" s="36">
        <v>11059.420940170899</v>
      </c>
      <c r="G28" s="36">
        <v>171499.98076923101</v>
      </c>
      <c r="H28" s="36">
        <v>6.0579848732060002E-2</v>
      </c>
    </row>
    <row r="29" spans="1:9">
      <c r="A29" s="36">
        <v>28</v>
      </c>
      <c r="B29" s="36">
        <v>76</v>
      </c>
      <c r="C29" s="36">
        <v>1876</v>
      </c>
      <c r="D29" s="36">
        <v>344445.918124786</v>
      </c>
      <c r="E29" s="36">
        <v>322683.016138462</v>
      </c>
      <c r="F29" s="36">
        <v>21762.9019863248</v>
      </c>
      <c r="G29" s="36">
        <v>322683.016138462</v>
      </c>
      <c r="H29" s="36">
        <v>6.3182348348922807E-2</v>
      </c>
    </row>
    <row r="30" spans="1:9">
      <c r="A30" s="36">
        <v>29</v>
      </c>
      <c r="B30" s="36">
        <v>99</v>
      </c>
      <c r="C30" s="36">
        <v>15</v>
      </c>
      <c r="D30" s="36">
        <v>42221.170864533698</v>
      </c>
      <c r="E30" s="36">
        <v>39281.546433704003</v>
      </c>
      <c r="F30" s="36">
        <v>2939.62443082974</v>
      </c>
      <c r="G30" s="36">
        <v>39281.546433704003</v>
      </c>
      <c r="H30" s="36">
        <v>6.9624417576232098E-2</v>
      </c>
    </row>
    <row r="31" spans="1:9">
      <c r="A31" s="30">
        <v>30</v>
      </c>
      <c r="B31" s="38">
        <v>40</v>
      </c>
      <c r="C31" s="39">
        <v>0</v>
      </c>
      <c r="D31" s="39">
        <v>0</v>
      </c>
      <c r="E31" s="39">
        <v>0</v>
      </c>
      <c r="F31" s="30">
        <v>0</v>
      </c>
      <c r="G31" s="30">
        <v>0</v>
      </c>
      <c r="H31" s="30">
        <v>0</v>
      </c>
      <c r="I31" s="30"/>
    </row>
    <row r="32" spans="1:9">
      <c r="A32" s="30">
        <v>31</v>
      </c>
      <c r="B32" s="38">
        <v>9101</v>
      </c>
      <c r="C32" s="39">
        <v>0</v>
      </c>
      <c r="D32" s="39">
        <v>0</v>
      </c>
      <c r="E32" s="39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65</v>
      </c>
      <c r="D33" s="34">
        <v>82228.25</v>
      </c>
      <c r="E33" s="34">
        <v>80054.13</v>
      </c>
      <c r="F33" s="30"/>
      <c r="G33" s="30"/>
      <c r="H33" s="30"/>
    </row>
    <row r="34" spans="1:8">
      <c r="A34" s="30"/>
      <c r="B34" s="33">
        <v>71</v>
      </c>
      <c r="C34" s="34">
        <v>71</v>
      </c>
      <c r="D34" s="34">
        <v>160419.69</v>
      </c>
      <c r="E34" s="34">
        <v>177378.8</v>
      </c>
      <c r="F34" s="30"/>
      <c r="G34" s="30"/>
      <c r="H34" s="30"/>
    </row>
    <row r="35" spans="1:8">
      <c r="A35" s="30"/>
      <c r="B35" s="33">
        <v>72</v>
      </c>
      <c r="C35" s="34">
        <v>47</v>
      </c>
      <c r="D35" s="34">
        <v>146688.91</v>
      </c>
      <c r="E35" s="34">
        <v>150589.72</v>
      </c>
      <c r="F35" s="30"/>
      <c r="G35" s="30"/>
      <c r="H35" s="30"/>
    </row>
    <row r="36" spans="1:8">
      <c r="A36" s="30"/>
      <c r="B36" s="33">
        <v>73</v>
      </c>
      <c r="C36" s="34">
        <v>96</v>
      </c>
      <c r="D36" s="34">
        <v>139876.28</v>
      </c>
      <c r="E36" s="34">
        <v>159486.67000000001</v>
      </c>
      <c r="F36" s="30"/>
      <c r="G36" s="30"/>
      <c r="H36" s="30"/>
    </row>
    <row r="37" spans="1:8">
      <c r="A37" s="30"/>
      <c r="B37" s="33">
        <v>74</v>
      </c>
      <c r="C37" s="34">
        <v>1</v>
      </c>
      <c r="D37" s="34">
        <v>0.01</v>
      </c>
      <c r="E37" s="34">
        <v>0</v>
      </c>
      <c r="F37" s="30"/>
      <c r="G37" s="30"/>
      <c r="H37" s="30"/>
    </row>
    <row r="38" spans="1:8">
      <c r="A38" s="30"/>
      <c r="B38" s="33">
        <v>77</v>
      </c>
      <c r="C38" s="34">
        <v>43</v>
      </c>
      <c r="D38" s="34">
        <v>57251.29</v>
      </c>
      <c r="E38" s="34">
        <v>67612.100000000006</v>
      </c>
      <c r="F38" s="34"/>
      <c r="G38" s="30"/>
      <c r="H38" s="30"/>
    </row>
    <row r="39" spans="1:8">
      <c r="A39" s="30"/>
      <c r="B39" s="33">
        <v>78</v>
      </c>
      <c r="C39" s="34">
        <v>22</v>
      </c>
      <c r="D39" s="34">
        <v>16435.919999999998</v>
      </c>
      <c r="E39" s="34">
        <v>14131.71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2016-03-09T06:08:11Z</dcterms:modified>
</cp:coreProperties>
</file>