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<sst xmlns="http://schemas.openxmlformats.org/spreadsheetml/2006/main" count="118" uniqueCount="77">
  <si>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</si>
  <si>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</si>
  <si>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</si>
  <si>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</si>
  <si>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</si>
  <si>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</si>
  <si>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</si>
  <si>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</si>
  <si>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</si>
  <si>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</si>
  <si>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</si>
  <si>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</si>
  <si>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</si>
  <si>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</si>
  <si>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</si>
  <si>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</si>
  <si>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</si>
  <si>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</si>
  <si>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</si>
  <si>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</si>
  <si>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</si>
  <si>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</si>
  <si>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</si>
  <si>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</si>
  <si>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</si>
  <si>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</si>
  <si>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</si>
  <si>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</si>
  <si>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</si>
  <si>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</si>
  <si>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</si>
  <si>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</si>
  <si>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</si>
  <si>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</si>
  <si>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</si>
  <si>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</si>
  <si>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</si>
  <si>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</si>
  <si>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</si>
  <si>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</si>
  <si>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1" type="noConversion"/>
  </si>
  <si>
    <t>COST</t>
    <phoneticPr fontId="21" type="noConversion"/>
  </si>
  <si>
    <t>成本</t>
    <phoneticPr fontId="21" type="noConversion"/>
  </si>
  <si>
    <t>销售金额差异</t>
    <phoneticPr fontId="21" type="noConversion"/>
  </si>
  <si>
    <t>销售成本差异</t>
    <phoneticPr fontId="21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</si>
  <si>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</si>
  <si>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</si>
  <si>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</si>
  <si>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</si>
  <si>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</si>
  <si>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</si>
  <si>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</si>
  <si>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</si>
  <si>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</si>
  <si>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</si>
  <si>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</si>
  <si>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</si>
  <si>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</si>
  <si>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</si>
  <si>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</si>
  <si>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</si>
  <si>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</si>
  <si>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</si>
  <si>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</si>
  <si>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</si>
  <si>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</si>
  <si>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</si>
  <si>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</si>
  <si>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</si>
  <si>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1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</si>
  <si>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</si>
  <si>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1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</si>
  <si>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</si>
  <si>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1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</si>
  <si>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</si>
  <si>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1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</si>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</sst>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8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1">
    <xf numFmtId="0" fontId="0" fillId="0" borderId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17" fillId="8" borderId="8" applyNumberFormat="0" applyFont="0" applyAlignment="0" applyProtection="0">
      <alignment vertical="center"/>
    </xf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6" fillId="0" borderId="0"/>
    <xf numFmtId="0" fontId="2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31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0" borderId="0"/>
    <xf numFmtId="43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35" fillId="38" borderId="21">
      <alignment vertical="center"/>
    </xf>
    <xf numFmtId="0" fontId="54" fillId="0" borderId="0"/>
    <xf numFmtId="180" fontId="56" fillId="0" borderId="0" applyFont="0" applyFill="0" applyBorder="0" applyAlignment="0" applyProtection="0"/>
    <xf numFmtId="18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2">
    <xf numFmtId="0" fontId="0" fillId="0" borderId="0" xfId="0"/>
    <xf numFmtId="0" fontId="18" fillId="0" borderId="0" xfId="0" applyFont="1"/>
    <xf numFmtId="177" fontId="18" fillId="0" borderId="0" xfId="0" applyNumberFormat="1" applyFont="1"/>
    <xf numFmtId="0" fontId="0" fillId="0" borderId="0" xfId="0" applyAlignment="1"/>
    <xf numFmtId="0" fontId="18" fillId="0" borderId="0" xfId="0" applyNumberFormat="1" applyFont="1"/>
    <xf numFmtId="0" fontId="19" fillId="0" borderId="18" xfId="0" applyFont="1" applyBorder="1" applyAlignment="1">
      <alignment wrapText="1"/>
    </xf>
    <xf numFmtId="0" fontId="19" fillId="0" borderId="18" xfId="0" applyNumberFormat="1" applyFont="1" applyBorder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18" xfId="0" applyFont="1" applyBorder="1" applyAlignment="1">
      <alignment horizontal="right" vertical="center" wrapText="1"/>
    </xf>
    <xf numFmtId="49" fontId="19" fillId="36" borderId="18" xfId="0" applyNumberFormat="1" applyFont="1" applyFill="1" applyBorder="1" applyAlignment="1">
      <alignment vertical="center" wrapText="1"/>
    </xf>
    <xf numFmtId="49" fontId="22" fillId="37" borderId="18" xfId="0" applyNumberFormat="1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vertical="center" wrapText="1"/>
    </xf>
    <xf numFmtId="0" fontId="19" fillId="33" borderId="18" xfId="0" applyNumberFormat="1" applyFont="1" applyFill="1" applyBorder="1" applyAlignment="1">
      <alignment vertical="center" wrapText="1"/>
    </xf>
    <xf numFmtId="0" fontId="19" fillId="36" borderId="18" xfId="0" applyFont="1" applyFill="1" applyBorder="1" applyAlignment="1">
      <alignment vertical="center" wrapText="1"/>
    </xf>
    <xf numFmtId="0" fontId="19" fillId="37" borderId="18" xfId="0" applyFont="1" applyFill="1" applyBorder="1" applyAlignment="1">
      <alignment vertical="center" wrapText="1"/>
    </xf>
    <xf numFmtId="4" fontId="19" fillId="36" borderId="18" xfId="0" applyNumberFormat="1" applyFont="1" applyFill="1" applyBorder="1" applyAlignment="1">
      <alignment horizontal="right" vertical="top" wrapText="1"/>
    </xf>
    <xf numFmtId="4" fontId="19" fillId="37" borderId="18" xfId="0" applyNumberFormat="1" applyFont="1" applyFill="1" applyBorder="1" applyAlignment="1">
      <alignment horizontal="right" vertical="top" wrapText="1"/>
    </xf>
    <xf numFmtId="177" fontId="18" fillId="36" borderId="18" xfId="0" applyNumberFormat="1" applyFont="1" applyFill="1" applyBorder="1" applyAlignment="1">
      <alignment horizontal="center" vertical="center"/>
    </xf>
    <xf numFmtId="177" fontId="18" fillId="37" borderId="18" xfId="0" applyNumberFormat="1" applyFont="1" applyFill="1" applyBorder="1" applyAlignment="1">
      <alignment horizontal="center" vertical="center"/>
    </xf>
    <xf numFmtId="177" fontId="23" fillId="0" borderId="18" xfId="0" applyNumberFormat="1" applyFont="1" applyBorder="1"/>
    <xf numFmtId="177" fontId="18" fillId="36" borderId="18" xfId="0" applyNumberFormat="1" applyFont="1" applyFill="1" applyBorder="1"/>
    <xf numFmtId="177" fontId="18" fillId="37" borderId="18" xfId="0" applyNumberFormat="1" applyFont="1" applyFill="1" applyBorder="1"/>
    <xf numFmtId="177" fontId="18" fillId="0" borderId="18" xfId="0" applyNumberFormat="1" applyFont="1" applyBorder="1"/>
    <xf numFmtId="49" fontId="19" fillId="0" borderId="18" xfId="0" applyNumberFormat="1" applyFont="1" applyFill="1" applyBorder="1" applyAlignment="1">
      <alignment vertical="center" wrapText="1"/>
    </xf>
    <xf numFmtId="0" fontId="19" fillId="0" borderId="18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right" vertical="top" wrapText="1"/>
    </xf>
    <xf numFmtId="0" fontId="18" fillId="0" borderId="0" xfId="0" applyFont="1" applyFill="1"/>
    <xf numFmtId="176" fontId="19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0" fontId="18" fillId="0" borderId="0" xfId="0" applyFont="1"/>
    <xf numFmtId="1" fontId="53" fillId="0" borderId="0" xfId="0" applyNumberFormat="1" applyFont="1" applyAlignment="1"/>
    <xf numFmtId="0" fontId="53" fillId="0" borderId="0" xfId="0" applyNumberFormat="1" applyFont="1" applyAlignment="1"/>
    <xf numFmtId="0" fontId="18" fillId="0" borderId="0" xfId="0" applyFont="1"/>
    <xf numFmtId="0" fontId="18" fillId="0" borderId="0" xfId="0" applyFont="1"/>
    <xf numFmtId="0" fontId="54" fillId="0" borderId="0" xfId="110"/>
    <xf numFmtId="0" fontId="55" fillId="0" borderId="0" xfId="110" applyNumberFormat="1" applyFont="1"/>
    <xf numFmtId="1" fontId="57" fillId="0" borderId="0" xfId="0" applyNumberFormat="1" applyFont="1" applyAlignment="1"/>
    <xf numFmtId="0" fontId="57" fillId="0" borderId="0" xfId="0" applyNumberFormat="1" applyFont="1" applyAlignment="1"/>
    <xf numFmtId="0" fontId="24" fillId="0" borderId="0" xfId="0" applyFont="1" applyAlignment="1">
      <alignment horizontal="left" wrapText="1"/>
    </xf>
    <xf numFmtId="0" fontId="18" fillId="0" borderId="0" xfId="0" applyFont="1" applyAlignment="1">
      <alignment vertical="center"/>
    </xf>
    <xf numFmtId="0" fontId="30" fillId="0" borderId="19" xfId="0" applyFont="1" applyBorder="1" applyAlignment="1">
      <alignment horizontal="left" vertical="center" wrapText="1"/>
    </xf>
    <xf numFmtId="0" fontId="19" fillId="0" borderId="1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1" xfId="0" applyFont="1" applyBorder="1" applyAlignment="1">
      <alignment horizontal="right" vertical="center" wrapText="1"/>
    </xf>
    <xf numFmtId="49" fontId="19" fillId="33" borderId="10" xfId="0" applyNumberFormat="1" applyFont="1" applyFill="1" applyBorder="1" applyAlignment="1">
      <alignment vertical="center" wrapText="1"/>
    </xf>
    <xf numFmtId="49" fontId="19" fillId="33" borderId="12" xfId="0" applyNumberFormat="1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19" fillId="33" borderId="12" xfId="0" applyFont="1" applyFill="1" applyBorder="1" applyAlignment="1">
      <alignment vertical="center" wrapText="1"/>
    </xf>
    <xf numFmtId="4" fontId="20" fillId="34" borderId="10" xfId="0" applyNumberFormat="1" applyFont="1" applyFill="1" applyBorder="1" applyAlignment="1">
      <alignment horizontal="right" vertical="top" wrapText="1"/>
    </xf>
    <xf numFmtId="176" fontId="20" fillId="34" borderId="10" xfId="0" applyNumberFormat="1" applyFont="1" applyFill="1" applyBorder="1" applyAlignment="1">
      <alignment horizontal="right" vertical="top" wrapText="1"/>
    </xf>
    <xf numFmtId="176" fontId="20" fillId="34" borderId="12" xfId="0" applyNumberFormat="1" applyFont="1" applyFill="1" applyBorder="1" applyAlignment="1">
      <alignment horizontal="right" vertical="top" wrapText="1"/>
    </xf>
    <xf numFmtId="4" fontId="19" fillId="35" borderId="10" xfId="0" applyNumberFormat="1" applyFont="1" applyFill="1" applyBorder="1" applyAlignment="1">
      <alignment horizontal="right" vertical="top" wrapText="1"/>
    </xf>
    <xf numFmtId="176" fontId="19" fillId="35" borderId="10" xfId="0" applyNumberFormat="1" applyFont="1" applyFill="1" applyBorder="1" applyAlignment="1">
      <alignment horizontal="right" vertical="top" wrapText="1"/>
    </xf>
    <xf numFmtId="176" fontId="19" fillId="35" borderId="12" xfId="0" applyNumberFormat="1" applyFont="1" applyFill="1" applyBorder="1" applyAlignment="1">
      <alignment horizontal="right" vertical="top" wrapText="1"/>
    </xf>
    <xf numFmtId="0" fontId="19" fillId="35" borderId="10" xfId="0" applyFont="1" applyFill="1" applyBorder="1" applyAlignment="1">
      <alignment horizontal="right" vertical="top" wrapText="1"/>
    </xf>
    <xf numFmtId="0" fontId="19" fillId="35" borderId="12" xfId="0" applyFont="1" applyFill="1" applyBorder="1" applyAlignment="1">
      <alignment horizontal="right" vertical="top" wrapText="1"/>
    </xf>
    <xf numFmtId="4" fontId="19" fillId="35" borderId="13" xfId="0" applyNumberFormat="1" applyFont="1" applyFill="1" applyBorder="1" applyAlignment="1">
      <alignment horizontal="right" vertical="top" wrapText="1"/>
    </xf>
    <xf numFmtId="0" fontId="19" fillId="35" borderId="13" xfId="0" applyFont="1" applyFill="1" applyBorder="1" applyAlignment="1">
      <alignment horizontal="right" vertical="top" wrapText="1"/>
    </xf>
    <xf numFmtId="176" fontId="19" fillId="35" borderId="13" xfId="0" applyNumberFormat="1" applyFont="1" applyFill="1" applyBorder="1" applyAlignment="1">
      <alignment horizontal="right" vertical="top" wrapText="1"/>
    </xf>
    <xf numFmtId="176" fontId="19" fillId="35" borderId="20" xfId="0" applyNumberFormat="1" applyFont="1" applyFill="1" applyBorder="1" applyAlignment="1">
      <alignment horizontal="right" vertical="top" wrapText="1"/>
    </xf>
    <xf numFmtId="0" fontId="19" fillId="33" borderId="18" xfId="0" applyFont="1" applyFill="1" applyBorder="1" applyAlignment="1">
      <alignment vertical="center" wrapText="1"/>
    </xf>
    <xf numFmtId="49" fontId="19" fillId="33" borderId="18" xfId="0" applyNumberFormat="1" applyFont="1" applyFill="1" applyBorder="1" applyAlignment="1">
      <alignment horizontal="left" vertical="top" wrapText="1"/>
    </xf>
    <xf numFmtId="49" fontId="20" fillId="33" borderId="18" xfId="0" applyNumberFormat="1" applyFont="1" applyFill="1" applyBorder="1" applyAlignment="1">
      <alignment horizontal="left" vertical="top" wrapText="1"/>
    </xf>
    <xf numFmtId="14" fontId="19" fillId="33" borderId="18" xfId="0" applyNumberFormat="1" applyFont="1" applyFill="1" applyBorder="1" applyAlignment="1">
      <alignment vertical="center" wrapText="1"/>
    </xf>
    <xf numFmtId="49" fontId="19" fillId="33" borderId="13" xfId="0" applyNumberFormat="1" applyFont="1" applyFill="1" applyBorder="1" applyAlignment="1">
      <alignment horizontal="left" vertical="top" wrapText="1"/>
    </xf>
    <xf numFmtId="49" fontId="19" fillId="33" borderId="15" xfId="0" applyNumberFormat="1" applyFont="1" applyFill="1" applyBorder="1" applyAlignment="1">
      <alignment horizontal="left" vertical="top" wrapText="1"/>
    </xf>
    <xf numFmtId="49" fontId="19" fillId="33" borderId="22" xfId="0" applyNumberFormat="1" applyFont="1" applyFill="1" applyBorder="1" applyAlignment="1">
      <alignment horizontal="left" vertical="top" wrapText="1"/>
    </xf>
    <xf numFmtId="49" fontId="19" fillId="33" borderId="23" xfId="0" applyNumberFormat="1" applyFont="1" applyFill="1" applyBorder="1" applyAlignment="1">
      <alignment horizontal="left" vertical="top" wrapText="1"/>
    </xf>
    <xf numFmtId="0" fontId="18" fillId="0" borderId="0" xfId="0" applyFont="1" applyAlignment="1">
      <alignment wrapText="1"/>
    </xf>
    <xf numFmtId="0" fontId="18" fillId="0" borderId="19" xfId="0" applyFont="1" applyBorder="1" applyAlignment="1">
      <alignment wrapText="1"/>
    </xf>
    <xf numFmtId="0" fontId="18" fillId="0" borderId="0" xfId="0" applyFont="1" applyAlignment="1">
      <alignment horizontal="right" vertical="center" wrapText="1"/>
    </xf>
    <xf numFmtId="0" fontId="19" fillId="33" borderId="13" xfId="0" applyFont="1" applyFill="1" applyBorder="1" applyAlignment="1">
      <alignment vertical="center" wrapText="1"/>
    </xf>
    <xf numFmtId="0" fontId="19" fillId="33" borderId="15" xfId="0" applyFont="1" applyFill="1" applyBorder="1" applyAlignment="1">
      <alignment vertical="center" wrapText="1"/>
    </xf>
    <xf numFmtId="49" fontId="20" fillId="33" borderId="13" xfId="0" applyNumberFormat="1" applyFont="1" applyFill="1" applyBorder="1" applyAlignment="1">
      <alignment horizontal="left" vertical="top" wrapText="1"/>
    </xf>
    <xf numFmtId="49" fontId="20" fillId="33" borderId="14" xfId="0" applyNumberFormat="1" applyFont="1" applyFill="1" applyBorder="1" applyAlignment="1">
      <alignment horizontal="left" vertical="top" wrapText="1"/>
    </xf>
    <xf numFmtId="49" fontId="20" fillId="33" borderId="15" xfId="0" applyNumberFormat="1" applyFont="1" applyFill="1" applyBorder="1" applyAlignment="1">
      <alignment horizontal="left" vertical="top" wrapText="1"/>
    </xf>
    <xf numFmtId="14" fontId="19" fillId="33" borderId="12" xfId="0" applyNumberFormat="1" applyFont="1" applyFill="1" applyBorder="1" applyAlignment="1">
      <alignment vertical="center" wrapText="1"/>
    </xf>
    <xf numFmtId="14" fontId="19" fillId="33" borderId="16" xfId="0" applyNumberFormat="1" applyFont="1" applyFill="1" applyBorder="1" applyAlignment="1">
      <alignment vertical="center" wrapText="1"/>
    </xf>
    <xf numFmtId="14" fontId="19" fillId="33" borderId="17" xfId="0" applyNumberFormat="1" applyFont="1" applyFill="1" applyBorder="1" applyAlignment="1">
      <alignment vertical="center" wrapText="1"/>
    </xf>
  </cellXfs>
  <cellStyles count="13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64915319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648fa3d4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6492e718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649152ea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6497715c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6492e6e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648fa3fe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6497713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648fa3fe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6491531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6492e718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6497715c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30680053.911999997</v>
      </c>
      <c r="F3" s="25">
        <f>RA!I7</f>
        <v>921432.88139999995</v>
      </c>
      <c r="G3" s="16">
        <f>SUM(G4:G41)</f>
        <v>29758621.0306</v>
      </c>
      <c r="H3" s="27">
        <f>RA!J7</f>
        <v>3.00336135015589</v>
      </c>
      <c r="I3" s="20">
        <f>SUM(I4:I41)</f>
        <v>30409804.133556902</v>
      </c>
      <c r="J3" s="21">
        <f>SUM(J4:J41)</f>
        <v>29758621.026303425</v>
      </c>
      <c r="K3" s="22">
        <f>E3-I3</f>
        <v>270249.77844309434</v>
      </c>
      <c r="L3" s="22">
        <f>G3-J3</f>
        <v>4.296574741601944E-3</v>
      </c>
    </row>
    <row r="4" spans="1:13">
      <c r="A4" s="66">
        <f>RA!A8</f>
        <v>42391</v>
      </c>
      <c r="B4" s="12">
        <v>12</v>
      </c>
      <c r="C4" s="64" t="s">
        <v>6</v>
      </c>
      <c r="D4" s="64"/>
      <c r="E4" s="15">
        <f>VLOOKUP(C4,RA!B8:D36,3,0)</f>
        <v>966699.99990000005</v>
      </c>
      <c r="F4" s="25">
        <f>VLOOKUP(C4,RA!B8:I39,8,0)</f>
        <v>166728.52989999999</v>
      </c>
      <c r="G4" s="16">
        <f t="shared" ref="G4:G41" si="0">E4-F4</f>
        <v>799971.47000000009</v>
      </c>
      <c r="H4" s="27">
        <f>RA!J8</f>
        <v>17.247184226466</v>
      </c>
      <c r="I4" s="20">
        <f>VLOOKUP(B4,RMS!B:D,3,FALSE)</f>
        <v>966701.23900085501</v>
      </c>
      <c r="J4" s="21">
        <f>VLOOKUP(B4,RMS!B:E,4,FALSE)</f>
        <v>799971.48668290605</v>
      </c>
      <c r="K4" s="22">
        <f t="shared" ref="K4:K41" si="1">E4-I4</f>
        <v>-1.2391008549602702</v>
      </c>
      <c r="L4" s="22">
        <f t="shared" ref="L4:L41" si="2">G4-J4</f>
        <v>-1.6682905959896743E-2</v>
      </c>
    </row>
    <row r="5" spans="1:13">
      <c r="A5" s="66"/>
      <c r="B5" s="12">
        <v>13</v>
      </c>
      <c r="C5" s="64" t="s">
        <v>7</v>
      </c>
      <c r="D5" s="64"/>
      <c r="E5" s="15">
        <f>VLOOKUP(C5,RA!B8:D37,3,0)</f>
        <v>109364.1249</v>
      </c>
      <c r="F5" s="25">
        <f>VLOOKUP(C5,RA!B9:I40,8,0)</f>
        <v>24875.7418</v>
      </c>
      <c r="G5" s="16">
        <f t="shared" si="0"/>
        <v>84488.383099999992</v>
      </c>
      <c r="H5" s="27">
        <f>RA!J9</f>
        <v>22.7457969628942</v>
      </c>
      <c r="I5" s="20">
        <f>VLOOKUP(B5,RMS!B:D,3,FALSE)</f>
        <v>109364.207794872</v>
      </c>
      <c r="J5" s="21">
        <f>VLOOKUP(B5,RMS!B:E,4,FALSE)</f>
        <v>84488.398982906001</v>
      </c>
      <c r="K5" s="22">
        <f t="shared" si="1"/>
        <v>-8.2894872000906616E-2</v>
      </c>
      <c r="L5" s="22">
        <f t="shared" si="2"/>
        <v>-1.5882906009210274E-2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VLOOKUP(C6,RA!B10:D38,3,0)</f>
        <v>178147.85579999999</v>
      </c>
      <c r="F6" s="25">
        <f>VLOOKUP(C6,RA!B10:I41,8,0)</f>
        <v>41660.443899999998</v>
      </c>
      <c r="G6" s="16">
        <f t="shared" si="0"/>
        <v>136487.41190000001</v>
      </c>
      <c r="H6" s="27">
        <f>RA!J10</f>
        <v>23.385318735899101</v>
      </c>
      <c r="I6" s="20">
        <f>VLOOKUP(B6,RMS!B:D,3,FALSE)</f>
        <v>178149.625442705</v>
      </c>
      <c r="J6" s="21">
        <f>VLOOKUP(B6,RMS!B:E,4,FALSE)</f>
        <v>136487.411943435</v>
      </c>
      <c r="K6" s="22">
        <f>E6-I6</f>
        <v>-1.769642705010483</v>
      </c>
      <c r="L6" s="22">
        <f t="shared" si="2"/>
        <v>-4.343499313108623E-5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VLOOKUP(C7,RA!B10:D39,3,0)</f>
        <v>111733.1773</v>
      </c>
      <c r="F7" s="25">
        <f>VLOOKUP(C7,RA!B11:I42,8,0)</f>
        <v>17801.6005</v>
      </c>
      <c r="G7" s="16">
        <f t="shared" si="0"/>
        <v>93931.576799999995</v>
      </c>
      <c r="H7" s="27">
        <f>RA!J11</f>
        <v>15.932242266952899</v>
      </c>
      <c r="I7" s="20">
        <f>VLOOKUP(B7,RMS!B:D,3,FALSE)</f>
        <v>111733.233281749</v>
      </c>
      <c r="J7" s="21">
        <f>VLOOKUP(B7,RMS!B:E,4,FALSE)</f>
        <v>93931.576927108399</v>
      </c>
      <c r="K7" s="22">
        <f t="shared" si="1"/>
        <v>-5.5981748999329284E-2</v>
      </c>
      <c r="L7" s="22">
        <f t="shared" si="2"/>
        <v>-1.2710840383078903E-4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VLOOKUP(C8,RA!B12:D39,3,0)</f>
        <v>372622.66639999999</v>
      </c>
      <c r="F8" s="25">
        <f>VLOOKUP(C8,RA!B12:I43,8,0)</f>
        <v>35603.189200000001</v>
      </c>
      <c r="G8" s="16">
        <f t="shared" si="0"/>
        <v>337019.47719999996</v>
      </c>
      <c r="H8" s="27">
        <f>RA!J12</f>
        <v>9.5547567044085806</v>
      </c>
      <c r="I8" s="20">
        <f>VLOOKUP(B8,RMS!B:D,3,FALSE)</f>
        <v>372622.64106153802</v>
      </c>
      <c r="J8" s="21">
        <f>VLOOKUP(B8,RMS!B:E,4,FALSE)</f>
        <v>337019.48105812003</v>
      </c>
      <c r="K8" s="22">
        <f t="shared" si="1"/>
        <v>2.5338461971841753E-2</v>
      </c>
      <c r="L8" s="22">
        <f t="shared" si="2"/>
        <v>-3.8581200642511249E-3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VLOOKUP(C9,RA!B12:D40,3,0)</f>
        <v>353870.0197</v>
      </c>
      <c r="F9" s="25">
        <f>VLOOKUP(C9,RA!B13:I44,8,0)</f>
        <v>75642.949200000003</v>
      </c>
      <c r="G9" s="16">
        <f t="shared" si="0"/>
        <v>278227.07050000003</v>
      </c>
      <c r="H9" s="27">
        <f>RA!J13</f>
        <v>21.3759134679247</v>
      </c>
      <c r="I9" s="20">
        <f>VLOOKUP(B9,RMS!B:D,3,FALSE)</f>
        <v>353870.24400427297</v>
      </c>
      <c r="J9" s="21">
        <f>VLOOKUP(B9,RMS!B:E,4,FALSE)</f>
        <v>278227.06965042697</v>
      </c>
      <c r="K9" s="22">
        <f t="shared" si="1"/>
        <v>-0.22430427296785638</v>
      </c>
      <c r="L9" s="22">
        <f t="shared" si="2"/>
        <v>8.4957305807620287E-4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VLOOKUP(C10,RA!B14:D41,3,0)</f>
        <v>199547.15539999999</v>
      </c>
      <c r="F10" s="25">
        <f>VLOOKUP(C10,RA!B14:I44,8,0)</f>
        <v>34708.984100000001</v>
      </c>
      <c r="G10" s="16">
        <f t="shared" si="0"/>
        <v>164838.17129999999</v>
      </c>
      <c r="H10" s="27">
        <f>RA!J14</f>
        <v>17.3938756633361</v>
      </c>
      <c r="I10" s="20">
        <f>VLOOKUP(B10,RMS!B:D,3,FALSE)</f>
        <v>199547.17016068401</v>
      </c>
      <c r="J10" s="21">
        <f>VLOOKUP(B10,RMS!B:E,4,FALSE)</f>
        <v>164838.17467265</v>
      </c>
      <c r="K10" s="22">
        <f t="shared" si="1"/>
        <v>-1.4760684018256143E-2</v>
      </c>
      <c r="L10" s="22">
        <f t="shared" si="2"/>
        <v>-3.3726500114426017E-3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VLOOKUP(C11,RA!B14:D42,3,0)</f>
        <v>155769.82130000001</v>
      </c>
      <c r="F11" s="25">
        <f>VLOOKUP(C11,RA!B15:I45,8,0)</f>
        <v>23426.8177</v>
      </c>
      <c r="G11" s="16">
        <f t="shared" si="0"/>
        <v>132343.0036</v>
      </c>
      <c r="H11" s="27">
        <f>RA!J15</f>
        <v>15.039381508233101</v>
      </c>
      <c r="I11" s="20">
        <f>VLOOKUP(B11,RMS!B:D,3,FALSE)</f>
        <v>155769.98381111099</v>
      </c>
      <c r="J11" s="21">
        <f>VLOOKUP(B11,RMS!B:E,4,FALSE)</f>
        <v>132343.00371709399</v>
      </c>
      <c r="K11" s="22">
        <f t="shared" si="1"/>
        <v>-0.16251111097517423</v>
      </c>
      <c r="L11" s="22">
        <f t="shared" si="2"/>
        <v>-1.1709399404935539E-4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VLOOKUP(C12,RA!B16:D43,3,0)</f>
        <v>724315.81200000003</v>
      </c>
      <c r="F12" s="25">
        <f>VLOOKUP(C12,RA!B16:I46,8,0)</f>
        <v>29360.7827</v>
      </c>
      <c r="G12" s="16">
        <f t="shared" si="0"/>
        <v>694955.02930000005</v>
      </c>
      <c r="H12" s="27">
        <f>RA!J16</f>
        <v>4.0535885332847101</v>
      </c>
      <c r="I12" s="20">
        <f>VLOOKUP(B12,RMS!B:D,3,FALSE)</f>
        <v>724315.66970940202</v>
      </c>
      <c r="J12" s="21">
        <f>VLOOKUP(B12,RMS!B:E,4,FALSE)</f>
        <v>694955.02945042704</v>
      </c>
      <c r="K12" s="22">
        <f t="shared" si="1"/>
        <v>0.14229059801436961</v>
      </c>
      <c r="L12" s="22">
        <f t="shared" si="2"/>
        <v>-1.5042698942124844E-4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VLOOKUP(C13,RA!B16:D44,3,0)</f>
        <v>767224.92020000005</v>
      </c>
      <c r="F13" s="25">
        <f>VLOOKUP(C13,RA!B17:I47,8,0)</f>
        <v>65992.733200000002</v>
      </c>
      <c r="G13" s="16">
        <f t="shared" si="0"/>
        <v>701232.18700000003</v>
      </c>
      <c r="H13" s="27">
        <f>RA!J17</f>
        <v>8.60148457935869</v>
      </c>
      <c r="I13" s="20">
        <f>VLOOKUP(B13,RMS!B:D,3,FALSE)</f>
        <v>767224.88227094</v>
      </c>
      <c r="J13" s="21">
        <f>VLOOKUP(B13,RMS!B:E,4,FALSE)</f>
        <v>701232.18835897394</v>
      </c>
      <c r="K13" s="22">
        <f t="shared" si="1"/>
        <v>3.7929060054011643E-2</v>
      </c>
      <c r="L13" s="22">
        <f t="shared" si="2"/>
        <v>-1.3589739101007581E-3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VLOOKUP(C14,RA!B18:D44,3,0)</f>
        <v>4030132.2980999998</v>
      </c>
      <c r="F14" s="25">
        <f>VLOOKUP(C14,RA!B18:I48,8,0)</f>
        <v>128260.6292</v>
      </c>
      <c r="G14" s="16">
        <f t="shared" si="0"/>
        <v>3901871.6688999999</v>
      </c>
      <c r="H14" s="27">
        <f>RA!J18</f>
        <v>3.1825414083916899</v>
      </c>
      <c r="I14" s="20">
        <f>VLOOKUP(B14,RMS!B:D,3,FALSE)</f>
        <v>4030132.34612821</v>
      </c>
      <c r="J14" s="21">
        <f>VLOOKUP(B14,RMS!B:E,4,FALSE)</f>
        <v>3901871.6344487201</v>
      </c>
      <c r="K14" s="22">
        <f t="shared" si="1"/>
        <v>-4.8028210178017616E-2</v>
      </c>
      <c r="L14" s="22">
        <f t="shared" si="2"/>
        <v>3.4451279789209366E-2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VLOOKUP(C15,RA!B18:D45,3,0)</f>
        <v>584186.62430000002</v>
      </c>
      <c r="F15" s="25">
        <f>VLOOKUP(C15,RA!B19:I49,8,0)</f>
        <v>44621.584000000003</v>
      </c>
      <c r="G15" s="16">
        <f t="shared" si="0"/>
        <v>539565.04029999999</v>
      </c>
      <c r="H15" s="27">
        <f>RA!J19</f>
        <v>7.63824129891157</v>
      </c>
      <c r="I15" s="20">
        <f>VLOOKUP(B15,RMS!B:D,3,FALSE)</f>
        <v>584186.728810256</v>
      </c>
      <c r="J15" s="21">
        <f>VLOOKUP(B15,RMS!B:E,4,FALSE)</f>
        <v>539565.03865555499</v>
      </c>
      <c r="K15" s="22">
        <f t="shared" si="1"/>
        <v>-0.10451025597285479</v>
      </c>
      <c r="L15" s="22">
        <f t="shared" si="2"/>
        <v>1.6444450011476874E-3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VLOOKUP(C16,RA!B20:D46,3,0)</f>
        <v>1413885.5728</v>
      </c>
      <c r="F16" s="25">
        <f>VLOOKUP(C16,RA!B20:I50,8,0)</f>
        <v>106256.8061</v>
      </c>
      <c r="G16" s="16">
        <f t="shared" si="0"/>
        <v>1307628.7667</v>
      </c>
      <c r="H16" s="27">
        <f>RA!J20</f>
        <v>7.5152337745107198</v>
      </c>
      <c r="I16" s="20">
        <f>VLOOKUP(B16,RMS!B:D,3,FALSE)</f>
        <v>1413885.943</v>
      </c>
      <c r="J16" s="21">
        <f>VLOOKUP(B16,RMS!B:E,4,FALSE)</f>
        <v>1307628.7667</v>
      </c>
      <c r="K16" s="22">
        <f t="shared" si="1"/>
        <v>-0.37020000000484288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VLOOKUP(C17,RA!B20:D47,3,0)</f>
        <v>454300.52679999999</v>
      </c>
      <c r="F17" s="25">
        <f>VLOOKUP(C17,RA!B21:I51,8,0)</f>
        <v>66324.793300000005</v>
      </c>
      <c r="G17" s="16">
        <f t="shared" si="0"/>
        <v>387975.73349999997</v>
      </c>
      <c r="H17" s="27">
        <f>RA!J21</f>
        <v>14.59932123944</v>
      </c>
      <c r="I17" s="20">
        <f>VLOOKUP(B17,RMS!B:D,3,FALSE)</f>
        <v>454300.340107458</v>
      </c>
      <c r="J17" s="21">
        <f>VLOOKUP(B17,RMS!B:E,4,FALSE)</f>
        <v>387975.73335559299</v>
      </c>
      <c r="K17" s="22">
        <f t="shared" si="1"/>
        <v>0.18669254198903218</v>
      </c>
      <c r="L17" s="22">
        <f t="shared" si="2"/>
        <v>1.444069785065949E-4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VLOOKUP(C18,RA!B22:D48,3,0)</f>
        <v>1361480.7265999999</v>
      </c>
      <c r="F18" s="25">
        <f>VLOOKUP(C18,RA!B22:I52,8,0)</f>
        <v>105462.4198</v>
      </c>
      <c r="G18" s="16">
        <f t="shared" si="0"/>
        <v>1256018.3067999999</v>
      </c>
      <c r="H18" s="27">
        <f>RA!J22</f>
        <v>7.7461559124211297</v>
      </c>
      <c r="I18" s="20">
        <f>VLOOKUP(B18,RMS!B:D,3,FALSE)</f>
        <v>1361482.666</v>
      </c>
      <c r="J18" s="21">
        <f>VLOOKUP(B18,RMS!B:E,4,FALSE)</f>
        <v>1256018.3064999999</v>
      </c>
      <c r="K18" s="22">
        <f t="shared" si="1"/>
        <v>-1.9394000000320375</v>
      </c>
      <c r="L18" s="22">
        <f t="shared" si="2"/>
        <v>2.9999995604157448E-4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VLOOKUP(C19,RA!B22:D49,3,0)</f>
        <v>3239387.7423999999</v>
      </c>
      <c r="F19" s="25">
        <f>VLOOKUP(C19,RA!B23:I53,8,0)</f>
        <v>-108654.6937</v>
      </c>
      <c r="G19" s="16">
        <f t="shared" si="0"/>
        <v>3348042.4361</v>
      </c>
      <c r="H19" s="27">
        <f>RA!J23</f>
        <v>-3.3541737618448799</v>
      </c>
      <c r="I19" s="20">
        <f>VLOOKUP(B19,RMS!B:D,3,FALSE)</f>
        <v>3239388.8870435902</v>
      </c>
      <c r="J19" s="21">
        <f>VLOOKUP(B19,RMS!B:E,4,FALSE)</f>
        <v>3348042.4348093998</v>
      </c>
      <c r="K19" s="22">
        <f t="shared" si="1"/>
        <v>-1.1446435903199017</v>
      </c>
      <c r="L19" s="22">
        <f t="shared" si="2"/>
        <v>1.2906002812087536E-3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VLOOKUP(C20,RA!B24:D50,3,0)</f>
        <v>401071.56089999998</v>
      </c>
      <c r="F20" s="25">
        <f>VLOOKUP(C20,RA!B24:I54,8,0)</f>
        <v>54895.973700000002</v>
      </c>
      <c r="G20" s="16">
        <f t="shared" si="0"/>
        <v>346175.58719999995</v>
      </c>
      <c r="H20" s="27">
        <f>RA!J24</f>
        <v>13.6873264154691</v>
      </c>
      <c r="I20" s="20">
        <f>VLOOKUP(B20,RMS!B:D,3,FALSE)</f>
        <v>401071.58060928102</v>
      </c>
      <c r="J20" s="21">
        <f>VLOOKUP(B20,RMS!B:E,4,FALSE)</f>
        <v>346175.58028344403</v>
      </c>
      <c r="K20" s="22">
        <f t="shared" si="1"/>
        <v>-1.9709281041286886E-2</v>
      </c>
      <c r="L20" s="22">
        <f t="shared" si="2"/>
        <v>6.9165559252724051E-3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VLOOKUP(C21,RA!B24:D51,3,0)</f>
        <v>495247.61589999998</v>
      </c>
      <c r="F21" s="25">
        <f>VLOOKUP(C21,RA!B25:I55,8,0)</f>
        <v>36837.222999999998</v>
      </c>
      <c r="G21" s="16">
        <f t="shared" si="0"/>
        <v>458410.39289999998</v>
      </c>
      <c r="H21" s="27">
        <f>RA!J25</f>
        <v>7.4381424195362804</v>
      </c>
      <c r="I21" s="20">
        <f>VLOOKUP(B21,RMS!B:D,3,FALSE)</f>
        <v>495247.60278105998</v>
      </c>
      <c r="J21" s="21">
        <f>VLOOKUP(B21,RMS!B:E,4,FALSE)</f>
        <v>458410.39206196502</v>
      </c>
      <c r="K21" s="22">
        <f t="shared" si="1"/>
        <v>1.3118939998093992E-2</v>
      </c>
      <c r="L21" s="22">
        <f t="shared" si="2"/>
        <v>8.3803496090695262E-4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VLOOKUP(C22,RA!B26:D52,3,0)</f>
        <v>971790.00360000005</v>
      </c>
      <c r="F22" s="25">
        <f>VLOOKUP(C22,RA!B26:I56,8,0)</f>
        <v>184459.85029999999</v>
      </c>
      <c r="G22" s="16">
        <f t="shared" si="0"/>
        <v>787330.15330000012</v>
      </c>
      <c r="H22" s="27">
        <f>RA!J26</f>
        <v>18.981451714533801</v>
      </c>
      <c r="I22" s="20">
        <f>VLOOKUP(B22,RMS!B:D,3,FALSE)</f>
        <v>971789.965906717</v>
      </c>
      <c r="J22" s="21">
        <f>VLOOKUP(B22,RMS!B:E,4,FALSE)</f>
        <v>787330.11849065195</v>
      </c>
      <c r="K22" s="22">
        <f t="shared" si="1"/>
        <v>3.7693283054977655E-2</v>
      </c>
      <c r="L22" s="22">
        <f t="shared" si="2"/>
        <v>3.4809348173439503E-2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VLOOKUP(C23,RA!B26:D53,3,0)</f>
        <v>287159.15289999999</v>
      </c>
      <c r="F23" s="25">
        <f>VLOOKUP(C23,RA!B27:I57,8,0)</f>
        <v>71784.005300000004</v>
      </c>
      <c r="G23" s="16">
        <f t="shared" si="0"/>
        <v>215375.14759999997</v>
      </c>
      <c r="H23" s="27">
        <f>RA!J27</f>
        <v>24.997986160308098</v>
      </c>
      <c r="I23" s="20">
        <f>VLOOKUP(B23,RMS!B:D,3,FALSE)</f>
        <v>287158.978956584</v>
      </c>
      <c r="J23" s="21">
        <f>VLOOKUP(B23,RMS!B:E,4,FALSE)</f>
        <v>215375.17254873499</v>
      </c>
      <c r="K23" s="22">
        <f t="shared" si="1"/>
        <v>0.17394341598264873</v>
      </c>
      <c r="L23" s="22">
        <f t="shared" si="2"/>
        <v>-2.494873502291739E-2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VLOOKUP(C24,RA!B28:D54,3,0)</f>
        <v>1457856.2947</v>
      </c>
      <c r="F24" s="25">
        <f>VLOOKUP(C24,RA!B28:I58,8,0)</f>
        <v>72183.349700000006</v>
      </c>
      <c r="G24" s="16">
        <f t="shared" si="0"/>
        <v>1385672.9450000001</v>
      </c>
      <c r="H24" s="27">
        <f>RA!J28</f>
        <v>4.9513350501294804</v>
      </c>
      <c r="I24" s="20">
        <f>VLOOKUP(B24,RMS!B:D,3,FALSE)</f>
        <v>1457856.2947265501</v>
      </c>
      <c r="J24" s="21">
        <f>VLOOKUP(B24,RMS!B:E,4,FALSE)</f>
        <v>1385672.94002035</v>
      </c>
      <c r="K24" s="22">
        <f t="shared" si="1"/>
        <v>-2.6550143957138062E-5</v>
      </c>
      <c r="L24" s="22">
        <f t="shared" si="2"/>
        <v>4.9796500243246555E-3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VLOOKUP(C25,RA!B28:D55,3,0)</f>
        <v>935410.46140000003</v>
      </c>
      <c r="F25" s="25">
        <f>VLOOKUP(C25,RA!B29:I59,8,0)</f>
        <v>228464.4711</v>
      </c>
      <c r="G25" s="16">
        <f t="shared" si="0"/>
        <v>706945.99030000006</v>
      </c>
      <c r="H25" s="27">
        <f>RA!J29</f>
        <v>24.42398075793</v>
      </c>
      <c r="I25" s="20">
        <f>VLOOKUP(B25,RMS!B:D,3,FALSE)</f>
        <v>935410.45933805301</v>
      </c>
      <c r="J25" s="21">
        <f>VLOOKUP(B25,RMS!B:E,4,FALSE)</f>
        <v>706945.95642571803</v>
      </c>
      <c r="K25" s="22">
        <f t="shared" si="1"/>
        <v>2.0619470160454512E-3</v>
      </c>
      <c r="L25" s="22">
        <f t="shared" si="2"/>
        <v>3.3874282031320035E-2</v>
      </c>
      <c r="M25" s="32"/>
    </row>
    <row r="26" spans="1:13">
      <c r="A26" s="66"/>
      <c r="B26" s="12">
        <v>37</v>
      </c>
      <c r="C26" s="64" t="s">
        <v>71</v>
      </c>
      <c r="D26" s="64"/>
      <c r="E26" s="15">
        <f>VLOOKUP(C26,RA!B30:D56,3,0)</f>
        <v>982007.73990000004</v>
      </c>
      <c r="F26" s="25">
        <f>VLOOKUP(C26,RA!B30:I60,8,0)</f>
        <v>118475.97960000001</v>
      </c>
      <c r="G26" s="16">
        <f t="shared" si="0"/>
        <v>863531.76030000008</v>
      </c>
      <c r="H26" s="27">
        <f>RA!J30</f>
        <v>12.064668615755</v>
      </c>
      <c r="I26" s="20">
        <f>VLOOKUP(B26,RMS!B:D,3,FALSE)</f>
        <v>982007.76708584104</v>
      </c>
      <c r="J26" s="21">
        <f>VLOOKUP(B26,RMS!B:E,4,FALSE)</f>
        <v>863531.73730406002</v>
      </c>
      <c r="K26" s="22">
        <f t="shared" si="1"/>
        <v>-2.7185840997844934E-2</v>
      </c>
      <c r="L26" s="22">
        <f t="shared" si="2"/>
        <v>2.2995940060354769E-2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VLOOKUP(C27,RA!B30:D57,3,0)</f>
        <v>1360563.2988</v>
      </c>
      <c r="F27" s="25">
        <f>VLOOKUP(C27,RA!B31:I61,8,0)</f>
        <v>-3797.8404999999998</v>
      </c>
      <c r="G27" s="16">
        <f t="shared" si="0"/>
        <v>1364361.1392999999</v>
      </c>
      <c r="H27" s="27">
        <f>RA!J31</f>
        <v>-0.279137361955129</v>
      </c>
      <c r="I27" s="20">
        <f>VLOOKUP(B27,RMS!B:D,3,FALSE)</f>
        <v>1360563.2742309701</v>
      </c>
      <c r="J27" s="21">
        <f>VLOOKUP(B27,RMS!B:E,4,FALSE)</f>
        <v>1364361.21349735</v>
      </c>
      <c r="K27" s="22">
        <f t="shared" si="1"/>
        <v>2.4569029919803143E-2</v>
      </c>
      <c r="L27" s="22">
        <f t="shared" si="2"/>
        <v>-7.4197350069880486E-2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VLOOKUP(C28,RA!B32:D58,3,0)</f>
        <v>124205.7268</v>
      </c>
      <c r="F28" s="25">
        <f>VLOOKUP(C28,RA!B32:I62,8,0)</f>
        <v>33334.203000000001</v>
      </c>
      <c r="G28" s="16">
        <f t="shared" si="0"/>
        <v>90871.523799999995</v>
      </c>
      <c r="H28" s="27">
        <f>RA!J32</f>
        <v>26.837895368283501</v>
      </c>
      <c r="I28" s="20">
        <f>VLOOKUP(B28,RMS!B:D,3,FALSE)</f>
        <v>124205.64567118201</v>
      </c>
      <c r="J28" s="21">
        <f>VLOOKUP(B28,RMS!B:E,4,FALSE)</f>
        <v>90871.508773280293</v>
      </c>
      <c r="K28" s="22">
        <f t="shared" si="1"/>
        <v>8.1128817997523583E-2</v>
      </c>
      <c r="L28" s="22">
        <f t="shared" si="2"/>
        <v>1.5026719702291302E-2</v>
      </c>
      <c r="M28" s="32"/>
    </row>
    <row r="29" spans="1:13">
      <c r="A29" s="66"/>
      <c r="B29" s="12">
        <v>40</v>
      </c>
      <c r="C29" s="64" t="s">
        <v>73</v>
      </c>
      <c r="D29" s="64"/>
      <c r="E29" s="15">
        <f>VLOOKUP(C29,RA!B32:D59,3,0)</f>
        <v>15.102499999999999</v>
      </c>
      <c r="F29" s="25">
        <f>VLOOKUP(C29,RA!B33:I63,8,0)</f>
        <v>-41.615900000000003</v>
      </c>
      <c r="G29" s="16">
        <f t="shared" si="0"/>
        <v>56.718400000000003</v>
      </c>
      <c r="H29" s="27">
        <f>RA!J33</f>
        <v>-275.55636484025803</v>
      </c>
      <c r="I29" s="20">
        <f>VLOOKUP(B29,RMS!B:D,3,FALSE)</f>
        <v>15.102499999999999</v>
      </c>
      <c r="J29" s="21">
        <f>VLOOKUP(B29,RMS!B:E,4,FALSE)</f>
        <v>56.718400000000003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VLOOKUP(C30,RA!B34:D61,3,0)</f>
        <v>304181.53700000001</v>
      </c>
      <c r="F30" s="25">
        <f>VLOOKUP(C30,RA!B34:I65,8,0)</f>
        <v>34828.095999999998</v>
      </c>
      <c r="G30" s="16">
        <f t="shared" si="0"/>
        <v>269353.44099999999</v>
      </c>
      <c r="H30" s="27">
        <f>RA!J34</f>
        <v>11.4497731662129</v>
      </c>
      <c r="I30" s="20">
        <f>VLOOKUP(B30,RMS!B:D,3,FALSE)</f>
        <v>304181.5368</v>
      </c>
      <c r="J30" s="21">
        <f>VLOOKUP(B30,RMS!B:E,4,FALSE)</f>
        <v>269353.45289999997</v>
      </c>
      <c r="K30" s="22">
        <f t="shared" si="1"/>
        <v>2.0000000949949026E-4</v>
      </c>
      <c r="L30" s="22">
        <f t="shared" si="2"/>
        <v>-1.1899999983143061E-2</v>
      </c>
      <c r="M30" s="32"/>
    </row>
    <row r="31" spans="1:13" s="35" customFormat="1" ht="12" thickBot="1">
      <c r="A31" s="66"/>
      <c r="B31" s="12">
        <v>70</v>
      </c>
      <c r="C31" s="67" t="s">
        <v>68</v>
      </c>
      <c r="D31" s="68"/>
      <c r="E31" s="15">
        <f>VLOOKUP(C31,RA!B35:D62,3,0)</f>
        <v>940834.41</v>
      </c>
      <c r="F31" s="25">
        <f>VLOOKUP(C31,RA!B35:I66,8,0)</f>
        <v>-55703.46</v>
      </c>
      <c r="G31" s="16">
        <f t="shared" si="0"/>
        <v>996537.87</v>
      </c>
      <c r="H31" s="27">
        <f>RA!J35</f>
        <v>-5.9206444203077098</v>
      </c>
      <c r="I31" s="20">
        <f>VLOOKUP(B31,RMS!B:D,3,FALSE)</f>
        <v>905107.95</v>
      </c>
      <c r="J31" s="21">
        <f>VLOOKUP(B31,RMS!B:E,4,FALSE)</f>
        <v>996537.87</v>
      </c>
      <c r="K31" s="22">
        <f t="shared" si="1"/>
        <v>35726.460000000079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VLOOKUP(C32,RA!B34:D62,3,0)</f>
        <v>2466539.06</v>
      </c>
      <c r="F32" s="25">
        <f>VLOOKUP(C32,RA!B34:I66,8,0)</f>
        <v>-328844.13</v>
      </c>
      <c r="G32" s="16">
        <f t="shared" si="0"/>
        <v>2795383.19</v>
      </c>
      <c r="H32" s="27">
        <f>RA!J35</f>
        <v>-5.9206444203077098</v>
      </c>
      <c r="I32" s="20">
        <f>VLOOKUP(B32,RMS!B:D,3,FALSE)</f>
        <v>2382265.61</v>
      </c>
      <c r="J32" s="21">
        <f>VLOOKUP(B32,RMS!B:E,4,FALSE)</f>
        <v>2795383.19</v>
      </c>
      <c r="K32" s="22">
        <f t="shared" si="1"/>
        <v>84273.450000000186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VLOOKUP(C33,RA!B34:D63,3,0)</f>
        <v>1030249.62</v>
      </c>
      <c r="F33" s="25">
        <f>VLOOKUP(C33,RA!B34:I67,8,0)</f>
        <v>-25367.35</v>
      </c>
      <c r="G33" s="16">
        <f t="shared" si="0"/>
        <v>1055616.97</v>
      </c>
      <c r="H33" s="27">
        <f>RA!J34</f>
        <v>11.4497731662129</v>
      </c>
      <c r="I33" s="20">
        <f>VLOOKUP(B33,RMS!B:D,3,FALSE)</f>
        <v>988027.42</v>
      </c>
      <c r="J33" s="21">
        <f>VLOOKUP(B33,RMS!B:E,4,FALSE)</f>
        <v>1055616.97</v>
      </c>
      <c r="K33" s="22">
        <f t="shared" si="1"/>
        <v>42222.199999999953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VLOOKUP(C34,RA!B35:D64,3,0)</f>
        <v>1393700.32</v>
      </c>
      <c r="F34" s="25">
        <f>VLOOKUP(C34,RA!B35:I68,8,0)</f>
        <v>-255762.46</v>
      </c>
      <c r="G34" s="16">
        <f t="shared" si="0"/>
        <v>1649462.78</v>
      </c>
      <c r="H34" s="27">
        <f>RA!J35</f>
        <v>-5.9206444203077098</v>
      </c>
      <c r="I34" s="20">
        <f>VLOOKUP(B34,RMS!B:D,3,FALSE)</f>
        <v>1347033.66</v>
      </c>
      <c r="J34" s="21">
        <f>VLOOKUP(B34,RMS!B:E,4,FALSE)</f>
        <v>1649462.78</v>
      </c>
      <c r="K34" s="22">
        <f t="shared" si="1"/>
        <v>46666.660000000149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69</v>
      </c>
      <c r="D35" s="64"/>
      <c r="E35" s="15">
        <f>VLOOKUP(C35,RA!B36:D65,3,0)</f>
        <v>3.4</v>
      </c>
      <c r="F35" s="25">
        <f>VLOOKUP(C35,RA!B36:I69,8,0)</f>
        <v>-163.37</v>
      </c>
      <c r="G35" s="16">
        <f t="shared" si="0"/>
        <v>166.77</v>
      </c>
      <c r="H35" s="27">
        <f>RA!J36</f>
        <v>-13.332208491358699</v>
      </c>
      <c r="I35" s="20">
        <f>VLOOKUP(B35,RMS!B:D,3,FALSE)</f>
        <v>3.4</v>
      </c>
      <c r="J35" s="21">
        <f>VLOOKUP(B35,RMS!B:E,4,FALSE)</f>
        <v>166.77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VLOOKUP(C36,RA!B8:D65,3,0)</f>
        <v>101186.3242</v>
      </c>
      <c r="F36" s="25">
        <f>VLOOKUP(C36,RA!B8:I69,8,0)</f>
        <v>5944.1998000000003</v>
      </c>
      <c r="G36" s="16">
        <f t="shared" si="0"/>
        <v>95242.124400000001</v>
      </c>
      <c r="H36" s="27">
        <f>RA!J36</f>
        <v>-13.332208491358699</v>
      </c>
      <c r="I36" s="20">
        <f>VLOOKUP(B36,RMS!B:D,3,FALSE)</f>
        <v>101186.324786325</v>
      </c>
      <c r="J36" s="21">
        <f>VLOOKUP(B36,RMS!B:E,4,FALSE)</f>
        <v>95242.123931623893</v>
      </c>
      <c r="K36" s="22">
        <f t="shared" si="1"/>
        <v>-5.8632499712985009E-4</v>
      </c>
      <c r="L36" s="22">
        <f t="shared" si="2"/>
        <v>4.6837610716465861E-4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VLOOKUP(C37,RA!B8:D66,3,0)</f>
        <v>893875.42720000003</v>
      </c>
      <c r="F37" s="25">
        <f>VLOOKUP(C37,RA!B8:I70,8,0)</f>
        <v>27801.1319</v>
      </c>
      <c r="G37" s="16">
        <f t="shared" si="0"/>
        <v>866074.2953</v>
      </c>
      <c r="H37" s="27">
        <f>RA!J37</f>
        <v>-2.4622527887950101</v>
      </c>
      <c r="I37" s="20">
        <f>VLOOKUP(B37,RMS!B:D,3,FALSE)</f>
        <v>893875.41036666697</v>
      </c>
      <c r="J37" s="21">
        <f>VLOOKUP(B37,RMS!B:E,4,FALSE)</f>
        <v>866074.29659401695</v>
      </c>
      <c r="K37" s="22">
        <f t="shared" si="1"/>
        <v>1.6833333065733314E-2</v>
      </c>
      <c r="L37" s="22">
        <f t="shared" si="2"/>
        <v>-1.2940169544890523E-3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VLOOKUP(C38,RA!B9:D67,3,0)</f>
        <v>1134817.3</v>
      </c>
      <c r="F38" s="25">
        <f>VLOOKUP(C38,RA!B9:I71,8,0)</f>
        <v>-184737.54</v>
      </c>
      <c r="G38" s="16">
        <f t="shared" si="0"/>
        <v>1319554.8400000001</v>
      </c>
      <c r="H38" s="27">
        <f>RA!J38</f>
        <v>-18.351323905845099</v>
      </c>
      <c r="I38" s="20">
        <f>VLOOKUP(B38,RMS!B:D,3,FALSE)</f>
        <v>1084390</v>
      </c>
      <c r="J38" s="21">
        <f>VLOOKUP(B38,RMS!B:E,4,FALSE)</f>
        <v>1319554.8400000001</v>
      </c>
      <c r="K38" s="22">
        <f t="shared" si="1"/>
        <v>50427.300000000047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VLOOKUP(C39,RA!B10:D68,3,0)</f>
        <v>346033.4</v>
      </c>
      <c r="F39" s="25">
        <f>VLOOKUP(C39,RA!B10:I72,8,0)</f>
        <v>45731.86</v>
      </c>
      <c r="G39" s="16">
        <f t="shared" si="0"/>
        <v>300301.54000000004</v>
      </c>
      <c r="H39" s="27">
        <f>RA!J39</f>
        <v>-4805</v>
      </c>
      <c r="I39" s="20">
        <f>VLOOKUP(B39,RMS!B:D,3,FALSE)</f>
        <v>335093.23</v>
      </c>
      <c r="J39" s="21">
        <f>VLOOKUP(B39,RMS!B:E,4,FALSE)</f>
        <v>300301.53999999998</v>
      </c>
      <c r="K39" s="22">
        <f t="shared" si="1"/>
        <v>10940.170000000042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75</v>
      </c>
      <c r="D40" s="70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5.8745090771861399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VLOOKUP(C41,RA!B8:D69,3,0)</f>
        <v>30637.112300000001</v>
      </c>
      <c r="F41" s="25">
        <f>VLOOKUP(C41,RA!B8:I73,8,0)</f>
        <v>3036.9935</v>
      </c>
      <c r="G41" s="16">
        <f t="shared" si="0"/>
        <v>27600.1188</v>
      </c>
      <c r="H41" s="27">
        <f>RA!J40</f>
        <v>5.8745090771861399</v>
      </c>
      <c r="I41" s="20">
        <f>VLOOKUP(B41,RMS!B:D,3,FALSE)</f>
        <v>30637.112170032498</v>
      </c>
      <c r="J41" s="21">
        <f>VLOOKUP(B41,RMS!B:E,4,FALSE)</f>
        <v>27600.1191589138</v>
      </c>
      <c r="K41" s="22">
        <f t="shared" si="1"/>
        <v>1.2996750228921883E-4</v>
      </c>
      <c r="L41" s="22">
        <f t="shared" si="2"/>
        <v>-3.5891379957320169E-4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1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2" customWidth="1"/>
    <col min="2" max="3" width="9.140625" style="42"/>
    <col min="4" max="5" width="13.140625" style="42" bestFit="1" customWidth="1"/>
    <col min="6" max="7" width="14" style="42" bestFit="1" customWidth="1"/>
    <col min="8" max="8" width="9.140625" style="42"/>
    <col min="9" max="9" width="14" style="42" bestFit="1" customWidth="1"/>
    <col min="10" max="10" width="9.140625" style="42"/>
    <col min="11" max="11" width="14" style="42" bestFit="1" customWidth="1"/>
    <col min="12" max="12" width="12" style="42" bestFit="1" customWidth="1"/>
    <col min="13" max="13" width="14" style="42" bestFit="1" customWidth="1"/>
    <col min="14" max="15" width="15.85546875" style="42" bestFit="1" customWidth="1"/>
    <col min="16" max="16" width="10.5703125" style="42" bestFit="1" customWidth="1"/>
    <col min="17" max="18" width="12" style="42" bestFit="1" customWidth="1"/>
    <col min="19" max="20" width="9.140625" style="42"/>
    <col min="21" max="21" width="12" style="42" bestFit="1" customWidth="1"/>
    <col min="22" max="22" width="41.140625" style="42" bestFit="1" customWidth="1"/>
    <col min="23" max="16384" width="9.140625" style="42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1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1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30680053.912</v>
      </c>
      <c r="E7" s="51">
        <v>20921386</v>
      </c>
      <c r="F7" s="52">
        <v>146.644461853531</v>
      </c>
      <c r="G7" s="51">
        <v>17963588.443999998</v>
      </c>
      <c r="H7" s="52">
        <v>70.7902294001141</v>
      </c>
      <c r="I7" s="51">
        <v>921432.88139999995</v>
      </c>
      <c r="J7" s="52">
        <v>3.00336135015589</v>
      </c>
      <c r="K7" s="51">
        <v>1310445.1873000001</v>
      </c>
      <c r="L7" s="52">
        <v>7.2950078509380498</v>
      </c>
      <c r="M7" s="52">
        <v>-0.29685507617568402</v>
      </c>
      <c r="N7" s="51">
        <v>557752895.84660006</v>
      </c>
      <c r="O7" s="51">
        <v>557752895.84660006</v>
      </c>
      <c r="P7" s="51">
        <v>980354</v>
      </c>
      <c r="Q7" s="51">
        <v>1035023</v>
      </c>
      <c r="R7" s="52">
        <v>-5.2819116096937</v>
      </c>
      <c r="S7" s="51">
        <v>31.2948729866966</v>
      </c>
      <c r="T7" s="51">
        <v>21.4346763032319</v>
      </c>
      <c r="U7" s="53">
        <v>31.507386809514301</v>
      </c>
    </row>
    <row r="8" spans="1:23" ht="12" thickBot="1">
      <c r="A8" s="79">
        <v>42391</v>
      </c>
      <c r="B8" s="67" t="s">
        <v>6</v>
      </c>
      <c r="C8" s="68"/>
      <c r="D8" s="54">
        <v>966699.99990000005</v>
      </c>
      <c r="E8" s="54">
        <v>876636</v>
      </c>
      <c r="F8" s="55">
        <v>110.273819453</v>
      </c>
      <c r="G8" s="54">
        <v>734158.64580000006</v>
      </c>
      <c r="H8" s="55">
        <v>31.6745372993059</v>
      </c>
      <c r="I8" s="54">
        <v>166728.52989999999</v>
      </c>
      <c r="J8" s="55">
        <v>17.247184226466</v>
      </c>
      <c r="K8" s="54">
        <v>162761.80859999999</v>
      </c>
      <c r="L8" s="55">
        <v>22.169841563691101</v>
      </c>
      <c r="M8" s="55">
        <v>2.4371327242674001E-2</v>
      </c>
      <c r="N8" s="54">
        <v>20050025.198199999</v>
      </c>
      <c r="O8" s="54">
        <v>20050025.198199999</v>
      </c>
      <c r="P8" s="54">
        <v>29612</v>
      </c>
      <c r="Q8" s="54">
        <v>31190</v>
      </c>
      <c r="R8" s="55">
        <v>-5.0593138826546902</v>
      </c>
      <c r="S8" s="54">
        <v>32.645549098338499</v>
      </c>
      <c r="T8" s="54">
        <v>30.693998127604999</v>
      </c>
      <c r="U8" s="56">
        <v>5.9780001397888398</v>
      </c>
    </row>
    <row r="9" spans="1:23" ht="12" thickBot="1">
      <c r="A9" s="80"/>
      <c r="B9" s="67" t="s">
        <v>7</v>
      </c>
      <c r="C9" s="68"/>
      <c r="D9" s="54">
        <v>109364.1249</v>
      </c>
      <c r="E9" s="54">
        <v>105865</v>
      </c>
      <c r="F9" s="55">
        <v>103.30527076937599</v>
      </c>
      <c r="G9" s="54">
        <v>73763.918600000005</v>
      </c>
      <c r="H9" s="55">
        <v>48.262357770130698</v>
      </c>
      <c r="I9" s="54">
        <v>24875.7418</v>
      </c>
      <c r="J9" s="55">
        <v>22.7457969628942</v>
      </c>
      <c r="K9" s="54">
        <v>17372.1289</v>
      </c>
      <c r="L9" s="55">
        <v>23.550984315521401</v>
      </c>
      <c r="M9" s="55">
        <v>0.43193398708893999</v>
      </c>
      <c r="N9" s="54">
        <v>2030284.8644000001</v>
      </c>
      <c r="O9" s="54">
        <v>2030284.8644000001</v>
      </c>
      <c r="P9" s="54">
        <v>5811</v>
      </c>
      <c r="Q9" s="54">
        <v>6221</v>
      </c>
      <c r="R9" s="55">
        <v>-6.5905802925574699</v>
      </c>
      <c r="S9" s="54">
        <v>18.8201901393908</v>
      </c>
      <c r="T9" s="54">
        <v>18.360624835235502</v>
      </c>
      <c r="U9" s="56">
        <v>2.4418738639278801</v>
      </c>
    </row>
    <row r="10" spans="1:23" ht="12" thickBot="1">
      <c r="A10" s="80"/>
      <c r="B10" s="67" t="s">
        <v>8</v>
      </c>
      <c r="C10" s="68"/>
      <c r="D10" s="54">
        <v>178147.85579999999</v>
      </c>
      <c r="E10" s="54">
        <v>164332</v>
      </c>
      <c r="F10" s="55">
        <v>108.40728269600601</v>
      </c>
      <c r="G10" s="54">
        <v>116906.2714</v>
      </c>
      <c r="H10" s="55">
        <v>52.3852002690764</v>
      </c>
      <c r="I10" s="54">
        <v>41660.443899999998</v>
      </c>
      <c r="J10" s="55">
        <v>23.385318735899101</v>
      </c>
      <c r="K10" s="54">
        <v>27072.4414</v>
      </c>
      <c r="L10" s="55">
        <v>23.157390168890501</v>
      </c>
      <c r="M10" s="55">
        <v>0.53885064462638399</v>
      </c>
      <c r="N10" s="54">
        <v>3819781.2718000002</v>
      </c>
      <c r="O10" s="54">
        <v>3819781.2718000002</v>
      </c>
      <c r="P10" s="54">
        <v>94468</v>
      </c>
      <c r="Q10" s="54">
        <v>96125</v>
      </c>
      <c r="R10" s="55">
        <v>-1.7237971391417499</v>
      </c>
      <c r="S10" s="54">
        <v>1.88580107337935</v>
      </c>
      <c r="T10" s="54">
        <v>1.8513724473341999</v>
      </c>
      <c r="U10" s="56">
        <v>1.82567644759313</v>
      </c>
    </row>
    <row r="11" spans="1:23" ht="12" thickBot="1">
      <c r="A11" s="80"/>
      <c r="B11" s="67" t="s">
        <v>9</v>
      </c>
      <c r="C11" s="68"/>
      <c r="D11" s="54">
        <v>111733.1773</v>
      </c>
      <c r="E11" s="54">
        <v>67511</v>
      </c>
      <c r="F11" s="55">
        <v>165.503662069885</v>
      </c>
      <c r="G11" s="54">
        <v>48217.250599999999</v>
      </c>
      <c r="H11" s="55">
        <v>131.72863634825299</v>
      </c>
      <c r="I11" s="54">
        <v>17801.6005</v>
      </c>
      <c r="J11" s="55">
        <v>15.932242266952899</v>
      </c>
      <c r="K11" s="54">
        <v>11039.374299999999</v>
      </c>
      <c r="L11" s="55">
        <v>22.895072121760499</v>
      </c>
      <c r="M11" s="55">
        <v>0.61255520614062298</v>
      </c>
      <c r="N11" s="54">
        <v>1706862.1340000001</v>
      </c>
      <c r="O11" s="54">
        <v>1706862.1340000001</v>
      </c>
      <c r="P11" s="54">
        <v>4549</v>
      </c>
      <c r="Q11" s="54">
        <v>4418</v>
      </c>
      <c r="R11" s="55">
        <v>2.9651425984608402</v>
      </c>
      <c r="S11" s="54">
        <v>24.562140536381602</v>
      </c>
      <c r="T11" s="54">
        <v>22.739031869624299</v>
      </c>
      <c r="U11" s="56">
        <v>7.4224339855761299</v>
      </c>
    </row>
    <row r="12" spans="1:23" ht="12" thickBot="1">
      <c r="A12" s="80"/>
      <c r="B12" s="67" t="s">
        <v>10</v>
      </c>
      <c r="C12" s="68"/>
      <c r="D12" s="54">
        <v>372622.66639999999</v>
      </c>
      <c r="E12" s="54">
        <v>214002</v>
      </c>
      <c r="F12" s="55">
        <v>174.12111400827999</v>
      </c>
      <c r="G12" s="54">
        <v>169437.5215</v>
      </c>
      <c r="H12" s="55">
        <v>119.91744396473599</v>
      </c>
      <c r="I12" s="54">
        <v>35603.189200000001</v>
      </c>
      <c r="J12" s="55">
        <v>9.5547567044085806</v>
      </c>
      <c r="K12" s="54">
        <v>24581.931499999999</v>
      </c>
      <c r="L12" s="55">
        <v>14.5079621576027</v>
      </c>
      <c r="M12" s="55">
        <v>0.44834791358848303</v>
      </c>
      <c r="N12" s="54">
        <v>7168126.2698999997</v>
      </c>
      <c r="O12" s="54">
        <v>7168126.2698999997</v>
      </c>
      <c r="P12" s="54">
        <v>2912</v>
      </c>
      <c r="Q12" s="54">
        <v>2718</v>
      </c>
      <c r="R12" s="55">
        <v>7.13760117733628</v>
      </c>
      <c r="S12" s="54">
        <v>127.96108049450601</v>
      </c>
      <c r="T12" s="54">
        <v>127.97806203090499</v>
      </c>
      <c r="U12" s="56">
        <v>-1.3270860431905E-2</v>
      </c>
    </row>
    <row r="13" spans="1:23" ht="12" thickBot="1">
      <c r="A13" s="80"/>
      <c r="B13" s="67" t="s">
        <v>11</v>
      </c>
      <c r="C13" s="68"/>
      <c r="D13" s="54">
        <v>353870.0197</v>
      </c>
      <c r="E13" s="54">
        <v>312802</v>
      </c>
      <c r="F13" s="55">
        <v>113.12907836267</v>
      </c>
      <c r="G13" s="54">
        <v>267234.56699999998</v>
      </c>
      <c r="H13" s="55">
        <v>32.419253868456302</v>
      </c>
      <c r="I13" s="54">
        <v>75642.949200000003</v>
      </c>
      <c r="J13" s="55">
        <v>21.3759134679247</v>
      </c>
      <c r="K13" s="54">
        <v>34013.295400000003</v>
      </c>
      <c r="L13" s="55">
        <v>12.727880147331399</v>
      </c>
      <c r="M13" s="55">
        <v>1.22392297807169</v>
      </c>
      <c r="N13" s="54">
        <v>7827972.6848999998</v>
      </c>
      <c r="O13" s="54">
        <v>7827972.6848999998</v>
      </c>
      <c r="P13" s="54">
        <v>10333</v>
      </c>
      <c r="Q13" s="54">
        <v>10326</v>
      </c>
      <c r="R13" s="55">
        <v>6.7790044547733005E-2</v>
      </c>
      <c r="S13" s="54">
        <v>34.246590506145402</v>
      </c>
      <c r="T13" s="54">
        <v>34.188309229130397</v>
      </c>
      <c r="U13" s="56">
        <v>0.17018125353107599</v>
      </c>
    </row>
    <row r="14" spans="1:23" ht="12" thickBot="1">
      <c r="A14" s="80"/>
      <c r="B14" s="67" t="s">
        <v>12</v>
      </c>
      <c r="C14" s="68"/>
      <c r="D14" s="54">
        <v>199547.15539999999</v>
      </c>
      <c r="E14" s="54">
        <v>230548</v>
      </c>
      <c r="F14" s="55">
        <v>86.553409875600707</v>
      </c>
      <c r="G14" s="54">
        <v>162806.80360000001</v>
      </c>
      <c r="H14" s="55">
        <v>22.566840566606398</v>
      </c>
      <c r="I14" s="54">
        <v>34708.984100000001</v>
      </c>
      <c r="J14" s="55">
        <v>17.3938756633361</v>
      </c>
      <c r="K14" s="54">
        <v>19681.431</v>
      </c>
      <c r="L14" s="55">
        <v>12.0888258750877</v>
      </c>
      <c r="M14" s="55">
        <v>0.763539658269767</v>
      </c>
      <c r="N14" s="54">
        <v>4551784.8070999999</v>
      </c>
      <c r="O14" s="54">
        <v>4551784.8070999999</v>
      </c>
      <c r="P14" s="54">
        <v>3540</v>
      </c>
      <c r="Q14" s="54">
        <v>3120</v>
      </c>
      <c r="R14" s="55">
        <v>13.461538461538501</v>
      </c>
      <c r="S14" s="54">
        <v>56.369252937853098</v>
      </c>
      <c r="T14" s="54">
        <v>58.513098173076898</v>
      </c>
      <c r="U14" s="56">
        <v>-3.80321739865418</v>
      </c>
    </row>
    <row r="15" spans="1:23" ht="12" thickBot="1">
      <c r="A15" s="80"/>
      <c r="B15" s="67" t="s">
        <v>13</v>
      </c>
      <c r="C15" s="68"/>
      <c r="D15" s="54">
        <v>155769.82130000001</v>
      </c>
      <c r="E15" s="54">
        <v>141108</v>
      </c>
      <c r="F15" s="55">
        <v>110.390496144797</v>
      </c>
      <c r="G15" s="54">
        <v>126949.37179999999</v>
      </c>
      <c r="H15" s="55">
        <v>22.702317539156201</v>
      </c>
      <c r="I15" s="54">
        <v>23426.8177</v>
      </c>
      <c r="J15" s="55">
        <v>15.039381508233101</v>
      </c>
      <c r="K15" s="54">
        <v>-24314.031500000001</v>
      </c>
      <c r="L15" s="55">
        <v>-19.1525418009197</v>
      </c>
      <c r="M15" s="55">
        <v>-1.9635102142563201</v>
      </c>
      <c r="N15" s="54">
        <v>3177131.7371</v>
      </c>
      <c r="O15" s="54">
        <v>3177131.7371</v>
      </c>
      <c r="P15" s="54">
        <v>4942</v>
      </c>
      <c r="Q15" s="54">
        <v>5049</v>
      </c>
      <c r="R15" s="55">
        <v>-2.11923153099624</v>
      </c>
      <c r="S15" s="54">
        <v>31.519591521651201</v>
      </c>
      <c r="T15" s="54">
        <v>31.258457159833601</v>
      </c>
      <c r="U15" s="56">
        <v>0.82848269666867203</v>
      </c>
    </row>
    <row r="16" spans="1:23" ht="12" thickBot="1">
      <c r="A16" s="80"/>
      <c r="B16" s="67" t="s">
        <v>14</v>
      </c>
      <c r="C16" s="68"/>
      <c r="D16" s="54">
        <v>724315.81200000003</v>
      </c>
      <c r="E16" s="54">
        <v>842467</v>
      </c>
      <c r="F16" s="55">
        <v>85.975570793870901</v>
      </c>
      <c r="G16" s="54">
        <v>619001.08349999995</v>
      </c>
      <c r="H16" s="55">
        <v>17.0136581836855</v>
      </c>
      <c r="I16" s="54">
        <v>29360.7827</v>
      </c>
      <c r="J16" s="55">
        <v>4.0535885332847101</v>
      </c>
      <c r="K16" s="54">
        <v>13934.409900000001</v>
      </c>
      <c r="L16" s="55">
        <v>2.2511123601288499</v>
      </c>
      <c r="M16" s="55">
        <v>1.1070704041798001</v>
      </c>
      <c r="N16" s="54">
        <v>18423118.997000001</v>
      </c>
      <c r="O16" s="54">
        <v>18423118.997000001</v>
      </c>
      <c r="P16" s="54">
        <v>32023</v>
      </c>
      <c r="Q16" s="54">
        <v>32930</v>
      </c>
      <c r="R16" s="55">
        <v>-2.7543273610689298</v>
      </c>
      <c r="S16" s="54">
        <v>22.618611997626701</v>
      </c>
      <c r="T16" s="54">
        <v>21.107629401761301</v>
      </c>
      <c r="U16" s="56">
        <v>6.6802622372404699</v>
      </c>
    </row>
    <row r="17" spans="1:21" ht="12" thickBot="1">
      <c r="A17" s="80"/>
      <c r="B17" s="67" t="s">
        <v>15</v>
      </c>
      <c r="C17" s="68"/>
      <c r="D17" s="54">
        <v>767224.92020000005</v>
      </c>
      <c r="E17" s="54">
        <v>716558</v>
      </c>
      <c r="F17" s="55">
        <v>107.070874960575</v>
      </c>
      <c r="G17" s="54">
        <v>710130.07620000001</v>
      </c>
      <c r="H17" s="55">
        <v>8.0400543384279803</v>
      </c>
      <c r="I17" s="54">
        <v>65992.733200000002</v>
      </c>
      <c r="J17" s="55">
        <v>8.60148457935869</v>
      </c>
      <c r="K17" s="54">
        <v>58389.7889</v>
      </c>
      <c r="L17" s="55">
        <v>8.2224075358773003</v>
      </c>
      <c r="M17" s="55">
        <v>0.13021016933322099</v>
      </c>
      <c r="N17" s="54">
        <v>23652141.8312</v>
      </c>
      <c r="O17" s="54">
        <v>23652141.8312</v>
      </c>
      <c r="P17" s="54">
        <v>10879</v>
      </c>
      <c r="Q17" s="54">
        <v>10476</v>
      </c>
      <c r="R17" s="55">
        <v>3.84688812523863</v>
      </c>
      <c r="S17" s="54">
        <v>70.523478279253595</v>
      </c>
      <c r="T17" s="54">
        <v>76.214772718594901</v>
      </c>
      <c r="U17" s="56">
        <v>-8.0700705328306608</v>
      </c>
    </row>
    <row r="18" spans="1:21" ht="12" customHeight="1" thickBot="1">
      <c r="A18" s="80"/>
      <c r="B18" s="67" t="s">
        <v>16</v>
      </c>
      <c r="C18" s="68"/>
      <c r="D18" s="54">
        <v>4030132.2980999998</v>
      </c>
      <c r="E18" s="54">
        <v>2246283</v>
      </c>
      <c r="F18" s="55">
        <v>179.413381933621</v>
      </c>
      <c r="G18" s="54">
        <v>1605091.5127000001</v>
      </c>
      <c r="H18" s="55">
        <v>151.08426941469099</v>
      </c>
      <c r="I18" s="54">
        <v>128260.6292</v>
      </c>
      <c r="J18" s="55">
        <v>3.1825414083916899</v>
      </c>
      <c r="K18" s="54">
        <v>239094.17370000001</v>
      </c>
      <c r="L18" s="55">
        <v>14.8959839241694</v>
      </c>
      <c r="M18" s="55">
        <v>-0.46355602390824802</v>
      </c>
      <c r="N18" s="54">
        <v>52194621.9652</v>
      </c>
      <c r="O18" s="54">
        <v>52194621.9652</v>
      </c>
      <c r="P18" s="54">
        <v>86202</v>
      </c>
      <c r="Q18" s="54">
        <v>84925</v>
      </c>
      <c r="R18" s="55">
        <v>1.5036797173977099</v>
      </c>
      <c r="S18" s="54">
        <v>46.752190182362398</v>
      </c>
      <c r="T18" s="54">
        <v>30.348911139240499</v>
      </c>
      <c r="U18" s="56">
        <v>35.085584181487398</v>
      </c>
    </row>
    <row r="19" spans="1:21" ht="12" customHeight="1" thickBot="1">
      <c r="A19" s="80"/>
      <c r="B19" s="67" t="s">
        <v>17</v>
      </c>
      <c r="C19" s="68"/>
      <c r="D19" s="54">
        <v>584186.62430000002</v>
      </c>
      <c r="E19" s="54">
        <v>702359</v>
      </c>
      <c r="F19" s="55">
        <v>83.174932520263894</v>
      </c>
      <c r="G19" s="54">
        <v>628582.49529999995</v>
      </c>
      <c r="H19" s="55">
        <v>-7.0628551275217202</v>
      </c>
      <c r="I19" s="54">
        <v>44621.584000000003</v>
      </c>
      <c r="J19" s="55">
        <v>7.63824129891157</v>
      </c>
      <c r="K19" s="54">
        <v>41842.627399999998</v>
      </c>
      <c r="L19" s="55">
        <v>6.6566644335251501</v>
      </c>
      <c r="M19" s="55">
        <v>6.6414486199305997E-2</v>
      </c>
      <c r="N19" s="54">
        <v>17378428.916000001</v>
      </c>
      <c r="O19" s="54">
        <v>17378428.916000001</v>
      </c>
      <c r="P19" s="54">
        <v>13184</v>
      </c>
      <c r="Q19" s="54">
        <v>13897</v>
      </c>
      <c r="R19" s="55">
        <v>-5.1306037274231899</v>
      </c>
      <c r="S19" s="54">
        <v>44.310271867415103</v>
      </c>
      <c r="T19" s="54">
        <v>42.857626962653796</v>
      </c>
      <c r="U19" s="56">
        <v>3.27834798465656</v>
      </c>
    </row>
    <row r="20" spans="1:21" ht="12" thickBot="1">
      <c r="A20" s="80"/>
      <c r="B20" s="67" t="s">
        <v>18</v>
      </c>
      <c r="C20" s="68"/>
      <c r="D20" s="54">
        <v>1413885.5728</v>
      </c>
      <c r="E20" s="54">
        <v>1323236</v>
      </c>
      <c r="F20" s="55">
        <v>106.850597535134</v>
      </c>
      <c r="G20" s="54">
        <v>1043212.3361</v>
      </c>
      <c r="H20" s="55">
        <v>35.531906963997798</v>
      </c>
      <c r="I20" s="54">
        <v>106256.8061</v>
      </c>
      <c r="J20" s="55">
        <v>7.5152337745107198</v>
      </c>
      <c r="K20" s="54">
        <v>69612.399300000005</v>
      </c>
      <c r="L20" s="55">
        <v>6.6728888157364699</v>
      </c>
      <c r="M20" s="55">
        <v>0.52640631796180604</v>
      </c>
      <c r="N20" s="54">
        <v>33193413.870999999</v>
      </c>
      <c r="O20" s="54">
        <v>33193413.870999999</v>
      </c>
      <c r="P20" s="54">
        <v>47007</v>
      </c>
      <c r="Q20" s="54">
        <v>51912</v>
      </c>
      <c r="R20" s="55">
        <v>-9.4486823855755908</v>
      </c>
      <c r="S20" s="54">
        <v>30.078192030974101</v>
      </c>
      <c r="T20" s="54">
        <v>29.026709976498701</v>
      </c>
      <c r="U20" s="56">
        <v>3.4958286501815499</v>
      </c>
    </row>
    <row r="21" spans="1:21" ht="12" customHeight="1" thickBot="1">
      <c r="A21" s="80"/>
      <c r="B21" s="67" t="s">
        <v>19</v>
      </c>
      <c r="C21" s="68"/>
      <c r="D21" s="54">
        <v>454300.52679999999</v>
      </c>
      <c r="E21" s="54">
        <v>413961</v>
      </c>
      <c r="F21" s="55">
        <v>109.744765038252</v>
      </c>
      <c r="G21" s="54">
        <v>318818.696</v>
      </c>
      <c r="H21" s="55">
        <v>42.4949454030764</v>
      </c>
      <c r="I21" s="54">
        <v>66324.793300000005</v>
      </c>
      <c r="J21" s="55">
        <v>14.59932123944</v>
      </c>
      <c r="K21" s="54">
        <v>36745.152399999999</v>
      </c>
      <c r="L21" s="55">
        <v>11.525407029454801</v>
      </c>
      <c r="M21" s="55">
        <v>0.80499437253660699</v>
      </c>
      <c r="N21" s="54">
        <v>9001247.4021000005</v>
      </c>
      <c r="O21" s="54">
        <v>9001247.4021000005</v>
      </c>
      <c r="P21" s="54">
        <v>32470</v>
      </c>
      <c r="Q21" s="54">
        <v>36138</v>
      </c>
      <c r="R21" s="55">
        <v>-10.149980629808001</v>
      </c>
      <c r="S21" s="54">
        <v>13.9913928795812</v>
      </c>
      <c r="T21" s="54">
        <v>13.5146262410759</v>
      </c>
      <c r="U21" s="56">
        <v>3.40757094457024</v>
      </c>
    </row>
    <row r="22" spans="1:21" ht="12" customHeight="1" thickBot="1">
      <c r="A22" s="80"/>
      <c r="B22" s="67" t="s">
        <v>20</v>
      </c>
      <c r="C22" s="68"/>
      <c r="D22" s="54">
        <v>1361480.7265999999</v>
      </c>
      <c r="E22" s="54">
        <v>1252453</v>
      </c>
      <c r="F22" s="55">
        <v>108.705135170741</v>
      </c>
      <c r="G22" s="54">
        <v>1031874.8086</v>
      </c>
      <c r="H22" s="55">
        <v>31.9424328661724</v>
      </c>
      <c r="I22" s="54">
        <v>105462.4198</v>
      </c>
      <c r="J22" s="55">
        <v>7.7461559124211297</v>
      </c>
      <c r="K22" s="54">
        <v>120072.527</v>
      </c>
      <c r="L22" s="55">
        <v>11.6363463861385</v>
      </c>
      <c r="M22" s="55">
        <v>-0.121677352555427</v>
      </c>
      <c r="N22" s="54">
        <v>27946818.9789</v>
      </c>
      <c r="O22" s="54">
        <v>27946818.9789</v>
      </c>
      <c r="P22" s="54">
        <v>67960</v>
      </c>
      <c r="Q22" s="54">
        <v>74082</v>
      </c>
      <c r="R22" s="55">
        <v>-8.2638157717124194</v>
      </c>
      <c r="S22" s="54">
        <v>20.0335598381401</v>
      </c>
      <c r="T22" s="54">
        <v>19.202711531816099</v>
      </c>
      <c r="U22" s="56">
        <v>4.1472824252742999</v>
      </c>
    </row>
    <row r="23" spans="1:21" ht="12" thickBot="1">
      <c r="A23" s="80"/>
      <c r="B23" s="67" t="s">
        <v>21</v>
      </c>
      <c r="C23" s="68"/>
      <c r="D23" s="54">
        <v>3239387.7423999999</v>
      </c>
      <c r="E23" s="54">
        <v>2767554</v>
      </c>
      <c r="F23" s="55">
        <v>117.048763724213</v>
      </c>
      <c r="G23" s="54">
        <v>2352474.0874000001</v>
      </c>
      <c r="H23" s="55">
        <v>37.701314533085203</v>
      </c>
      <c r="I23" s="54">
        <v>-108654.6937</v>
      </c>
      <c r="J23" s="55">
        <v>-3.3541737618448799</v>
      </c>
      <c r="K23" s="54">
        <v>185885.9816</v>
      </c>
      <c r="L23" s="55">
        <v>7.9017228115547402</v>
      </c>
      <c r="M23" s="55">
        <v>-1.5845233339532301</v>
      </c>
      <c r="N23" s="54">
        <v>68407288.733999997</v>
      </c>
      <c r="O23" s="54">
        <v>68407288.733999997</v>
      </c>
      <c r="P23" s="54">
        <v>84899</v>
      </c>
      <c r="Q23" s="54">
        <v>80605</v>
      </c>
      <c r="R23" s="55">
        <v>5.3272129520501199</v>
      </c>
      <c r="S23" s="54">
        <v>38.1557820751717</v>
      </c>
      <c r="T23" s="54">
        <v>33.968275996526302</v>
      </c>
      <c r="U23" s="56">
        <v>10.974761493279001</v>
      </c>
    </row>
    <row r="24" spans="1:21" ht="12" thickBot="1">
      <c r="A24" s="80"/>
      <c r="B24" s="67" t="s">
        <v>22</v>
      </c>
      <c r="C24" s="68"/>
      <c r="D24" s="54">
        <v>401071.56089999998</v>
      </c>
      <c r="E24" s="54">
        <v>341192</v>
      </c>
      <c r="F24" s="55">
        <v>117.55010694857999</v>
      </c>
      <c r="G24" s="54">
        <v>295247.1361</v>
      </c>
      <c r="H24" s="55">
        <v>35.842659203358799</v>
      </c>
      <c r="I24" s="54">
        <v>54895.973700000002</v>
      </c>
      <c r="J24" s="55">
        <v>13.6873264154691</v>
      </c>
      <c r="K24" s="54">
        <v>47179.489099999999</v>
      </c>
      <c r="L24" s="55">
        <v>15.9796602003348</v>
      </c>
      <c r="M24" s="55">
        <v>0.16355591692916399</v>
      </c>
      <c r="N24" s="54">
        <v>7449791.7658000002</v>
      </c>
      <c r="O24" s="54">
        <v>7449791.7658000002</v>
      </c>
      <c r="P24" s="54">
        <v>29850</v>
      </c>
      <c r="Q24" s="54">
        <v>32455</v>
      </c>
      <c r="R24" s="55">
        <v>-8.0264982283161306</v>
      </c>
      <c r="S24" s="54">
        <v>13.4362331959799</v>
      </c>
      <c r="T24" s="54">
        <v>13.7929899522416</v>
      </c>
      <c r="U24" s="56">
        <v>-2.6551843143687499</v>
      </c>
    </row>
    <row r="25" spans="1:21" ht="12" thickBot="1">
      <c r="A25" s="80"/>
      <c r="B25" s="67" t="s">
        <v>23</v>
      </c>
      <c r="C25" s="68"/>
      <c r="D25" s="54">
        <v>495247.61589999998</v>
      </c>
      <c r="E25" s="54">
        <v>965110</v>
      </c>
      <c r="F25" s="55">
        <v>51.3151470713183</v>
      </c>
      <c r="G25" s="54">
        <v>899102.59129999997</v>
      </c>
      <c r="H25" s="55">
        <v>-44.917563280078198</v>
      </c>
      <c r="I25" s="54">
        <v>36837.222999999998</v>
      </c>
      <c r="J25" s="55">
        <v>7.4381424195362804</v>
      </c>
      <c r="K25" s="54">
        <v>-37410.770100000002</v>
      </c>
      <c r="L25" s="55">
        <v>-4.1609011543285899</v>
      </c>
      <c r="M25" s="55">
        <v>-1.98466893093976</v>
      </c>
      <c r="N25" s="54">
        <v>15163318.6369</v>
      </c>
      <c r="O25" s="54">
        <v>15163318.6369</v>
      </c>
      <c r="P25" s="54">
        <v>24687</v>
      </c>
      <c r="Q25" s="54">
        <v>27026</v>
      </c>
      <c r="R25" s="55">
        <v>-8.6546288758972896</v>
      </c>
      <c r="S25" s="54">
        <v>20.0610692226678</v>
      </c>
      <c r="T25" s="54">
        <v>19.483845859542701</v>
      </c>
      <c r="U25" s="56">
        <v>2.87733099725765</v>
      </c>
    </row>
    <row r="26" spans="1:21" ht="12" thickBot="1">
      <c r="A26" s="80"/>
      <c r="B26" s="67" t="s">
        <v>24</v>
      </c>
      <c r="C26" s="68"/>
      <c r="D26" s="54">
        <v>971790.00360000005</v>
      </c>
      <c r="E26" s="54">
        <v>650379</v>
      </c>
      <c r="F26" s="55">
        <v>149.41903161079901</v>
      </c>
      <c r="G26" s="54">
        <v>584706.07860000001</v>
      </c>
      <c r="H26" s="55">
        <v>66.201453887194106</v>
      </c>
      <c r="I26" s="54">
        <v>184459.85029999999</v>
      </c>
      <c r="J26" s="55">
        <v>18.981451714533801</v>
      </c>
      <c r="K26" s="54">
        <v>134687.20389999999</v>
      </c>
      <c r="L26" s="55">
        <v>23.035027140899601</v>
      </c>
      <c r="M26" s="55">
        <v>0.36954250261928601</v>
      </c>
      <c r="N26" s="54">
        <v>17799153.669399999</v>
      </c>
      <c r="O26" s="54">
        <v>17799153.669399999</v>
      </c>
      <c r="P26" s="54">
        <v>59618</v>
      </c>
      <c r="Q26" s="54">
        <v>67321</v>
      </c>
      <c r="R26" s="55">
        <v>-11.442194857473901</v>
      </c>
      <c r="S26" s="54">
        <v>16.3002784997819</v>
      </c>
      <c r="T26" s="54">
        <v>15.7377374073469</v>
      </c>
      <c r="U26" s="56">
        <v>3.4511133809313601</v>
      </c>
    </row>
    <row r="27" spans="1:21" ht="12" thickBot="1">
      <c r="A27" s="80"/>
      <c r="B27" s="67" t="s">
        <v>25</v>
      </c>
      <c r="C27" s="68"/>
      <c r="D27" s="54">
        <v>287159.15289999999</v>
      </c>
      <c r="E27" s="54">
        <v>258422</v>
      </c>
      <c r="F27" s="55">
        <v>111.12024243291999</v>
      </c>
      <c r="G27" s="54">
        <v>242031.00760000001</v>
      </c>
      <c r="H27" s="55">
        <v>18.645604853483199</v>
      </c>
      <c r="I27" s="54">
        <v>71784.005300000004</v>
      </c>
      <c r="J27" s="55">
        <v>24.997986160308098</v>
      </c>
      <c r="K27" s="54">
        <v>63592.042999999998</v>
      </c>
      <c r="L27" s="55">
        <v>26.2743371729863</v>
      </c>
      <c r="M27" s="55">
        <v>0.12882055542703699</v>
      </c>
      <c r="N27" s="54">
        <v>5915831.6075999998</v>
      </c>
      <c r="O27" s="54">
        <v>5915831.6075999998</v>
      </c>
      <c r="P27" s="54">
        <v>33002</v>
      </c>
      <c r="Q27" s="54">
        <v>37105</v>
      </c>
      <c r="R27" s="55">
        <v>-11.057808920630601</v>
      </c>
      <c r="S27" s="54">
        <v>8.7012651627174105</v>
      </c>
      <c r="T27" s="54">
        <v>8.5067410968872093</v>
      </c>
      <c r="U27" s="56">
        <v>2.2355837018239901</v>
      </c>
    </row>
    <row r="28" spans="1:21" ht="12" thickBot="1">
      <c r="A28" s="80"/>
      <c r="B28" s="67" t="s">
        <v>26</v>
      </c>
      <c r="C28" s="68"/>
      <c r="D28" s="54">
        <v>1457856.2947</v>
      </c>
      <c r="E28" s="54">
        <v>2401919</v>
      </c>
      <c r="F28" s="55">
        <v>60.695481184003299</v>
      </c>
      <c r="G28" s="54">
        <v>2072577.4504</v>
      </c>
      <c r="H28" s="55">
        <v>-29.659743503499001</v>
      </c>
      <c r="I28" s="54">
        <v>72183.349700000006</v>
      </c>
      <c r="J28" s="55">
        <v>4.9513350501294804</v>
      </c>
      <c r="K28" s="54">
        <v>-185904.13990000001</v>
      </c>
      <c r="L28" s="55">
        <v>-8.9697077358494504</v>
      </c>
      <c r="M28" s="55">
        <v>-1.3882826371635799</v>
      </c>
      <c r="N28" s="54">
        <v>38570612.783</v>
      </c>
      <c r="O28" s="54">
        <v>38570612.783</v>
      </c>
      <c r="P28" s="54">
        <v>48904</v>
      </c>
      <c r="Q28" s="54">
        <v>50232</v>
      </c>
      <c r="R28" s="55">
        <v>-2.6437330785156901</v>
      </c>
      <c r="S28" s="54">
        <v>29.810573668820499</v>
      </c>
      <c r="T28" s="54">
        <v>28.785442775521599</v>
      </c>
      <c r="U28" s="56">
        <v>3.4388163900756199</v>
      </c>
    </row>
    <row r="29" spans="1:21" ht="12" thickBot="1">
      <c r="A29" s="80"/>
      <c r="B29" s="67" t="s">
        <v>27</v>
      </c>
      <c r="C29" s="68"/>
      <c r="D29" s="54">
        <v>935410.46140000003</v>
      </c>
      <c r="E29" s="54">
        <v>667511</v>
      </c>
      <c r="F29" s="55">
        <v>140.134089385793</v>
      </c>
      <c r="G29" s="54">
        <v>607189.69079999998</v>
      </c>
      <c r="H29" s="55">
        <v>54.055721889407302</v>
      </c>
      <c r="I29" s="54">
        <v>228464.4711</v>
      </c>
      <c r="J29" s="55">
        <v>24.42398075793</v>
      </c>
      <c r="K29" s="54">
        <v>90217.295400000003</v>
      </c>
      <c r="L29" s="55">
        <v>14.8581731157416</v>
      </c>
      <c r="M29" s="55">
        <v>1.5323799620355301</v>
      </c>
      <c r="N29" s="54">
        <v>17712412.1061</v>
      </c>
      <c r="O29" s="54">
        <v>17712412.1061</v>
      </c>
      <c r="P29" s="54">
        <v>111634</v>
      </c>
      <c r="Q29" s="54">
        <v>127369</v>
      </c>
      <c r="R29" s="55">
        <v>-12.3538694658826</v>
      </c>
      <c r="S29" s="54">
        <v>8.3792613486930492</v>
      </c>
      <c r="T29" s="54">
        <v>8.4822992690529109</v>
      </c>
      <c r="U29" s="56">
        <v>-1.2296778447652701</v>
      </c>
    </row>
    <row r="30" spans="1:21" ht="12" thickBot="1">
      <c r="A30" s="80"/>
      <c r="B30" s="67" t="s">
        <v>28</v>
      </c>
      <c r="C30" s="68"/>
      <c r="D30" s="54">
        <v>982007.73990000004</v>
      </c>
      <c r="E30" s="54">
        <v>1050083</v>
      </c>
      <c r="F30" s="55">
        <v>93.517154348751504</v>
      </c>
      <c r="G30" s="54">
        <v>899629.41960000002</v>
      </c>
      <c r="H30" s="55">
        <v>9.1569171155638305</v>
      </c>
      <c r="I30" s="54">
        <v>118475.97960000001</v>
      </c>
      <c r="J30" s="55">
        <v>12.064668615755</v>
      </c>
      <c r="K30" s="54">
        <v>108694.79549999999</v>
      </c>
      <c r="L30" s="55">
        <v>12.0821744078055</v>
      </c>
      <c r="M30" s="55">
        <v>8.9987602948293999E-2</v>
      </c>
      <c r="N30" s="54">
        <v>20542086.6195</v>
      </c>
      <c r="O30" s="54">
        <v>20542086.6195</v>
      </c>
      <c r="P30" s="54">
        <v>64342</v>
      </c>
      <c r="Q30" s="54">
        <v>67965</v>
      </c>
      <c r="R30" s="55">
        <v>-5.3306849113514403</v>
      </c>
      <c r="S30" s="54">
        <v>15.262312951105001</v>
      </c>
      <c r="T30" s="54">
        <v>14.002134779665999</v>
      </c>
      <c r="U30" s="56">
        <v>8.2567968267731509</v>
      </c>
    </row>
    <row r="31" spans="1:21" ht="12" thickBot="1">
      <c r="A31" s="80"/>
      <c r="B31" s="67" t="s">
        <v>29</v>
      </c>
      <c r="C31" s="68"/>
      <c r="D31" s="54">
        <v>1360563.2988</v>
      </c>
      <c r="E31" s="54">
        <v>779037</v>
      </c>
      <c r="F31" s="55">
        <v>174.64681379703401</v>
      </c>
      <c r="G31" s="54">
        <v>611181.01370000001</v>
      </c>
      <c r="H31" s="55">
        <v>122.612166985252</v>
      </c>
      <c r="I31" s="54">
        <v>-3797.8404999999998</v>
      </c>
      <c r="J31" s="55">
        <v>-0.279137361955129</v>
      </c>
      <c r="K31" s="54">
        <v>27727.658800000001</v>
      </c>
      <c r="L31" s="55">
        <v>4.53673431904254</v>
      </c>
      <c r="M31" s="55">
        <v>-1.13696938956851</v>
      </c>
      <c r="N31" s="54">
        <v>56228245.917300001</v>
      </c>
      <c r="O31" s="54">
        <v>56228245.917300001</v>
      </c>
      <c r="P31" s="54">
        <v>32855</v>
      </c>
      <c r="Q31" s="54">
        <v>36598</v>
      </c>
      <c r="R31" s="55">
        <v>-10.2273348270397</v>
      </c>
      <c r="S31" s="54">
        <v>41.411148951453399</v>
      </c>
      <c r="T31" s="54">
        <v>39.234630466145703</v>
      </c>
      <c r="U31" s="56">
        <v>5.2558756287086297</v>
      </c>
    </row>
    <row r="32" spans="1:21" ht="12" thickBot="1">
      <c r="A32" s="80"/>
      <c r="B32" s="67" t="s">
        <v>30</v>
      </c>
      <c r="C32" s="68"/>
      <c r="D32" s="54">
        <v>124205.7268</v>
      </c>
      <c r="E32" s="54">
        <v>116191</v>
      </c>
      <c r="F32" s="55">
        <v>106.897889509515</v>
      </c>
      <c r="G32" s="54">
        <v>106976.34789999999</v>
      </c>
      <c r="H32" s="55">
        <v>16.105783416822</v>
      </c>
      <c r="I32" s="54">
        <v>33334.203000000001</v>
      </c>
      <c r="J32" s="55">
        <v>26.837895368283501</v>
      </c>
      <c r="K32" s="54">
        <v>31331.592000000001</v>
      </c>
      <c r="L32" s="55">
        <v>29.288335800441001</v>
      </c>
      <c r="M32" s="55">
        <v>6.3916669156167005E-2</v>
      </c>
      <c r="N32" s="54">
        <v>2499823.6442999998</v>
      </c>
      <c r="O32" s="54">
        <v>2499823.6442999998</v>
      </c>
      <c r="P32" s="54">
        <v>22855</v>
      </c>
      <c r="Q32" s="54">
        <v>24450</v>
      </c>
      <c r="R32" s="55">
        <v>-6.5235173824130896</v>
      </c>
      <c r="S32" s="54">
        <v>5.43451003281558</v>
      </c>
      <c r="T32" s="54">
        <v>5.3615487607362002</v>
      </c>
      <c r="U32" s="56">
        <v>1.3425547406999501</v>
      </c>
    </row>
    <row r="33" spans="1:21" ht="12" thickBot="1">
      <c r="A33" s="80"/>
      <c r="B33" s="67" t="s">
        <v>74</v>
      </c>
      <c r="C33" s="68"/>
      <c r="D33" s="54">
        <v>15.102499999999999</v>
      </c>
      <c r="E33" s="57"/>
      <c r="F33" s="57"/>
      <c r="G33" s="54">
        <v>3.5398000000000001</v>
      </c>
      <c r="H33" s="55">
        <v>326.64839821458798</v>
      </c>
      <c r="I33" s="54">
        <v>-41.615900000000003</v>
      </c>
      <c r="J33" s="55">
        <v>-275.55636484025803</v>
      </c>
      <c r="K33" s="54">
        <v>5.9799999999999999E-2</v>
      </c>
      <c r="L33" s="55">
        <v>1.6893609808463801</v>
      </c>
      <c r="M33" s="55">
        <v>-696.91806020066895</v>
      </c>
      <c r="N33" s="54">
        <v>29.503799999999998</v>
      </c>
      <c r="O33" s="54">
        <v>29.503799999999998</v>
      </c>
      <c r="P33" s="54">
        <v>2</v>
      </c>
      <c r="Q33" s="57"/>
      <c r="R33" s="57"/>
      <c r="S33" s="54">
        <v>7.5512499999999996</v>
      </c>
      <c r="T33" s="57"/>
      <c r="U33" s="58"/>
    </row>
    <row r="34" spans="1:21" ht="12" thickBot="1">
      <c r="A34" s="80"/>
      <c r="B34" s="67" t="s">
        <v>31</v>
      </c>
      <c r="C34" s="68"/>
      <c r="D34" s="54">
        <v>304181.53700000001</v>
      </c>
      <c r="E34" s="54">
        <v>295332</v>
      </c>
      <c r="F34" s="55">
        <v>102.99647075156101</v>
      </c>
      <c r="G34" s="54">
        <v>272399.55560000002</v>
      </c>
      <c r="H34" s="55">
        <v>11.6674130873655</v>
      </c>
      <c r="I34" s="54">
        <v>34828.095999999998</v>
      </c>
      <c r="J34" s="55">
        <v>11.4497731662129</v>
      </c>
      <c r="K34" s="54">
        <v>23546.672600000002</v>
      </c>
      <c r="L34" s="55">
        <v>8.6441670391623795</v>
      </c>
      <c r="M34" s="55">
        <v>0.479109027064826</v>
      </c>
      <c r="N34" s="54">
        <v>7517152.7038000003</v>
      </c>
      <c r="O34" s="54">
        <v>7517152.7038000003</v>
      </c>
      <c r="P34" s="54">
        <v>15441</v>
      </c>
      <c r="Q34" s="54">
        <v>17176</v>
      </c>
      <c r="R34" s="55">
        <v>-10.101304145319</v>
      </c>
      <c r="S34" s="54">
        <v>19.699600867819399</v>
      </c>
      <c r="T34" s="54">
        <v>18.225673497904101</v>
      </c>
      <c r="U34" s="56">
        <v>7.4820164114245804</v>
      </c>
    </row>
    <row r="35" spans="1:21" ht="12" customHeight="1" thickBot="1">
      <c r="A35" s="80"/>
      <c r="B35" s="67" t="s">
        <v>68</v>
      </c>
      <c r="C35" s="68"/>
      <c r="D35" s="54">
        <v>940834.41</v>
      </c>
      <c r="E35" s="57"/>
      <c r="F35" s="57"/>
      <c r="G35" s="57"/>
      <c r="H35" s="57"/>
      <c r="I35" s="54">
        <v>-55703.46</v>
      </c>
      <c r="J35" s="55">
        <v>-5.9206444203077098</v>
      </c>
      <c r="K35" s="57"/>
      <c r="L35" s="57"/>
      <c r="M35" s="57"/>
      <c r="N35" s="54">
        <v>3922296.58</v>
      </c>
      <c r="O35" s="54">
        <v>3922296.58</v>
      </c>
      <c r="P35" s="54">
        <v>303</v>
      </c>
      <c r="Q35" s="54">
        <v>46</v>
      </c>
      <c r="R35" s="55">
        <v>558.695652173913</v>
      </c>
      <c r="S35" s="54">
        <v>3105.06405940594</v>
      </c>
      <c r="T35" s="54">
        <v>1152.11934782609</v>
      </c>
      <c r="U35" s="56">
        <v>62.895472499639503</v>
      </c>
    </row>
    <row r="36" spans="1:21" ht="12" customHeight="1" thickBot="1">
      <c r="A36" s="80"/>
      <c r="B36" s="67" t="s">
        <v>35</v>
      </c>
      <c r="C36" s="68"/>
      <c r="D36" s="54">
        <v>2466539.06</v>
      </c>
      <c r="E36" s="57"/>
      <c r="F36" s="57"/>
      <c r="G36" s="54">
        <v>331574.46999999997</v>
      </c>
      <c r="H36" s="55">
        <v>643.88690419983197</v>
      </c>
      <c r="I36" s="54">
        <v>-328844.13</v>
      </c>
      <c r="J36" s="55">
        <v>-13.332208491358699</v>
      </c>
      <c r="K36" s="54">
        <v>-30203.77</v>
      </c>
      <c r="L36" s="55">
        <v>-9.1091964951342597</v>
      </c>
      <c r="M36" s="55">
        <v>9.8875193394731902</v>
      </c>
      <c r="N36" s="54">
        <v>20622288.050000001</v>
      </c>
      <c r="O36" s="54">
        <v>20622288.050000001</v>
      </c>
      <c r="P36" s="54">
        <v>889</v>
      </c>
      <c r="Q36" s="54">
        <v>120</v>
      </c>
      <c r="R36" s="55">
        <v>640.83333333333303</v>
      </c>
      <c r="S36" s="54">
        <v>2774.5096287964002</v>
      </c>
      <c r="T36" s="54">
        <v>2172.9366666666701</v>
      </c>
      <c r="U36" s="56">
        <v>21.682136399386</v>
      </c>
    </row>
    <row r="37" spans="1:21" ht="12" thickBot="1">
      <c r="A37" s="80"/>
      <c r="B37" s="67" t="s">
        <v>36</v>
      </c>
      <c r="C37" s="68"/>
      <c r="D37" s="54">
        <v>1030249.62</v>
      </c>
      <c r="E37" s="57"/>
      <c r="F37" s="57"/>
      <c r="G37" s="54">
        <v>93104.28</v>
      </c>
      <c r="H37" s="55">
        <v>1006.55452144628</v>
      </c>
      <c r="I37" s="54">
        <v>-25367.35</v>
      </c>
      <c r="J37" s="55">
        <v>-2.4622527887950101</v>
      </c>
      <c r="K37" s="54">
        <v>-4728.2</v>
      </c>
      <c r="L37" s="55">
        <v>-5.0783916700714498</v>
      </c>
      <c r="M37" s="55">
        <v>4.3651178038154104</v>
      </c>
      <c r="N37" s="54">
        <v>7770792.0499999998</v>
      </c>
      <c r="O37" s="54">
        <v>7770792.0499999998</v>
      </c>
      <c r="P37" s="54">
        <v>354</v>
      </c>
      <c r="Q37" s="54">
        <v>14</v>
      </c>
      <c r="R37" s="55">
        <v>2428.5714285714298</v>
      </c>
      <c r="S37" s="54">
        <v>2910.30966101695</v>
      </c>
      <c r="T37" s="54">
        <v>1536.57071428571</v>
      </c>
      <c r="U37" s="56">
        <v>47.202500996104</v>
      </c>
    </row>
    <row r="38" spans="1:21" ht="12" thickBot="1">
      <c r="A38" s="80"/>
      <c r="B38" s="67" t="s">
        <v>37</v>
      </c>
      <c r="C38" s="68"/>
      <c r="D38" s="54">
        <v>1393700.32</v>
      </c>
      <c r="E38" s="57"/>
      <c r="F38" s="57"/>
      <c r="G38" s="54">
        <v>157580.48000000001</v>
      </c>
      <c r="H38" s="55">
        <v>784.43715871407403</v>
      </c>
      <c r="I38" s="54">
        <v>-255762.46</v>
      </c>
      <c r="J38" s="55">
        <v>-18.351323905845099</v>
      </c>
      <c r="K38" s="54">
        <v>-19156.169999999998</v>
      </c>
      <c r="L38" s="55">
        <v>-12.156435873275701</v>
      </c>
      <c r="M38" s="55">
        <v>12.351440293127499</v>
      </c>
      <c r="N38" s="54">
        <v>9165240.4100000001</v>
      </c>
      <c r="O38" s="54">
        <v>9165240.4100000001</v>
      </c>
      <c r="P38" s="54">
        <v>529</v>
      </c>
      <c r="Q38" s="54">
        <v>49</v>
      </c>
      <c r="R38" s="55">
        <v>979.59183673469397</v>
      </c>
      <c r="S38" s="54">
        <v>2634.5941776937598</v>
      </c>
      <c r="T38" s="54">
        <v>1786.09918367347</v>
      </c>
      <c r="U38" s="56">
        <v>32.2059086444591</v>
      </c>
    </row>
    <row r="39" spans="1:21" ht="12" thickBot="1">
      <c r="A39" s="80"/>
      <c r="B39" s="67" t="s">
        <v>70</v>
      </c>
      <c r="C39" s="68"/>
      <c r="D39" s="54">
        <v>3.4</v>
      </c>
      <c r="E39" s="57"/>
      <c r="F39" s="57"/>
      <c r="G39" s="57"/>
      <c r="H39" s="57"/>
      <c r="I39" s="54">
        <v>-163.37</v>
      </c>
      <c r="J39" s="55">
        <v>-4805</v>
      </c>
      <c r="K39" s="57"/>
      <c r="L39" s="57"/>
      <c r="M39" s="57"/>
      <c r="N39" s="54">
        <v>341.76</v>
      </c>
      <c r="O39" s="54">
        <v>341.76</v>
      </c>
      <c r="P39" s="54">
        <v>4</v>
      </c>
      <c r="Q39" s="57"/>
      <c r="R39" s="57"/>
      <c r="S39" s="54">
        <v>0.85</v>
      </c>
      <c r="T39" s="57"/>
      <c r="U39" s="58"/>
    </row>
    <row r="40" spans="1:21" ht="12" customHeight="1" thickBot="1">
      <c r="A40" s="80"/>
      <c r="B40" s="67" t="s">
        <v>32</v>
      </c>
      <c r="C40" s="68"/>
      <c r="D40" s="54">
        <v>101186.3242</v>
      </c>
      <c r="E40" s="57"/>
      <c r="F40" s="57"/>
      <c r="G40" s="54">
        <v>134828.20569999999</v>
      </c>
      <c r="H40" s="55">
        <v>-24.951664472087501</v>
      </c>
      <c r="I40" s="54">
        <v>5944.1998000000003</v>
      </c>
      <c r="J40" s="55">
        <v>5.8745090771861399</v>
      </c>
      <c r="K40" s="54">
        <v>6104.3996999999999</v>
      </c>
      <c r="L40" s="55">
        <v>4.5275390770849704</v>
      </c>
      <c r="M40" s="55">
        <v>-2.6243350349421001E-2</v>
      </c>
      <c r="N40" s="54">
        <v>1698609.3881999999</v>
      </c>
      <c r="O40" s="54">
        <v>1698609.3881999999</v>
      </c>
      <c r="P40" s="54">
        <v>179</v>
      </c>
      <c r="Q40" s="54">
        <v>167</v>
      </c>
      <c r="R40" s="55">
        <v>7.1856287425149601</v>
      </c>
      <c r="S40" s="54">
        <v>565.28672737430202</v>
      </c>
      <c r="T40" s="54">
        <v>502.57945269461101</v>
      </c>
      <c r="U40" s="56">
        <v>11.0930031863581</v>
      </c>
    </row>
    <row r="41" spans="1:21" ht="12" customHeight="1" thickBot="1">
      <c r="A41" s="80"/>
      <c r="B41" s="67" t="s">
        <v>33</v>
      </c>
      <c r="C41" s="68"/>
      <c r="D41" s="54">
        <v>893875.42720000003</v>
      </c>
      <c r="E41" s="54">
        <v>1018535</v>
      </c>
      <c r="F41" s="55">
        <v>87.760894539706499</v>
      </c>
      <c r="G41" s="54">
        <v>418166.9362</v>
      </c>
      <c r="H41" s="55">
        <v>113.760426714483</v>
      </c>
      <c r="I41" s="54">
        <v>27801.1319</v>
      </c>
      <c r="J41" s="55">
        <v>3.1101796798559498</v>
      </c>
      <c r="K41" s="54">
        <v>26582.591199999999</v>
      </c>
      <c r="L41" s="55">
        <v>6.3569328176836404</v>
      </c>
      <c r="M41" s="55">
        <v>4.5839801350893002E-2</v>
      </c>
      <c r="N41" s="54">
        <v>13219522.928099999</v>
      </c>
      <c r="O41" s="54">
        <v>13219522.928099999</v>
      </c>
      <c r="P41" s="54">
        <v>3260</v>
      </c>
      <c r="Q41" s="54">
        <v>2613</v>
      </c>
      <c r="R41" s="55">
        <v>24.7608113279755</v>
      </c>
      <c r="S41" s="54">
        <v>274.19491631901798</v>
      </c>
      <c r="T41" s="54">
        <v>209.645967661692</v>
      </c>
      <c r="U41" s="56">
        <v>23.541263829350498</v>
      </c>
    </row>
    <row r="42" spans="1:21" ht="12" thickBot="1">
      <c r="A42" s="80"/>
      <c r="B42" s="67" t="s">
        <v>38</v>
      </c>
      <c r="C42" s="68"/>
      <c r="D42" s="54">
        <v>1134817.3</v>
      </c>
      <c r="E42" s="57"/>
      <c r="F42" s="57"/>
      <c r="G42" s="54">
        <v>160329.17000000001</v>
      </c>
      <c r="H42" s="55">
        <v>607.80463717238695</v>
      </c>
      <c r="I42" s="54">
        <v>-184737.54</v>
      </c>
      <c r="J42" s="55">
        <v>-16.279055668255999</v>
      </c>
      <c r="K42" s="54">
        <v>-18159.02</v>
      </c>
      <c r="L42" s="55">
        <v>-11.326086201281999</v>
      </c>
      <c r="M42" s="55">
        <v>9.1733210272360495</v>
      </c>
      <c r="N42" s="54">
        <v>8010306.5999999996</v>
      </c>
      <c r="O42" s="54">
        <v>8010306.5999999996</v>
      </c>
      <c r="P42" s="54">
        <v>598</v>
      </c>
      <c r="Q42" s="54">
        <v>84</v>
      </c>
      <c r="R42" s="55">
        <v>611.90476190476204</v>
      </c>
      <c r="S42" s="54">
        <v>1897.68779264214</v>
      </c>
      <c r="T42" s="54">
        <v>1354.7725</v>
      </c>
      <c r="U42" s="56">
        <v>28.6093052159145</v>
      </c>
    </row>
    <row r="43" spans="1:21" ht="12" thickBot="1">
      <c r="A43" s="80"/>
      <c r="B43" s="67" t="s">
        <v>39</v>
      </c>
      <c r="C43" s="68"/>
      <c r="D43" s="54">
        <v>346033.4</v>
      </c>
      <c r="E43" s="57"/>
      <c r="F43" s="57"/>
      <c r="G43" s="54">
        <v>59439.39</v>
      </c>
      <c r="H43" s="55">
        <v>482.16176175428501</v>
      </c>
      <c r="I43" s="54">
        <v>45731.86</v>
      </c>
      <c r="J43" s="55">
        <v>13.2160248114777</v>
      </c>
      <c r="K43" s="54">
        <v>7459.25</v>
      </c>
      <c r="L43" s="55">
        <v>12.549338073624201</v>
      </c>
      <c r="M43" s="55">
        <v>5.1308925160036196</v>
      </c>
      <c r="N43" s="54">
        <v>3001868.08</v>
      </c>
      <c r="O43" s="54">
        <v>3001868.08</v>
      </c>
      <c r="P43" s="54">
        <v>229</v>
      </c>
      <c r="Q43" s="54">
        <v>76</v>
      </c>
      <c r="R43" s="55">
        <v>201.31578947368399</v>
      </c>
      <c r="S43" s="54">
        <v>1511.0628820960701</v>
      </c>
      <c r="T43" s="54">
        <v>871.48105263157902</v>
      </c>
      <c r="U43" s="56">
        <v>42.326619033702698</v>
      </c>
    </row>
    <row r="44" spans="1:21" ht="12" thickBot="1">
      <c r="A44" s="80"/>
      <c r="B44" s="67" t="s">
        <v>76</v>
      </c>
      <c r="C44" s="68"/>
      <c r="D44" s="54">
        <v>0</v>
      </c>
      <c r="E44" s="57"/>
      <c r="F44" s="57"/>
      <c r="G44" s="57"/>
      <c r="H44" s="57"/>
      <c r="I44" s="54">
        <v>0</v>
      </c>
      <c r="J44" s="57"/>
      <c r="K44" s="57"/>
      <c r="L44" s="57"/>
      <c r="M44" s="57"/>
      <c r="N44" s="54">
        <v>-1523.9315999999999</v>
      </c>
      <c r="O44" s="54">
        <v>-1523.9315999999999</v>
      </c>
      <c r="P44" s="54">
        <v>2</v>
      </c>
      <c r="Q44" s="57"/>
      <c r="R44" s="57"/>
      <c r="S44" s="54">
        <v>0</v>
      </c>
      <c r="T44" s="57"/>
      <c r="U44" s="58"/>
    </row>
    <row r="45" spans="1:21" ht="12" thickBot="1">
      <c r="A45" s="81"/>
      <c r="B45" s="67" t="s">
        <v>34</v>
      </c>
      <c r="C45" s="68"/>
      <c r="D45" s="59">
        <v>30637.112300000001</v>
      </c>
      <c r="E45" s="60"/>
      <c r="F45" s="60"/>
      <c r="G45" s="59">
        <v>8862.2345999999998</v>
      </c>
      <c r="H45" s="61">
        <v>245.70414441522499</v>
      </c>
      <c r="I45" s="59">
        <v>3036.9935</v>
      </c>
      <c r="J45" s="61">
        <v>9.9127929233722192</v>
      </c>
      <c r="K45" s="59">
        <v>1098.7665</v>
      </c>
      <c r="L45" s="61">
        <v>12.3983007626542</v>
      </c>
      <c r="M45" s="61">
        <v>1.76400263386261</v>
      </c>
      <c r="N45" s="59">
        <v>415645.31160000002</v>
      </c>
      <c r="O45" s="59">
        <v>415645.31160000002</v>
      </c>
      <c r="P45" s="59">
        <v>26</v>
      </c>
      <c r="Q45" s="59">
        <v>25</v>
      </c>
      <c r="R45" s="61">
        <v>4</v>
      </c>
      <c r="S45" s="59">
        <v>1178.35047307692</v>
      </c>
      <c r="T45" s="59">
        <v>1196.8211120000001</v>
      </c>
      <c r="U45" s="62">
        <v>-1.56749959753876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30:C30"/>
    <mergeCell ref="B19:C19"/>
    <mergeCell ref="B20:C20"/>
    <mergeCell ref="B35:C35"/>
    <mergeCell ref="B36:C36"/>
    <mergeCell ref="B13:C13"/>
    <mergeCell ref="B14:C14"/>
    <mergeCell ref="B15:C15"/>
    <mergeCell ref="B16:C16"/>
    <mergeCell ref="B17:C17"/>
    <mergeCell ref="B31:C31"/>
    <mergeCell ref="B28:C28"/>
    <mergeCell ref="B29:C29"/>
    <mergeCell ref="B21:C21"/>
    <mergeCell ref="B22:C22"/>
    <mergeCell ref="B26:C26"/>
    <mergeCell ref="B27:C27"/>
    <mergeCell ref="B18:C18"/>
    <mergeCell ref="B32:C32"/>
    <mergeCell ref="B33:C33"/>
    <mergeCell ref="B34:C34"/>
    <mergeCell ref="B23:C23"/>
    <mergeCell ref="B24:C24"/>
    <mergeCell ref="B25:C2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</mergeCells>
  <phoneticPr fontId="2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3"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132683</v>
      </c>
      <c r="D2" s="37">
        <v>966701.23900085501</v>
      </c>
      <c r="E2" s="37">
        <v>799971.48668290605</v>
      </c>
      <c r="F2" s="37">
        <v>166729.75231794899</v>
      </c>
      <c r="G2" s="37">
        <v>799971.48668290605</v>
      </c>
      <c r="H2" s="37">
        <v>0.17247288571831601</v>
      </c>
    </row>
    <row r="3" spans="1:8">
      <c r="A3" s="37">
        <v>2</v>
      </c>
      <c r="B3" s="37">
        <v>13</v>
      </c>
      <c r="C3" s="37">
        <v>12185</v>
      </c>
      <c r="D3" s="37">
        <v>109364.207794872</v>
      </c>
      <c r="E3" s="37">
        <v>84488.398982906001</v>
      </c>
      <c r="F3" s="37">
        <v>24875.808811965799</v>
      </c>
      <c r="G3" s="37">
        <v>84488.398982906001</v>
      </c>
      <c r="H3" s="37">
        <v>0.227458409963742</v>
      </c>
    </row>
    <row r="4" spans="1:8">
      <c r="A4" s="37">
        <v>3</v>
      </c>
      <c r="B4" s="37">
        <v>14</v>
      </c>
      <c r="C4" s="37">
        <v>131340</v>
      </c>
      <c r="D4" s="37">
        <v>178149.625442705</v>
      </c>
      <c r="E4" s="37">
        <v>136487.411943435</v>
      </c>
      <c r="F4" s="37">
        <v>41662.213499269601</v>
      </c>
      <c r="G4" s="37">
        <v>136487.411943435</v>
      </c>
      <c r="H4" s="37">
        <v>0.23386079760615999</v>
      </c>
    </row>
    <row r="5" spans="1:8">
      <c r="A5" s="37">
        <v>4</v>
      </c>
      <c r="B5" s="37">
        <v>15</v>
      </c>
      <c r="C5" s="37">
        <v>5946</v>
      </c>
      <c r="D5" s="37">
        <v>111733.233281749</v>
      </c>
      <c r="E5" s="37">
        <v>93931.576927108399</v>
      </c>
      <c r="F5" s="37">
        <v>17801.656354640301</v>
      </c>
      <c r="G5" s="37">
        <v>93931.576927108399</v>
      </c>
      <c r="H5" s="37">
        <v>0.15932284273696201</v>
      </c>
    </row>
    <row r="6" spans="1:8">
      <c r="A6" s="37">
        <v>5</v>
      </c>
      <c r="B6" s="37">
        <v>16</v>
      </c>
      <c r="C6" s="37">
        <v>4449</v>
      </c>
      <c r="D6" s="37">
        <v>372622.64106153802</v>
      </c>
      <c r="E6" s="37">
        <v>337019.48105812003</v>
      </c>
      <c r="F6" s="37">
        <v>35603.160003418801</v>
      </c>
      <c r="G6" s="37">
        <v>337019.48105812003</v>
      </c>
      <c r="H6" s="37">
        <v>9.5547495187064999E-2</v>
      </c>
    </row>
    <row r="7" spans="1:8">
      <c r="A7" s="37">
        <v>6</v>
      </c>
      <c r="B7" s="37">
        <v>17</v>
      </c>
      <c r="C7" s="37">
        <v>20683</v>
      </c>
      <c r="D7" s="37">
        <v>353870.24400427297</v>
      </c>
      <c r="E7" s="37">
        <v>278227.06965042697</v>
      </c>
      <c r="F7" s="37">
        <v>75643.174353846203</v>
      </c>
      <c r="G7" s="37">
        <v>278227.06965042697</v>
      </c>
      <c r="H7" s="37">
        <v>0.21375963544686299</v>
      </c>
    </row>
    <row r="8" spans="1:8">
      <c r="A8" s="37">
        <v>7</v>
      </c>
      <c r="B8" s="37">
        <v>18</v>
      </c>
      <c r="C8" s="37">
        <v>119540</v>
      </c>
      <c r="D8" s="37">
        <v>199547.17016068401</v>
      </c>
      <c r="E8" s="37">
        <v>164838.17467265</v>
      </c>
      <c r="F8" s="37">
        <v>34708.995488034197</v>
      </c>
      <c r="G8" s="37">
        <v>164838.17467265</v>
      </c>
      <c r="H8" s="37">
        <v>0.173938800836339</v>
      </c>
    </row>
    <row r="9" spans="1:8">
      <c r="A9" s="37">
        <v>8</v>
      </c>
      <c r="B9" s="37">
        <v>19</v>
      </c>
      <c r="C9" s="37">
        <v>22795</v>
      </c>
      <c r="D9" s="37">
        <v>155769.98381111099</v>
      </c>
      <c r="E9" s="37">
        <v>132343.00371709399</v>
      </c>
      <c r="F9" s="37">
        <v>23426.980094017101</v>
      </c>
      <c r="G9" s="37">
        <v>132343.00371709399</v>
      </c>
      <c r="H9" s="37">
        <v>0.15039470070450101</v>
      </c>
    </row>
    <row r="10" spans="1:8">
      <c r="A10" s="37">
        <v>9</v>
      </c>
      <c r="B10" s="37">
        <v>21</v>
      </c>
      <c r="C10" s="37">
        <v>165820</v>
      </c>
      <c r="D10" s="37">
        <v>724315.66970940202</v>
      </c>
      <c r="E10" s="37">
        <v>694955.02945042704</v>
      </c>
      <c r="F10" s="37">
        <v>29360.640258974399</v>
      </c>
      <c r="G10" s="37">
        <v>694955.02945042704</v>
      </c>
      <c r="H10" s="37">
        <v>4.0535696640049197E-2</v>
      </c>
    </row>
    <row r="11" spans="1:8">
      <c r="A11" s="37">
        <v>10</v>
      </c>
      <c r="B11" s="37">
        <v>22</v>
      </c>
      <c r="C11" s="37">
        <v>39779</v>
      </c>
      <c r="D11" s="37">
        <v>767224.88227094</v>
      </c>
      <c r="E11" s="37">
        <v>701232.18835897394</v>
      </c>
      <c r="F11" s="37">
        <v>65992.693911965805</v>
      </c>
      <c r="G11" s="37">
        <v>701232.18835897394</v>
      </c>
      <c r="H11" s="37">
        <v>8.6014798837899198E-2</v>
      </c>
    </row>
    <row r="12" spans="1:8">
      <c r="A12" s="37">
        <v>11</v>
      </c>
      <c r="B12" s="37">
        <v>23</v>
      </c>
      <c r="C12" s="37">
        <v>346725.14299999998</v>
      </c>
      <c r="D12" s="37">
        <v>4030132.34612821</v>
      </c>
      <c r="E12" s="37">
        <v>3901871.6344487201</v>
      </c>
      <c r="F12" s="37">
        <v>128260.71167948699</v>
      </c>
      <c r="G12" s="37">
        <v>3901871.6344487201</v>
      </c>
      <c r="H12" s="37">
        <v>3.18254341703465E-2</v>
      </c>
    </row>
    <row r="13" spans="1:8">
      <c r="A13" s="37">
        <v>12</v>
      </c>
      <c r="B13" s="37">
        <v>24</v>
      </c>
      <c r="C13" s="37">
        <v>29314</v>
      </c>
      <c r="D13" s="37">
        <v>584186.728810256</v>
      </c>
      <c r="E13" s="37">
        <v>539565.03865555499</v>
      </c>
      <c r="F13" s="37">
        <v>44621.690154700897</v>
      </c>
      <c r="G13" s="37">
        <v>539565.03865555499</v>
      </c>
      <c r="H13" s="37">
        <v>7.6382581038046807E-2</v>
      </c>
    </row>
    <row r="14" spans="1:8">
      <c r="A14" s="37">
        <v>13</v>
      </c>
      <c r="B14" s="37">
        <v>25</v>
      </c>
      <c r="C14" s="37">
        <v>113963</v>
      </c>
      <c r="D14" s="37">
        <v>1413885.943</v>
      </c>
      <c r="E14" s="37">
        <v>1307628.7667</v>
      </c>
      <c r="F14" s="37">
        <v>106257.17630000001</v>
      </c>
      <c r="G14" s="37">
        <v>1307628.7667</v>
      </c>
      <c r="H14" s="37">
        <v>7.5152579899438202E-2</v>
      </c>
    </row>
    <row r="15" spans="1:8">
      <c r="A15" s="37">
        <v>14</v>
      </c>
      <c r="B15" s="37">
        <v>26</v>
      </c>
      <c r="C15" s="37">
        <v>68485</v>
      </c>
      <c r="D15" s="37">
        <v>454300.340107458</v>
      </c>
      <c r="E15" s="37">
        <v>387975.73335559299</v>
      </c>
      <c r="F15" s="37">
        <v>66324.6067518645</v>
      </c>
      <c r="G15" s="37">
        <v>387975.73335559299</v>
      </c>
      <c r="H15" s="37">
        <v>0.14599286176227899</v>
      </c>
    </row>
    <row r="16" spans="1:8">
      <c r="A16" s="37">
        <v>15</v>
      </c>
      <c r="B16" s="37">
        <v>27</v>
      </c>
      <c r="C16" s="37">
        <v>151467.826</v>
      </c>
      <c r="D16" s="37">
        <v>1361482.666</v>
      </c>
      <c r="E16" s="37">
        <v>1256018.3064999999</v>
      </c>
      <c r="F16" s="37">
        <v>105464.35950000001</v>
      </c>
      <c r="G16" s="37">
        <v>1256018.3064999999</v>
      </c>
      <c r="H16" s="37">
        <v>7.7462873478846006E-2</v>
      </c>
    </row>
    <row r="17" spans="1:8">
      <c r="A17" s="37">
        <v>16</v>
      </c>
      <c r="B17" s="37">
        <v>29</v>
      </c>
      <c r="C17" s="37">
        <v>252901</v>
      </c>
      <c r="D17" s="37">
        <v>3239388.8870435902</v>
      </c>
      <c r="E17" s="37">
        <v>3348042.4348093998</v>
      </c>
      <c r="F17" s="37">
        <v>-108653.54776581201</v>
      </c>
      <c r="G17" s="37">
        <v>3348042.4348093998</v>
      </c>
      <c r="H17" s="37">
        <v>-3.3541372016304603E-2</v>
      </c>
    </row>
    <row r="18" spans="1:8">
      <c r="A18" s="37">
        <v>17</v>
      </c>
      <c r="B18" s="37">
        <v>31</v>
      </c>
      <c r="C18" s="37">
        <v>30811.538</v>
      </c>
      <c r="D18" s="37">
        <v>401071.58060928102</v>
      </c>
      <c r="E18" s="37">
        <v>346175.58028344403</v>
      </c>
      <c r="F18" s="37">
        <v>54896.000325836401</v>
      </c>
      <c r="G18" s="37">
        <v>346175.58028344403</v>
      </c>
      <c r="H18" s="37">
        <v>0.13687332381527001</v>
      </c>
    </row>
    <row r="19" spans="1:8">
      <c r="A19" s="37">
        <v>18</v>
      </c>
      <c r="B19" s="37">
        <v>32</v>
      </c>
      <c r="C19" s="37">
        <v>28437.101999999999</v>
      </c>
      <c r="D19" s="37">
        <v>495247.60278105998</v>
      </c>
      <c r="E19" s="37">
        <v>458410.39206196502</v>
      </c>
      <c r="F19" s="37">
        <v>36837.210719095601</v>
      </c>
      <c r="G19" s="37">
        <v>458410.39206196502</v>
      </c>
      <c r="H19" s="37">
        <v>7.4381401368197306E-2</v>
      </c>
    </row>
    <row r="20" spans="1:8">
      <c r="A20" s="37">
        <v>19</v>
      </c>
      <c r="B20" s="37">
        <v>33</v>
      </c>
      <c r="C20" s="37">
        <v>58135.305</v>
      </c>
      <c r="D20" s="37">
        <v>971789.965906717</v>
      </c>
      <c r="E20" s="37">
        <v>787330.11849065195</v>
      </c>
      <c r="F20" s="37">
        <v>184459.847416064</v>
      </c>
      <c r="G20" s="37">
        <v>787330.11849065195</v>
      </c>
      <c r="H20" s="37">
        <v>0.189814521540111</v>
      </c>
    </row>
    <row r="21" spans="1:8">
      <c r="A21" s="37">
        <v>20</v>
      </c>
      <c r="B21" s="37">
        <v>34</v>
      </c>
      <c r="C21" s="37">
        <v>38581.298000000003</v>
      </c>
      <c r="D21" s="37">
        <v>287158.978956584</v>
      </c>
      <c r="E21" s="37">
        <v>215375.17254873499</v>
      </c>
      <c r="F21" s="37">
        <v>71783.806407849304</v>
      </c>
      <c r="G21" s="37">
        <v>215375.17254873499</v>
      </c>
      <c r="H21" s="37">
        <v>0.24997932040530901</v>
      </c>
    </row>
    <row r="22" spans="1:8">
      <c r="A22" s="37">
        <v>21</v>
      </c>
      <c r="B22" s="37">
        <v>35</v>
      </c>
      <c r="C22" s="37">
        <v>48508.434000000001</v>
      </c>
      <c r="D22" s="37">
        <v>1457856.2947265501</v>
      </c>
      <c r="E22" s="37">
        <v>1385672.94002035</v>
      </c>
      <c r="F22" s="37">
        <v>72183.354706194703</v>
      </c>
      <c r="G22" s="37">
        <v>1385672.94002035</v>
      </c>
      <c r="H22" s="37">
        <v>4.9513353934335598E-2</v>
      </c>
    </row>
    <row r="23" spans="1:8">
      <c r="A23" s="37">
        <v>22</v>
      </c>
      <c r="B23" s="37">
        <v>36</v>
      </c>
      <c r="C23" s="37">
        <v>208512.74900000001</v>
      </c>
      <c r="D23" s="37">
        <v>935410.45933805301</v>
      </c>
      <c r="E23" s="37">
        <v>706945.95642571803</v>
      </c>
      <c r="F23" s="37">
        <v>228464.50291233501</v>
      </c>
      <c r="G23" s="37">
        <v>706945.95642571803</v>
      </c>
      <c r="H23" s="37">
        <v>0.24423984212664199</v>
      </c>
    </row>
    <row r="24" spans="1:8">
      <c r="A24" s="37">
        <v>23</v>
      </c>
      <c r="B24" s="37">
        <v>37</v>
      </c>
      <c r="C24" s="37">
        <v>113048.59600000001</v>
      </c>
      <c r="D24" s="37">
        <v>982007.76708584104</v>
      </c>
      <c r="E24" s="37">
        <v>863531.73730406002</v>
      </c>
      <c r="F24" s="37">
        <v>118476.02978178101</v>
      </c>
      <c r="G24" s="37">
        <v>863531.73730406002</v>
      </c>
      <c r="H24" s="37">
        <v>0.12064673391878</v>
      </c>
    </row>
    <row r="25" spans="1:8">
      <c r="A25" s="37">
        <v>24</v>
      </c>
      <c r="B25" s="37">
        <v>38</v>
      </c>
      <c r="C25" s="37">
        <v>302273.00199999998</v>
      </c>
      <c r="D25" s="37">
        <v>1360563.2742309701</v>
      </c>
      <c r="E25" s="37">
        <v>1364361.21349735</v>
      </c>
      <c r="F25" s="37">
        <v>-3797.9392663716799</v>
      </c>
      <c r="G25" s="37">
        <v>1364361.21349735</v>
      </c>
      <c r="H25" s="37">
        <v>-2.79144626222428E-3</v>
      </c>
    </row>
    <row r="26" spans="1:8">
      <c r="A26" s="37">
        <v>25</v>
      </c>
      <c r="B26" s="37">
        <v>39</v>
      </c>
      <c r="C26" s="37">
        <v>74876.997000000003</v>
      </c>
      <c r="D26" s="37">
        <v>124205.64567118201</v>
      </c>
      <c r="E26" s="37">
        <v>90871.508773280293</v>
      </c>
      <c r="F26" s="37">
        <v>33334.136897901903</v>
      </c>
      <c r="G26" s="37">
        <v>90871.508773280293</v>
      </c>
      <c r="H26" s="37">
        <v>0.26837859678415499</v>
      </c>
    </row>
    <row r="27" spans="1:8">
      <c r="A27" s="37">
        <v>26</v>
      </c>
      <c r="B27" s="37">
        <v>40</v>
      </c>
      <c r="C27" s="37">
        <v>1.6419999999999999</v>
      </c>
      <c r="D27" s="37">
        <v>15.102499999999999</v>
      </c>
      <c r="E27" s="37">
        <v>56.718400000000003</v>
      </c>
      <c r="F27" s="37">
        <v>-41.615900000000003</v>
      </c>
      <c r="G27" s="37">
        <v>56.718400000000003</v>
      </c>
      <c r="H27" s="37">
        <v>-2.7555636484025801</v>
      </c>
    </row>
    <row r="28" spans="1:8">
      <c r="A28" s="37">
        <v>27</v>
      </c>
      <c r="B28" s="37">
        <v>42</v>
      </c>
      <c r="C28" s="37">
        <v>15658.767</v>
      </c>
      <c r="D28" s="37">
        <v>304181.5368</v>
      </c>
      <c r="E28" s="37">
        <v>269353.45289999997</v>
      </c>
      <c r="F28" s="37">
        <v>34828.083899999998</v>
      </c>
      <c r="G28" s="37">
        <v>269353.45289999997</v>
      </c>
      <c r="H28" s="37">
        <v>0.114497691958534</v>
      </c>
    </row>
    <row r="29" spans="1:8">
      <c r="A29" s="37">
        <v>28</v>
      </c>
      <c r="B29" s="37">
        <v>75</v>
      </c>
      <c r="C29" s="37">
        <v>183</v>
      </c>
      <c r="D29" s="37">
        <v>101186.324786325</v>
      </c>
      <c r="E29" s="37">
        <v>95242.123931623893</v>
      </c>
      <c r="F29" s="37">
        <v>5944.20085470085</v>
      </c>
      <c r="G29" s="37">
        <v>95242.123931623893</v>
      </c>
      <c r="H29" s="37">
        <v>5.87451008548164E-2</v>
      </c>
    </row>
    <row r="30" spans="1:8">
      <c r="A30" s="37">
        <v>29</v>
      </c>
      <c r="B30" s="37">
        <v>76</v>
      </c>
      <c r="C30" s="37">
        <v>4044</v>
      </c>
      <c r="D30" s="37">
        <v>893875.41036666697</v>
      </c>
      <c r="E30" s="37">
        <v>866074.29659401695</v>
      </c>
      <c r="F30" s="37">
        <v>27801.113772649602</v>
      </c>
      <c r="G30" s="37">
        <v>866074.29659401695</v>
      </c>
      <c r="H30" s="37">
        <v>3.1101777104759601E-2</v>
      </c>
    </row>
    <row r="31" spans="1:8">
      <c r="A31" s="30">
        <v>30</v>
      </c>
      <c r="B31" s="39">
        <v>99</v>
      </c>
      <c r="C31" s="40">
        <v>26</v>
      </c>
      <c r="D31" s="40">
        <v>30637.112170032498</v>
      </c>
      <c r="E31" s="40">
        <v>27600.1191589138</v>
      </c>
      <c r="F31" s="30">
        <v>3036.99301111867</v>
      </c>
      <c r="G31" s="30">
        <v>27600.1191589138</v>
      </c>
      <c r="H31" s="30">
        <v>9.9127913697077796E-2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383</v>
      </c>
      <c r="D33" s="34">
        <v>905107.95</v>
      </c>
      <c r="E33" s="34">
        <v>996537.87</v>
      </c>
      <c r="F33" s="30"/>
      <c r="G33" s="30"/>
      <c r="H33" s="30"/>
    </row>
    <row r="34" spans="1:8">
      <c r="A34" s="30"/>
      <c r="B34" s="33">
        <v>71</v>
      </c>
      <c r="C34" s="34">
        <v>819</v>
      </c>
      <c r="D34" s="34">
        <v>2382265.61</v>
      </c>
      <c r="E34" s="34">
        <v>2795383.19</v>
      </c>
      <c r="F34" s="30"/>
      <c r="G34" s="30"/>
      <c r="H34" s="30"/>
    </row>
    <row r="35" spans="1:8">
      <c r="A35" s="30"/>
      <c r="B35" s="33">
        <v>72</v>
      </c>
      <c r="C35" s="34">
        <v>300</v>
      </c>
      <c r="D35" s="34">
        <v>988027.42</v>
      </c>
      <c r="E35" s="34">
        <v>1055616.97</v>
      </c>
      <c r="F35" s="30"/>
      <c r="G35" s="30"/>
      <c r="H35" s="30"/>
    </row>
    <row r="36" spans="1:8">
      <c r="A36" s="30"/>
      <c r="B36" s="33">
        <v>73</v>
      </c>
      <c r="C36" s="34">
        <v>505</v>
      </c>
      <c r="D36" s="34">
        <v>1347033.66</v>
      </c>
      <c r="E36" s="34">
        <v>1649462.78</v>
      </c>
      <c r="F36" s="30"/>
      <c r="G36" s="30"/>
      <c r="H36" s="30"/>
    </row>
    <row r="37" spans="1:8">
      <c r="A37" s="30"/>
      <c r="B37" s="33">
        <v>74</v>
      </c>
      <c r="C37" s="34">
        <v>4</v>
      </c>
      <c r="D37" s="34">
        <v>3.4</v>
      </c>
      <c r="E37" s="34">
        <v>166.77</v>
      </c>
      <c r="F37" s="30"/>
      <c r="G37" s="30"/>
      <c r="H37" s="30"/>
    </row>
    <row r="38" spans="1:8">
      <c r="A38" s="30"/>
      <c r="B38" s="33">
        <v>77</v>
      </c>
      <c r="C38" s="34">
        <v>572</v>
      </c>
      <c r="D38" s="34">
        <v>1084390</v>
      </c>
      <c r="E38" s="34">
        <v>1319554.8400000001</v>
      </c>
      <c r="F38" s="34"/>
      <c r="G38" s="30"/>
      <c r="H38" s="30"/>
    </row>
    <row r="39" spans="1:8">
      <c r="A39" s="30"/>
      <c r="B39" s="33">
        <v>78</v>
      </c>
      <c r="C39" s="34">
        <v>209</v>
      </c>
      <c r="D39" s="34">
        <v>335093.23</v>
      </c>
      <c r="E39" s="34">
        <v>300301.53999999998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2016-03-11T07:33:13Z</dcterms:modified>
</cp:coreProperties>
</file>