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<sst xmlns="http://schemas.openxmlformats.org/spreadsheetml/2006/main" count="117" uniqueCount="76">
  <si>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</si>
  <si>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</si>
  <si>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</si>
  <si>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</si>
  <si>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</si>
  <si>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</si>
  <si>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</si>
  <si>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</si>
  <si>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</si>
  <si>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</si>
  <si>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</si>
  <si>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</si>
  <si>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</si>
  <si>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</si>
  <si>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</si>
  <si>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</si>
  <si>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</si>
  <si>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</si>
  <si>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</si>
  <si>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</si>
  <si>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</si>
  <si>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</si>
  <si>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</si>
  <si>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</si>
  <si>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</si>
  <si>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</si>
  <si>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</si>
  <si>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</si>
  <si>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</si>
  <si>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</si>
  <si>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</si>
  <si>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</si>
  <si>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</si>
  <si>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</si>
  <si>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</si>
  <si>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</si>
  <si>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</si>
  <si>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</si>
  <si>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</si>
  <si>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</si>
  <si>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7" type="noConversion"/>
  </si>
  <si>
    <t>COST</t>
    <phoneticPr fontId="27" type="noConversion"/>
  </si>
  <si>
    <t>成本</t>
    <phoneticPr fontId="27" type="noConversion"/>
  </si>
  <si>
    <t>销售金额差异</t>
    <phoneticPr fontId="27" type="noConversion"/>
  </si>
  <si>
    <t>销售成本差异</t>
    <phoneticPr fontId="27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</si>
  <si>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</si>
  <si>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</si>
  <si>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</si>
  <si>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</si>
  <si>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</si>
  <si>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</si>
  <si>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</si>
  <si>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</si>
  <si>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</si>
  <si>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</si>
  <si>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</si>
  <si>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</si>
  <si>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</si>
  <si>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</si>
  <si>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</si>
  <si>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</si>
  <si>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</si>
  <si>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</si>
  <si>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</si>
  <si>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</si>
  <si>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</si>
  <si>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</si>
  <si>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</si>
  <si>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</si>
  <si>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7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</si>
  <si>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</si>
  <si>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7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</si>
  <si>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</si>
  <si>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</si>
  <si>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7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</si>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</sst>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80">
    <xf numFmtId="0" fontId="0" fillId="0" borderId="0"/>
    <xf numFmtId="0" fontId="42" fillId="0" borderId="0" applyNumberFormat="0" applyFill="0" applyBorder="0" applyAlignment="0" applyProtection="0"/>
    <xf numFmtId="0" fontId="43" fillId="0" borderId="1" applyNumberFormat="0" applyFill="0" applyAlignment="0" applyProtection="0"/>
    <xf numFmtId="0" fontId="44" fillId="0" borderId="2" applyNumberFormat="0" applyFill="0" applyAlignment="0" applyProtection="0"/>
    <xf numFmtId="0" fontId="45" fillId="0" borderId="3" applyNumberFormat="0" applyFill="0" applyAlignment="0" applyProtection="0"/>
    <xf numFmtId="0" fontId="45" fillId="0" borderId="0" applyNumberFormat="0" applyFill="0" applyBorder="0" applyAlignment="0" applyProtection="0"/>
    <xf numFmtId="0" fontId="48" fillId="2" borderId="0" applyNumberFormat="0" applyBorder="0" applyAlignment="0" applyProtection="0"/>
    <xf numFmtId="0" fontId="46" fillId="3" borderId="0" applyNumberFormat="0" applyBorder="0" applyAlignment="0" applyProtection="0"/>
    <xf numFmtId="0" fontId="55" fillId="4" borderId="0" applyNumberFormat="0" applyBorder="0" applyAlignment="0" applyProtection="0"/>
    <xf numFmtId="0" fontId="57" fillId="5" borderId="4" applyNumberFormat="0" applyAlignment="0" applyProtection="0"/>
    <xf numFmtId="0" fontId="56" fillId="6" borderId="5" applyNumberFormat="0" applyAlignment="0" applyProtection="0"/>
    <xf numFmtId="0" fontId="50" fillId="6" borderId="4" applyNumberFormat="0" applyAlignment="0" applyProtection="0"/>
    <xf numFmtId="0" fontId="54" fillId="0" borderId="6" applyNumberFormat="0" applyFill="0" applyAlignment="0" applyProtection="0"/>
    <xf numFmtId="0" fontId="51" fillId="7" borderId="7" applyNumberFormat="0" applyAlignment="0" applyProtection="0"/>
    <xf numFmtId="0" fontId="53" fillId="0" borderId="0" applyNumberFormat="0" applyFill="0" applyBorder="0" applyAlignment="0" applyProtection="0"/>
    <xf numFmtId="0" fontId="23" fillId="8" borderId="8" applyNumberFormat="0" applyFont="0" applyAlignment="0" applyProtection="0">
      <alignment vertical="center"/>
    </xf>
    <xf numFmtId="0" fontId="52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40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40" fillId="32" borderId="0" applyNumberFormat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7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" applyNumberFormat="0" applyFill="0" applyAlignment="0" applyProtection="0"/>
    <xf numFmtId="0" fontId="44" fillId="0" borderId="2" applyNumberFormat="0" applyFill="0" applyAlignment="0" applyProtection="0"/>
    <xf numFmtId="0" fontId="45" fillId="0" borderId="3" applyNumberFormat="0" applyFill="0" applyAlignment="0" applyProtection="0"/>
    <xf numFmtId="0" fontId="45" fillId="0" borderId="0" applyNumberFormat="0" applyFill="0" applyBorder="0" applyAlignment="0" applyProtection="0"/>
    <xf numFmtId="0" fontId="48" fillId="2" borderId="0" applyNumberFormat="0" applyBorder="0" applyAlignment="0" applyProtection="0"/>
    <xf numFmtId="0" fontId="46" fillId="3" borderId="0" applyNumberFormat="0" applyBorder="0" applyAlignment="0" applyProtection="0"/>
    <xf numFmtId="0" fontId="55" fillId="4" borderId="0" applyNumberFormat="0" applyBorder="0" applyAlignment="0" applyProtection="0"/>
    <xf numFmtId="0" fontId="57" fillId="5" borderId="4" applyNumberFormat="0" applyAlignment="0" applyProtection="0"/>
    <xf numFmtId="0" fontId="56" fillId="6" borderId="5" applyNumberFormat="0" applyAlignment="0" applyProtection="0"/>
    <xf numFmtId="0" fontId="50" fillId="6" borderId="4" applyNumberFormat="0" applyAlignment="0" applyProtection="0"/>
    <xf numFmtId="0" fontId="54" fillId="0" borderId="6" applyNumberFormat="0" applyFill="0" applyAlignment="0" applyProtection="0"/>
    <xf numFmtId="0" fontId="51" fillId="7" borderId="7" applyNumberFormat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40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40" fillId="32" borderId="0" applyNumberFormat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41" fillId="38" borderId="21">
      <alignment vertical="center"/>
    </xf>
    <xf numFmtId="0" fontId="60" fillId="0" borderId="0"/>
    <xf numFmtId="180" fontId="62" fillId="0" borderId="0" applyFont="0" applyFill="0" applyBorder="0" applyAlignment="0" applyProtection="0"/>
    <xf numFmtId="181" fontId="62" fillId="0" borderId="0" applyFont="0" applyFill="0" applyBorder="0" applyAlignment="0" applyProtection="0"/>
    <xf numFmtId="178" fontId="62" fillId="0" borderId="0" applyFont="0" applyFill="0" applyBorder="0" applyAlignment="0" applyProtection="0"/>
    <xf numFmtId="179" fontId="62" fillId="0" borderId="0" applyFon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0" fillId="5" borderId="4" applyNumberFormat="0" applyAlignment="0" applyProtection="0">
      <alignment vertical="center"/>
    </xf>
    <xf numFmtId="0" fontId="71" fillId="6" borderId="5" applyNumberFormat="0" applyAlignment="0" applyProtection="0">
      <alignment vertical="center"/>
    </xf>
    <xf numFmtId="0" fontId="72" fillId="6" borderId="4" applyNumberFormat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4" fillId="7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</cellStyleXfs>
  <cellXfs count="77">
    <xf numFmtId="0" fontId="0" fillId="0" borderId="0" xfId="0"/>
    <xf numFmtId="0" fontId="24" fillId="0" borderId="0" xfId="0" applyFont="1"/>
    <xf numFmtId="177" fontId="24" fillId="0" borderId="0" xfId="0" applyNumberFormat="1" applyFont="1"/>
    <xf numFmtId="0" fontId="0" fillId="0" borderId="0" xfId="0" applyAlignment="1"/>
    <xf numFmtId="0" fontId="24" fillId="0" borderId="0" xfId="0" applyNumberFormat="1" applyFont="1"/>
    <xf numFmtId="0" fontId="25" fillId="0" borderId="18" xfId="0" applyFont="1" applyBorder="1" applyAlignment="1">
      <alignment wrapText="1"/>
    </xf>
    <xf numFmtId="0" fontId="25" fillId="0" borderId="18" xfId="0" applyNumberFormat="1" applyFont="1" applyBorder="1" applyAlignment="1">
      <alignment wrapText="1"/>
    </xf>
    <xf numFmtId="0" fontId="24" fillId="0" borderId="18" xfId="0" applyFont="1" applyBorder="1" applyAlignment="1">
      <alignment wrapText="1"/>
    </xf>
    <xf numFmtId="0" fontId="24" fillId="0" borderId="18" xfId="0" applyFont="1" applyBorder="1" applyAlignment="1">
      <alignment horizontal="right" vertical="center" wrapText="1"/>
    </xf>
    <xf numFmtId="49" fontId="25" fillId="36" borderId="18" xfId="0" applyNumberFormat="1" applyFont="1" applyFill="1" applyBorder="1" applyAlignment="1">
      <alignment vertical="center" wrapText="1"/>
    </xf>
    <xf numFmtId="49" fontId="28" fillId="37" borderId="18" xfId="0" applyNumberFormat="1" applyFont="1" applyFill="1" applyBorder="1" applyAlignment="1">
      <alignment horizontal="center" vertical="center" wrapText="1"/>
    </xf>
    <xf numFmtId="0" fontId="25" fillId="33" borderId="18" xfId="0" applyFont="1" applyFill="1" applyBorder="1" applyAlignment="1">
      <alignment vertical="center" wrapText="1"/>
    </xf>
    <xf numFmtId="0" fontId="25" fillId="33" borderId="18" xfId="0" applyNumberFormat="1" applyFont="1" applyFill="1" applyBorder="1" applyAlignment="1">
      <alignment vertical="center" wrapText="1"/>
    </xf>
    <xf numFmtId="0" fontId="25" fillId="36" borderId="18" xfId="0" applyFont="1" applyFill="1" applyBorder="1" applyAlignment="1">
      <alignment vertical="center" wrapText="1"/>
    </xf>
    <xf numFmtId="0" fontId="25" fillId="37" borderId="18" xfId="0" applyFont="1" applyFill="1" applyBorder="1" applyAlignment="1">
      <alignment vertical="center" wrapText="1"/>
    </xf>
    <xf numFmtId="4" fontId="25" fillId="36" borderId="18" xfId="0" applyNumberFormat="1" applyFont="1" applyFill="1" applyBorder="1" applyAlignment="1">
      <alignment horizontal="right" vertical="top" wrapText="1"/>
    </xf>
    <xf numFmtId="4" fontId="25" fillId="37" borderId="18" xfId="0" applyNumberFormat="1" applyFont="1" applyFill="1" applyBorder="1" applyAlignment="1">
      <alignment horizontal="right" vertical="top" wrapText="1"/>
    </xf>
    <xf numFmtId="177" fontId="24" fillId="36" borderId="18" xfId="0" applyNumberFormat="1" applyFont="1" applyFill="1" applyBorder="1" applyAlignment="1">
      <alignment horizontal="center" vertical="center"/>
    </xf>
    <xf numFmtId="177" fontId="24" fillId="37" borderId="18" xfId="0" applyNumberFormat="1" applyFont="1" applyFill="1" applyBorder="1" applyAlignment="1">
      <alignment horizontal="center" vertical="center"/>
    </xf>
    <xf numFmtId="177" fontId="29" fillId="0" borderId="18" xfId="0" applyNumberFormat="1" applyFont="1" applyBorder="1"/>
    <xf numFmtId="177" fontId="24" fillId="36" borderId="18" xfId="0" applyNumberFormat="1" applyFont="1" applyFill="1" applyBorder="1"/>
    <xf numFmtId="177" fontId="24" fillId="37" borderId="18" xfId="0" applyNumberFormat="1" applyFont="1" applyFill="1" applyBorder="1"/>
    <xf numFmtId="177" fontId="24" fillId="0" borderId="18" xfId="0" applyNumberFormat="1" applyFont="1" applyBorder="1"/>
    <xf numFmtId="49" fontId="25" fillId="0" borderId="18" xfId="0" applyNumberFormat="1" applyFont="1" applyFill="1" applyBorder="1" applyAlignment="1">
      <alignment vertical="center" wrapText="1"/>
    </xf>
    <xf numFmtId="0" fontId="25" fillId="0" borderId="18" xfId="0" applyFont="1" applyFill="1" applyBorder="1" applyAlignment="1">
      <alignment vertical="center" wrapText="1"/>
    </xf>
    <xf numFmtId="4" fontId="25" fillId="0" borderId="18" xfId="0" applyNumberFormat="1" applyFont="1" applyFill="1" applyBorder="1" applyAlignment="1">
      <alignment horizontal="right" vertical="top" wrapText="1"/>
    </xf>
    <xf numFmtId="0" fontId="24" fillId="0" borderId="0" xfId="0" applyFont="1" applyFill="1"/>
    <xf numFmtId="176" fontId="25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5" fillId="0" borderId="0" xfId="0" applyNumberFormat="1" applyFont="1" applyAlignment="1"/>
    <xf numFmtId="1" fontId="35" fillId="0" borderId="0" xfId="0" applyNumberFormat="1" applyFont="1" applyAlignment="1"/>
    <xf numFmtId="0" fontId="24" fillId="0" borderId="0" xfId="0" applyFont="1"/>
    <xf numFmtId="0" fontId="59" fillId="0" borderId="0" xfId="0" applyNumberFormat="1" applyFont="1" applyAlignment="1"/>
    <xf numFmtId="0" fontId="24" fillId="0" borderId="0" xfId="0" applyFont="1"/>
    <xf numFmtId="0" fontId="60" fillId="0" borderId="0" xfId="110"/>
    <xf numFmtId="0" fontId="61" fillId="0" borderId="0" xfId="110" applyNumberFormat="1" applyFont="1"/>
    <xf numFmtId="1" fontId="59" fillId="0" borderId="0" xfId="0" applyNumberFormat="1" applyFont="1" applyAlignment="1"/>
    <xf numFmtId="0" fontId="24" fillId="0" borderId="0" xfId="0" applyFont="1" applyAlignment="1">
      <alignment vertical="center"/>
    </xf>
    <xf numFmtId="0" fontId="25" fillId="33" borderId="18" xfId="0" applyFont="1" applyFill="1" applyBorder="1" applyAlignment="1">
      <alignment vertical="center" wrapText="1"/>
    </xf>
    <xf numFmtId="49" fontId="25" fillId="33" borderId="18" xfId="0" applyNumberFormat="1" applyFont="1" applyFill="1" applyBorder="1" applyAlignment="1">
      <alignment horizontal="left" vertical="top" wrapText="1"/>
    </xf>
    <xf numFmtId="49" fontId="26" fillId="33" borderId="18" xfId="0" applyNumberFormat="1" applyFont="1" applyFill="1" applyBorder="1" applyAlignment="1">
      <alignment horizontal="left" vertical="top" wrapText="1"/>
    </xf>
    <xf numFmtId="14" fontId="25" fillId="33" borderId="18" xfId="0" applyNumberFormat="1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0" fontId="24" fillId="0" borderId="0" xfId="0" applyFont="1" applyAlignment="1">
      <alignment wrapText="1"/>
    </xf>
    <xf numFmtId="0" fontId="30" fillId="0" borderId="0" xfId="0" applyFont="1" applyAlignment="1">
      <alignment horizontal="left" wrapText="1"/>
    </xf>
    <xf numFmtId="0" fontId="24" fillId="0" borderId="0" xfId="0" applyFont="1" applyAlignment="1">
      <alignment horizontal="right" vertical="center" wrapText="1"/>
    </xf>
    <xf numFmtId="0" fontId="36" fillId="0" borderId="19" xfId="0" applyFont="1" applyBorder="1" applyAlignment="1">
      <alignment horizontal="left" vertical="center" wrapText="1"/>
    </xf>
    <xf numFmtId="0" fontId="24" fillId="0" borderId="19" xfId="0" applyFont="1" applyBorder="1" applyAlignment="1">
      <alignment wrapText="1"/>
    </xf>
    <xf numFmtId="0" fontId="25" fillId="0" borderId="10" xfId="0" applyFont="1" applyBorder="1" applyAlignment="1">
      <alignment wrapText="1"/>
    </xf>
    <xf numFmtId="0" fontId="24" fillId="0" borderId="11" xfId="0" applyFont="1" applyBorder="1" applyAlignment="1">
      <alignment wrapText="1"/>
    </xf>
    <xf numFmtId="0" fontId="24" fillId="0" borderId="11" xfId="0" applyFont="1" applyBorder="1" applyAlignment="1">
      <alignment horizontal="right" vertical="center" wrapText="1"/>
    </xf>
    <xf numFmtId="49" fontId="25" fillId="33" borderId="10" xfId="0" applyNumberFormat="1" applyFont="1" applyFill="1" applyBorder="1" applyAlignment="1">
      <alignment vertical="center" wrapText="1"/>
    </xf>
    <xf numFmtId="49" fontId="25" fillId="33" borderId="12" xfId="0" applyNumberFormat="1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wrapText="1"/>
    </xf>
    <xf numFmtId="0" fontId="25" fillId="33" borderId="13" xfId="0" applyFont="1" applyFill="1" applyBorder="1" applyAlignment="1">
      <alignment vertical="center" wrapText="1"/>
    </xf>
    <xf numFmtId="0" fontId="25" fillId="33" borderId="15" xfId="0" applyFont="1" applyFill="1" applyBorder="1" applyAlignment="1">
      <alignment vertical="center" wrapText="1"/>
    </xf>
    <xf numFmtId="0" fontId="25" fillId="33" borderId="12" xfId="0" applyFont="1" applyFill="1" applyBorder="1" applyAlignment="1">
      <alignment vertical="center" wrapText="1"/>
    </xf>
    <xf numFmtId="49" fontId="26" fillId="33" borderId="13" xfId="0" applyNumberFormat="1" applyFont="1" applyFill="1" applyBorder="1" applyAlignment="1">
      <alignment horizontal="left" vertical="top" wrapText="1"/>
    </xf>
    <xf numFmtId="49" fontId="26" fillId="33" borderId="14" xfId="0" applyNumberFormat="1" applyFont="1" applyFill="1" applyBorder="1" applyAlignment="1">
      <alignment horizontal="left" vertical="top" wrapText="1"/>
    </xf>
    <xf numFmtId="49" fontId="26" fillId="33" borderId="15" xfId="0" applyNumberFormat="1" applyFont="1" applyFill="1" applyBorder="1" applyAlignment="1">
      <alignment horizontal="left" vertical="top" wrapText="1"/>
    </xf>
    <xf numFmtId="4" fontId="26" fillId="34" borderId="10" xfId="0" applyNumberFormat="1" applyFont="1" applyFill="1" applyBorder="1" applyAlignment="1">
      <alignment horizontal="right" vertical="top" wrapText="1"/>
    </xf>
    <xf numFmtId="176" fontId="26" fillId="34" borderId="10" xfId="0" applyNumberFormat="1" applyFont="1" applyFill="1" applyBorder="1" applyAlignment="1">
      <alignment horizontal="right" vertical="top" wrapText="1"/>
    </xf>
    <xf numFmtId="176" fontId="26" fillId="34" borderId="12" xfId="0" applyNumberFormat="1" applyFont="1" applyFill="1" applyBorder="1" applyAlignment="1">
      <alignment horizontal="right" vertical="top" wrapText="1"/>
    </xf>
    <xf numFmtId="14" fontId="25" fillId="33" borderId="12" xfId="0" applyNumberFormat="1" applyFont="1" applyFill="1" applyBorder="1" applyAlignment="1">
      <alignment vertical="center" wrapText="1"/>
    </xf>
    <xf numFmtId="4" fontId="25" fillId="35" borderId="10" xfId="0" applyNumberFormat="1" applyFont="1" applyFill="1" applyBorder="1" applyAlignment="1">
      <alignment horizontal="right" vertical="top" wrapText="1"/>
    </xf>
    <xf numFmtId="176" fontId="25" fillId="35" borderId="10" xfId="0" applyNumberFormat="1" applyFont="1" applyFill="1" applyBorder="1" applyAlignment="1">
      <alignment horizontal="right" vertical="top" wrapText="1"/>
    </xf>
    <xf numFmtId="176" fontId="25" fillId="35" borderId="12" xfId="0" applyNumberFormat="1" applyFont="1" applyFill="1" applyBorder="1" applyAlignment="1">
      <alignment horizontal="right" vertical="top" wrapText="1"/>
    </xf>
    <xf numFmtId="14" fontId="25" fillId="33" borderId="16" xfId="0" applyNumberFormat="1" applyFont="1" applyFill="1" applyBorder="1" applyAlignment="1">
      <alignment vertical="center" wrapText="1"/>
    </xf>
    <xf numFmtId="0" fontId="25" fillId="35" borderId="10" xfId="0" applyFont="1" applyFill="1" applyBorder="1" applyAlignment="1">
      <alignment horizontal="right" vertical="top" wrapText="1"/>
    </xf>
    <xf numFmtId="0" fontId="25" fillId="35" borderId="12" xfId="0" applyFont="1" applyFill="1" applyBorder="1" applyAlignment="1">
      <alignment horizontal="right" vertical="top" wrapText="1"/>
    </xf>
    <xf numFmtId="14" fontId="25" fillId="33" borderId="17" xfId="0" applyNumberFormat="1" applyFont="1" applyFill="1" applyBorder="1" applyAlignment="1">
      <alignment vertical="center" wrapText="1"/>
    </xf>
    <xf numFmtId="4" fontId="25" fillId="35" borderId="13" xfId="0" applyNumberFormat="1" applyFont="1" applyFill="1" applyBorder="1" applyAlignment="1">
      <alignment horizontal="right" vertical="top" wrapText="1"/>
    </xf>
    <xf numFmtId="0" fontId="25" fillId="35" borderId="13" xfId="0" applyFont="1" applyFill="1" applyBorder="1" applyAlignment="1">
      <alignment horizontal="right" vertical="top" wrapText="1"/>
    </xf>
    <xf numFmtId="176" fontId="25" fillId="35" borderId="13" xfId="0" applyNumberFormat="1" applyFont="1" applyFill="1" applyBorder="1" applyAlignment="1">
      <alignment horizontal="right" vertical="top" wrapText="1"/>
    </xf>
    <xf numFmtId="176" fontId="25" fillId="35" borderId="20" xfId="0" applyNumberFormat="1" applyFont="1" applyFill="1" applyBorder="1" applyAlignment="1">
      <alignment horizontal="right" vertical="top" wrapText="1"/>
    </xf>
  </cellXfs>
  <cellStyles count="180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1 3" xfId="155"/>
    <cellStyle name="20% - 着色 2 2" xfId="88"/>
    <cellStyle name="20% - 着色 2 3" xfId="159"/>
    <cellStyle name="20% - 着色 3 2" xfId="92"/>
    <cellStyle name="20% - 着色 3 3" xfId="163"/>
    <cellStyle name="20% - 着色 4 2" xfId="96"/>
    <cellStyle name="20% - 着色 4 3" xfId="167"/>
    <cellStyle name="20% - 着色 5 2" xfId="100"/>
    <cellStyle name="20% - 着色 5 3" xfId="171"/>
    <cellStyle name="20% - 着色 6 2" xfId="104"/>
    <cellStyle name="20% - 着色 6 3" xfId="175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1 3" xfId="156"/>
    <cellStyle name="40% - 着色 2 2" xfId="89"/>
    <cellStyle name="40% - 着色 2 3" xfId="160"/>
    <cellStyle name="40% - 着色 3 2" xfId="93"/>
    <cellStyle name="40% - 着色 3 3" xfId="164"/>
    <cellStyle name="40% - 着色 4 2" xfId="97"/>
    <cellStyle name="40% - 着色 4 3" xfId="168"/>
    <cellStyle name="40% - 着色 5 2" xfId="101"/>
    <cellStyle name="40% - 着色 5 3" xfId="172"/>
    <cellStyle name="40% - 着色 6 2" xfId="105"/>
    <cellStyle name="40% - 着色 6 3" xfId="176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1 3" xfId="157"/>
    <cellStyle name="60% - 着色 2 2" xfId="90"/>
    <cellStyle name="60% - 着色 2 3" xfId="161"/>
    <cellStyle name="60% - 着色 3 2" xfId="94"/>
    <cellStyle name="60% - 着色 3 3" xfId="165"/>
    <cellStyle name="60% - 着色 4 2" xfId="98"/>
    <cellStyle name="60% - 着色 4 3" xfId="169"/>
    <cellStyle name="60% - 着色 5 2" xfId="102"/>
    <cellStyle name="60% - 着色 5 3" xfId="173"/>
    <cellStyle name="60% - 着色 6 2" xfId="106"/>
    <cellStyle name="60% - 着色 6 3" xfId="177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8"/>
    <cellStyle name="标题 2" xfId="3" builtinId="17" customBuiltin="1"/>
    <cellStyle name="标题 2 2" xfId="69"/>
    <cellStyle name="标题 2 3" xfId="139"/>
    <cellStyle name="标题 3" xfId="4" builtinId="18" customBuiltin="1"/>
    <cellStyle name="标题 3 2" xfId="70"/>
    <cellStyle name="标题 3 3" xfId="140"/>
    <cellStyle name="标题 4" xfId="5" builtinId="19" customBuiltin="1"/>
    <cellStyle name="标题 4 2" xfId="71"/>
    <cellStyle name="标题 4 3" xfId="141"/>
    <cellStyle name="标题 5" xfId="53"/>
    <cellStyle name="标题 6" xfId="67"/>
    <cellStyle name="标题 7" xfId="137"/>
    <cellStyle name="差" xfId="7" builtinId="27" customBuiltin="1"/>
    <cellStyle name="差 2" xfId="73"/>
    <cellStyle name="差 3" xfId="14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6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8"/>
    <cellStyle name="好" xfId="6" builtinId="26" customBuiltin="1"/>
    <cellStyle name="好 2" xfId="72"/>
    <cellStyle name="好 3" xfId="142"/>
    <cellStyle name="汇总" xfId="17" builtinId="25" customBuiltin="1"/>
    <cellStyle name="汇总 2" xfId="82"/>
    <cellStyle name="汇总 3" xfId="153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7"/>
    <cellStyle name="检查单元格" xfId="13" builtinId="23" customBuiltin="1"/>
    <cellStyle name="检查单元格 2" xfId="79"/>
    <cellStyle name="检查单元格 3" xfId="149"/>
    <cellStyle name="解释性文本" xfId="16" builtinId="53" customBuiltin="1"/>
    <cellStyle name="解释性文本 2" xfId="81"/>
    <cellStyle name="解释性文本 3" xfId="152"/>
    <cellStyle name="警告文本" xfId="14" builtinId="11" customBuiltin="1"/>
    <cellStyle name="警告文本 2" xfId="80"/>
    <cellStyle name="警告文本 3" xfId="150"/>
    <cellStyle name="链接单元格" xfId="12" builtinId="24" customBuiltin="1"/>
    <cellStyle name="链接单元格 2" xfId="78"/>
    <cellStyle name="链接单元格 3" xfId="14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适中 3" xfId="144"/>
    <cellStyle name="输出" xfId="10" builtinId="21" customBuiltin="1"/>
    <cellStyle name="输出 2" xfId="76"/>
    <cellStyle name="输出 3" xfId="146"/>
    <cellStyle name="输入" xfId="9" builtinId="20" customBuiltin="1"/>
    <cellStyle name="输入 2" xfId="75"/>
    <cellStyle name="输入 3" xfId="145"/>
    <cellStyle name="已访问的超链接" xfId="43" builtinId="9" customBuiltin="1"/>
    <cellStyle name="已访问的超链接 2" xfId="108"/>
    <cellStyle name="已访问的超链接 3" xfId="179"/>
    <cellStyle name="着色 1 2" xfId="83"/>
    <cellStyle name="着色 1 3" xfId="154"/>
    <cellStyle name="着色 2 2" xfId="87"/>
    <cellStyle name="着色 2 3" xfId="158"/>
    <cellStyle name="着色 3 2" xfId="91"/>
    <cellStyle name="着色 3 3" xfId="162"/>
    <cellStyle name="着色 4 2" xfId="95"/>
    <cellStyle name="着色 4 3" xfId="166"/>
    <cellStyle name="着色 5 2" xfId="99"/>
    <cellStyle name="着色 5 3" xfId="170"/>
    <cellStyle name="着色 6 2" xfId="103"/>
    <cellStyle name="着色 6 3" xfId="174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20" xfId="133"/>
    <cellStyle name="注释 21" xfId="134"/>
    <cellStyle name="注释 22" xfId="135"/>
    <cellStyle name="注释 23" xfId="151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65fcb40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2a700a2e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662" Type="http://schemas.openxmlformats.org/officeDocument/2006/relationships/image" Target="cid:4e73b109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e8444a69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642" Type="http://schemas.openxmlformats.org/officeDocument/2006/relationships/image" Target="cid:661a993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653" Type="http://schemas.openxmlformats.org/officeDocument/2006/relationships/hyperlink" Target="cid:2f9f8fb3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4e75acf6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b8a788a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655" Type="http://schemas.openxmlformats.org/officeDocument/2006/relationships/hyperlink" Target="cid:34bf228d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646" Type="http://schemas.openxmlformats.org/officeDocument/2006/relationships/image" Target="cid:10adffe8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e924812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39e35f07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1764861d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637" Type="http://schemas.openxmlformats.org/officeDocument/2006/relationships/hyperlink" Target="cid:f71361a42" TargetMode="External"/><Relationship Id="rId658" Type="http://schemas.openxmlformats.org/officeDocument/2006/relationships/image" Target="cid:39e35f2d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648" Type="http://schemas.openxmlformats.org/officeDocument/2006/relationships/image" Target="cid:17648645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638" Type="http://schemas.openxmlformats.org/officeDocument/2006/relationships/image" Target="cid:f71361e513" TargetMode="External"/><Relationship Id="rId659" Type="http://schemas.openxmlformats.org/officeDocument/2006/relationships/hyperlink" Target="cid:3f0b9c5c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649" Type="http://schemas.openxmlformats.org/officeDocument/2006/relationships/hyperlink" Target="cid:1afa43a8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3f0b9c83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639" Type="http://schemas.openxmlformats.org/officeDocument/2006/relationships/hyperlink" Target="cid:65fcb1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1afa43cf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4e73b0e0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661a96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652" Type="http://schemas.openxmlformats.org/officeDocument/2006/relationships/image" Target="cid:2a700a53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663" Type="http://schemas.openxmlformats.org/officeDocument/2006/relationships/hyperlink" Target="cid:4e75acc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643" Type="http://schemas.openxmlformats.org/officeDocument/2006/relationships/hyperlink" Target="cid:b8a7868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2f9f8fd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645" Type="http://schemas.openxmlformats.org/officeDocument/2006/relationships/hyperlink" Target="cid:10adffc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656" Type="http://schemas.openxmlformats.org/officeDocument/2006/relationships/image" Target="cid:34bf22ba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f1c66ea1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65fcb40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661a993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b8a788a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7621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0adffe8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17648645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1afa43cf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2a700a53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2f9f8fd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4bf22ba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74021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39e35f2d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3f0b9c83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4e73b109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4e75acf6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>
      <c r="A3" s="41" t="s">
        <v>5</v>
      </c>
      <c r="B3" s="41"/>
      <c r="C3" s="41"/>
      <c r="D3" s="41"/>
      <c r="E3" s="15">
        <f>SUM(E4:E40)</f>
        <v>34803715.446399987</v>
      </c>
      <c r="F3" s="25">
        <f>RA!I7</f>
        <v>-2063408.7307</v>
      </c>
      <c r="G3" s="16">
        <f>SUM(G4:G40)</f>
        <v>36867124.177099995</v>
      </c>
      <c r="H3" s="27">
        <f>RA!J7</f>
        <v>-5.9287024509718904</v>
      </c>
      <c r="I3" s="20">
        <f>SUM(I4:I40)</f>
        <v>34803723.240385592</v>
      </c>
      <c r="J3" s="21">
        <f>SUM(J4:J40)</f>
        <v>36867124.211995006</v>
      </c>
      <c r="K3" s="22">
        <f>E3-I3</f>
        <v>-7.7939856052398682</v>
      </c>
      <c r="L3" s="22">
        <f>G3-J3</f>
        <v>-3.489501029253006E-2</v>
      </c>
    </row>
    <row r="4" spans="1:13">
      <c r="A4" s="42">
        <f>RA!A8</f>
        <v>42435</v>
      </c>
      <c r="B4" s="12">
        <v>12</v>
      </c>
      <c r="C4" s="40" t="s">
        <v>6</v>
      </c>
      <c r="D4" s="40"/>
      <c r="E4" s="15">
        <f>VLOOKUP(C4,RA!B8:D36,3,0)</f>
        <v>1975073.6292999999</v>
      </c>
      <c r="F4" s="25">
        <f>VLOOKUP(C4,RA!B8:I39,8,0)</f>
        <v>-376180.46519999998</v>
      </c>
      <c r="G4" s="16">
        <f t="shared" ref="G4:G40" si="0">E4-F4</f>
        <v>2351254.0944999997</v>
      </c>
      <c r="H4" s="27">
        <f>RA!J8</f>
        <v>-19.046402099618199</v>
      </c>
      <c r="I4" s="20">
        <f>VLOOKUP(B4,RMS!B:D,3,FALSE)</f>
        <v>1975074.2009495699</v>
      </c>
      <c r="J4" s="21">
        <f>VLOOKUP(B4,RMS!B:E,4,FALSE)</f>
        <v>2351254.1109418799</v>
      </c>
      <c r="K4" s="22">
        <f t="shared" ref="K4:K40" si="1">E4-I4</f>
        <v>-0.57164957001805305</v>
      </c>
      <c r="L4" s="22">
        <f t="shared" ref="L4:L40" si="2">G4-J4</f>
        <v>-1.6441880259662867E-2</v>
      </c>
    </row>
    <row r="5" spans="1:13">
      <c r="A5" s="42"/>
      <c r="B5" s="12">
        <v>13</v>
      </c>
      <c r="C5" s="40" t="s">
        <v>7</v>
      </c>
      <c r="D5" s="40"/>
      <c r="E5" s="15">
        <f>VLOOKUP(C5,RA!B8:D37,3,0)</f>
        <v>237311.3223</v>
      </c>
      <c r="F5" s="25">
        <f>VLOOKUP(C5,RA!B9:I40,8,0)</f>
        <v>17785.562699999999</v>
      </c>
      <c r="G5" s="16">
        <f t="shared" si="0"/>
        <v>219525.75959999999</v>
      </c>
      <c r="H5" s="27">
        <f>RA!J9</f>
        <v>7.4946119416570296</v>
      </c>
      <c r="I5" s="20">
        <f>VLOOKUP(B5,RMS!B:D,3,FALSE)</f>
        <v>237311.38503247901</v>
      </c>
      <c r="J5" s="21">
        <f>VLOOKUP(B5,RMS!B:E,4,FALSE)</f>
        <v>219525.77630854701</v>
      </c>
      <c r="K5" s="22">
        <f t="shared" si="1"/>
        <v>-6.2732479011174291E-2</v>
      </c>
      <c r="L5" s="22">
        <f t="shared" si="2"/>
        <v>-1.6708547016605735E-2</v>
      </c>
      <c r="M5" s="32"/>
    </row>
    <row r="6" spans="1:13">
      <c r="A6" s="42"/>
      <c r="B6" s="12">
        <v>14</v>
      </c>
      <c r="C6" s="40" t="s">
        <v>8</v>
      </c>
      <c r="D6" s="40"/>
      <c r="E6" s="15">
        <f>VLOOKUP(C6,RA!B10:D38,3,0)</f>
        <v>269728.29519999999</v>
      </c>
      <c r="F6" s="25">
        <f>VLOOKUP(C6,RA!B10:I41,8,0)</f>
        <v>19816.4673</v>
      </c>
      <c r="G6" s="16">
        <f t="shared" si="0"/>
        <v>249911.8279</v>
      </c>
      <c r="H6" s="27">
        <f>RA!J10</f>
        <v>7.3468255472813304</v>
      </c>
      <c r="I6" s="20">
        <f>VLOOKUP(B6,RMS!B:D,3,FALSE)</f>
        <v>269730.71836021502</v>
      </c>
      <c r="J6" s="21">
        <f>VLOOKUP(B6,RMS!B:E,4,FALSE)</f>
        <v>249911.82940246299</v>
      </c>
      <c r="K6" s="22">
        <f>E6-I6</f>
        <v>-2.4231602150248364</v>
      </c>
      <c r="L6" s="22">
        <f t="shared" si="2"/>
        <v>-1.502462982898578E-3</v>
      </c>
      <c r="M6" s="32"/>
    </row>
    <row r="7" spans="1:13">
      <c r="A7" s="42"/>
      <c r="B7" s="12">
        <v>15</v>
      </c>
      <c r="C7" s="40" t="s">
        <v>9</v>
      </c>
      <c r="D7" s="40"/>
      <c r="E7" s="15">
        <f>VLOOKUP(C7,RA!B10:D39,3,0)</f>
        <v>67773.190199999997</v>
      </c>
      <c r="F7" s="25">
        <f>VLOOKUP(C7,RA!B11:I42,8,0)</f>
        <v>9847.02</v>
      </c>
      <c r="G7" s="16">
        <f t="shared" si="0"/>
        <v>57926.170199999993</v>
      </c>
      <c r="H7" s="27">
        <f>RA!J11</f>
        <v>14.5293735929226</v>
      </c>
      <c r="I7" s="20">
        <f>VLOOKUP(B7,RMS!B:D,3,FALSE)</f>
        <v>67773.257710710197</v>
      </c>
      <c r="J7" s="21">
        <f>VLOOKUP(B7,RMS!B:E,4,FALSE)</f>
        <v>57926.170238824598</v>
      </c>
      <c r="K7" s="22">
        <f t="shared" si="1"/>
        <v>-6.7510710199712776E-2</v>
      </c>
      <c r="L7" s="22">
        <f t="shared" si="2"/>
        <v>-3.8824604416731745E-5</v>
      </c>
      <c r="M7" s="32"/>
    </row>
    <row r="8" spans="1:13">
      <c r="A8" s="42"/>
      <c r="B8" s="12">
        <v>16</v>
      </c>
      <c r="C8" s="40" t="s">
        <v>10</v>
      </c>
      <c r="D8" s="40"/>
      <c r="E8" s="15">
        <f>VLOOKUP(C8,RA!B12:D39,3,0)</f>
        <v>497691.40370000002</v>
      </c>
      <c r="F8" s="25">
        <f>VLOOKUP(C8,RA!B12:I43,8,0)</f>
        <v>-3856.6680000000001</v>
      </c>
      <c r="G8" s="16">
        <f t="shared" si="0"/>
        <v>501548.07170000003</v>
      </c>
      <c r="H8" s="27">
        <f>RA!J12</f>
        <v>-0.77491151571601902</v>
      </c>
      <c r="I8" s="20">
        <f>VLOOKUP(B8,RMS!B:D,3,FALSE)</f>
        <v>497691.37826666702</v>
      </c>
      <c r="J8" s="21">
        <f>VLOOKUP(B8,RMS!B:E,4,FALSE)</f>
        <v>501548.07444359001</v>
      </c>
      <c r="K8" s="22">
        <f t="shared" si="1"/>
        <v>2.5433333008550107E-2</v>
      </c>
      <c r="L8" s="22">
        <f t="shared" si="2"/>
        <v>-2.743589982856065E-3</v>
      </c>
      <c r="M8" s="32"/>
    </row>
    <row r="9" spans="1:13">
      <c r="A9" s="42"/>
      <c r="B9" s="12">
        <v>17</v>
      </c>
      <c r="C9" s="40" t="s">
        <v>11</v>
      </c>
      <c r="D9" s="40"/>
      <c r="E9" s="15">
        <f>VLOOKUP(C9,RA!B12:D40,3,0)</f>
        <v>1942683.6812</v>
      </c>
      <c r="F9" s="25">
        <f>VLOOKUP(C9,RA!B13:I44,8,0)</f>
        <v>-364468.78009999997</v>
      </c>
      <c r="G9" s="16">
        <f t="shared" si="0"/>
        <v>2307152.4613000001</v>
      </c>
      <c r="H9" s="27">
        <f>RA!J13</f>
        <v>-18.761097528490399</v>
      </c>
      <c r="I9" s="20">
        <f>VLOOKUP(B9,RMS!B:D,3,FALSE)</f>
        <v>1942684.3854547001</v>
      </c>
      <c r="J9" s="21">
        <f>VLOOKUP(B9,RMS!B:E,4,FALSE)</f>
        <v>2307152.4596521398</v>
      </c>
      <c r="K9" s="22">
        <f t="shared" si="1"/>
        <v>-0.70425470010377467</v>
      </c>
      <c r="L9" s="22">
        <f t="shared" si="2"/>
        <v>1.6478602774441242E-3</v>
      </c>
      <c r="M9" s="32"/>
    </row>
    <row r="10" spans="1:13">
      <c r="A10" s="42"/>
      <c r="B10" s="12">
        <v>18</v>
      </c>
      <c r="C10" s="40" t="s">
        <v>12</v>
      </c>
      <c r="D10" s="40"/>
      <c r="E10" s="15">
        <f>VLOOKUP(C10,RA!B14:D41,3,0)</f>
        <v>188413.13889999999</v>
      </c>
      <c r="F10" s="25">
        <f>VLOOKUP(C10,RA!B14:I44,8,0)</f>
        <v>34752.537100000001</v>
      </c>
      <c r="G10" s="16">
        <f t="shared" si="0"/>
        <v>153660.6018</v>
      </c>
      <c r="H10" s="27">
        <f>RA!J14</f>
        <v>18.444858624453399</v>
      </c>
      <c r="I10" s="20">
        <f>VLOOKUP(B10,RMS!B:D,3,FALSE)</f>
        <v>188413.18742906</v>
      </c>
      <c r="J10" s="21">
        <f>VLOOKUP(B10,RMS!B:E,4,FALSE)</f>
        <v>153660.606994017</v>
      </c>
      <c r="K10" s="22">
        <f t="shared" si="1"/>
        <v>-4.8529060004511848E-2</v>
      </c>
      <c r="L10" s="22">
        <f t="shared" si="2"/>
        <v>-5.1940169942099601E-3</v>
      </c>
      <c r="M10" s="32"/>
    </row>
    <row r="11" spans="1:13">
      <c r="A11" s="42"/>
      <c r="B11" s="12">
        <v>19</v>
      </c>
      <c r="C11" s="40" t="s">
        <v>13</v>
      </c>
      <c r="D11" s="40"/>
      <c r="E11" s="15">
        <f>VLOOKUP(C11,RA!B14:D42,3,0)</f>
        <v>296226.51199999999</v>
      </c>
      <c r="F11" s="25">
        <f>VLOOKUP(C11,RA!B15:I45,8,0)</f>
        <v>-92058.777700000006</v>
      </c>
      <c r="G11" s="16">
        <f t="shared" si="0"/>
        <v>388285.28969999996</v>
      </c>
      <c r="H11" s="27">
        <f>RA!J15</f>
        <v>-31.077156827880401</v>
      </c>
      <c r="I11" s="20">
        <f>VLOOKUP(B11,RMS!B:D,3,FALSE)</f>
        <v>296226.80435897398</v>
      </c>
      <c r="J11" s="21">
        <f>VLOOKUP(B11,RMS!B:E,4,FALSE)</f>
        <v>388285.28990341898</v>
      </c>
      <c r="K11" s="22">
        <f t="shared" si="1"/>
        <v>-0.29235897399485111</v>
      </c>
      <c r="L11" s="22">
        <f t="shared" si="2"/>
        <v>-2.0341901108622551E-4</v>
      </c>
      <c r="M11" s="32"/>
    </row>
    <row r="12" spans="1:13">
      <c r="A12" s="42"/>
      <c r="B12" s="12">
        <v>21</v>
      </c>
      <c r="C12" s="40" t="s">
        <v>14</v>
      </c>
      <c r="D12" s="40"/>
      <c r="E12" s="15">
        <f>VLOOKUP(C12,RA!B16:D43,3,0)</f>
        <v>1418196.3674999999</v>
      </c>
      <c r="F12" s="25">
        <f>VLOOKUP(C12,RA!B16:I46,8,0)</f>
        <v>-13493.031300000001</v>
      </c>
      <c r="G12" s="16">
        <f t="shared" si="0"/>
        <v>1431689.3987999998</v>
      </c>
      <c r="H12" s="27">
        <f>RA!J16</f>
        <v>-0.95142193346507797</v>
      </c>
      <c r="I12" s="20">
        <f>VLOOKUP(B12,RMS!B:D,3,FALSE)</f>
        <v>1418195.5567888899</v>
      </c>
      <c r="J12" s="21">
        <f>VLOOKUP(B12,RMS!B:E,4,FALSE)</f>
        <v>1431689.3985222201</v>
      </c>
      <c r="K12" s="22">
        <f t="shared" si="1"/>
        <v>0.81071111001074314</v>
      </c>
      <c r="L12" s="22">
        <f t="shared" si="2"/>
        <v>2.7777976356446743E-4</v>
      </c>
      <c r="M12" s="32"/>
    </row>
    <row r="13" spans="1:13">
      <c r="A13" s="42"/>
      <c r="B13" s="12">
        <v>22</v>
      </c>
      <c r="C13" s="40" t="s">
        <v>15</v>
      </c>
      <c r="D13" s="40"/>
      <c r="E13" s="15">
        <f>VLOOKUP(C13,RA!B16:D44,3,0)</f>
        <v>554030.49230000004</v>
      </c>
      <c r="F13" s="25">
        <f>VLOOKUP(C13,RA!B17:I47,8,0)</f>
        <v>52302.506000000001</v>
      </c>
      <c r="G13" s="16">
        <f t="shared" si="0"/>
        <v>501727.98630000005</v>
      </c>
      <c r="H13" s="27">
        <f>RA!J17</f>
        <v>9.4403659594387292</v>
      </c>
      <c r="I13" s="20">
        <f>VLOOKUP(B13,RMS!B:D,3,FALSE)</f>
        <v>554030.50929658103</v>
      </c>
      <c r="J13" s="21">
        <f>VLOOKUP(B13,RMS!B:E,4,FALSE)</f>
        <v>501727.98784273502</v>
      </c>
      <c r="K13" s="22">
        <f t="shared" si="1"/>
        <v>-1.6996580990962684E-2</v>
      </c>
      <c r="L13" s="22">
        <f t="shared" si="2"/>
        <v>-1.5427349717356265E-3</v>
      </c>
      <c r="M13" s="32"/>
    </row>
    <row r="14" spans="1:13">
      <c r="A14" s="42"/>
      <c r="B14" s="12">
        <v>23</v>
      </c>
      <c r="C14" s="40" t="s">
        <v>16</v>
      </c>
      <c r="D14" s="40"/>
      <c r="E14" s="15">
        <f>VLOOKUP(C14,RA!B18:D44,3,0)</f>
        <v>1941689.6331</v>
      </c>
      <c r="F14" s="25">
        <f>VLOOKUP(C14,RA!B18:I48,8,0)</f>
        <v>218889.14490000001</v>
      </c>
      <c r="G14" s="16">
        <f t="shared" si="0"/>
        <v>1722800.4882</v>
      </c>
      <c r="H14" s="27">
        <f>RA!J18</f>
        <v>11.273127340672501</v>
      </c>
      <c r="I14" s="20">
        <f>VLOOKUP(B14,RMS!B:D,3,FALSE)</f>
        <v>1941689.9279829101</v>
      </c>
      <c r="J14" s="21">
        <f>VLOOKUP(B14,RMS!B:E,4,FALSE)</f>
        <v>1722800.4826777801</v>
      </c>
      <c r="K14" s="22">
        <f t="shared" si="1"/>
        <v>-0.29488291009329259</v>
      </c>
      <c r="L14" s="22">
        <f t="shared" si="2"/>
        <v>5.522219929844141E-3</v>
      </c>
      <c r="M14" s="32"/>
    </row>
    <row r="15" spans="1:13">
      <c r="A15" s="42"/>
      <c r="B15" s="12">
        <v>24</v>
      </c>
      <c r="C15" s="40" t="s">
        <v>17</v>
      </c>
      <c r="D15" s="40"/>
      <c r="E15" s="15">
        <f>VLOOKUP(C15,RA!B18:D45,3,0)</f>
        <v>852964.45189999999</v>
      </c>
      <c r="F15" s="25">
        <f>VLOOKUP(C15,RA!B19:I49,8,0)</f>
        <v>29762.9679</v>
      </c>
      <c r="G15" s="16">
        <f t="shared" si="0"/>
        <v>823201.48399999994</v>
      </c>
      <c r="H15" s="27">
        <f>RA!J19</f>
        <v>3.4893561898977401</v>
      </c>
      <c r="I15" s="20">
        <f>VLOOKUP(B15,RMS!B:D,3,FALSE)</f>
        <v>852964.45710598305</v>
      </c>
      <c r="J15" s="21">
        <f>VLOOKUP(B15,RMS!B:E,4,FALSE)</f>
        <v>823201.48754957295</v>
      </c>
      <c r="K15" s="22">
        <f t="shared" si="1"/>
        <v>-5.2059830632060766E-3</v>
      </c>
      <c r="L15" s="22">
        <f t="shared" si="2"/>
        <v>-3.5495730116963387E-3</v>
      </c>
      <c r="M15" s="32"/>
    </row>
    <row r="16" spans="1:13">
      <c r="A16" s="42"/>
      <c r="B16" s="12">
        <v>25</v>
      </c>
      <c r="C16" s="40" t="s">
        <v>18</v>
      </c>
      <c r="D16" s="40"/>
      <c r="E16" s="15">
        <f>VLOOKUP(C16,RA!B20:D46,3,0)</f>
        <v>4025227.1729000001</v>
      </c>
      <c r="F16" s="25">
        <f>VLOOKUP(C16,RA!B20:I50,8,0)</f>
        <v>-439126.40509999997</v>
      </c>
      <c r="G16" s="16">
        <f t="shared" si="0"/>
        <v>4464353.5779999997</v>
      </c>
      <c r="H16" s="27">
        <f>RA!J20</f>
        <v>-10.909357068252801</v>
      </c>
      <c r="I16" s="20">
        <f>VLOOKUP(B16,RMS!B:D,3,FALSE)</f>
        <v>4025227.1288999999</v>
      </c>
      <c r="J16" s="21">
        <f>VLOOKUP(B16,RMS!B:E,4,FALSE)</f>
        <v>4464353.5779999997</v>
      </c>
      <c r="K16" s="22">
        <f t="shared" si="1"/>
        <v>4.4000000227242708E-2</v>
      </c>
      <c r="L16" s="22">
        <f t="shared" si="2"/>
        <v>0</v>
      </c>
      <c r="M16" s="32"/>
    </row>
    <row r="17" spans="1:13">
      <c r="A17" s="42"/>
      <c r="B17" s="12">
        <v>26</v>
      </c>
      <c r="C17" s="40" t="s">
        <v>19</v>
      </c>
      <c r="D17" s="40"/>
      <c r="E17" s="15">
        <f>VLOOKUP(C17,RA!B20:D47,3,0)</f>
        <v>450056.7524</v>
      </c>
      <c r="F17" s="25">
        <f>VLOOKUP(C17,RA!B21:I51,8,0)</f>
        <v>31430.1937</v>
      </c>
      <c r="G17" s="16">
        <f t="shared" si="0"/>
        <v>418626.55869999999</v>
      </c>
      <c r="H17" s="27">
        <f>RA!J21</f>
        <v>6.9836067412372902</v>
      </c>
      <c r="I17" s="20">
        <f>VLOOKUP(B17,RMS!B:D,3,FALSE)</f>
        <v>450056.312079328</v>
      </c>
      <c r="J17" s="21">
        <f>VLOOKUP(B17,RMS!B:E,4,FALSE)</f>
        <v>418626.55885949603</v>
      </c>
      <c r="K17" s="22">
        <f t="shared" si="1"/>
        <v>0.44032067200168967</v>
      </c>
      <c r="L17" s="22">
        <f t="shared" si="2"/>
        <v>-1.5949603402987123E-4</v>
      </c>
      <c r="M17" s="32"/>
    </row>
    <row r="18" spans="1:13">
      <c r="A18" s="42"/>
      <c r="B18" s="12">
        <v>27</v>
      </c>
      <c r="C18" s="40" t="s">
        <v>20</v>
      </c>
      <c r="D18" s="40"/>
      <c r="E18" s="15">
        <f>VLOOKUP(C18,RA!B22:D48,3,0)</f>
        <v>1479791.1649</v>
      </c>
      <c r="F18" s="25">
        <f>VLOOKUP(C18,RA!B22:I52,8,0)</f>
        <v>50616.5887</v>
      </c>
      <c r="G18" s="16">
        <f t="shared" si="0"/>
        <v>1429174.5762</v>
      </c>
      <c r="H18" s="27">
        <f>RA!J22</f>
        <v>3.4205224291510401</v>
      </c>
      <c r="I18" s="20">
        <f>VLOOKUP(B18,RMS!B:D,3,FALSE)</f>
        <v>1479792.34183333</v>
      </c>
      <c r="J18" s="21">
        <f>VLOOKUP(B18,RMS!B:E,4,FALSE)</f>
        <v>1429174.57636667</v>
      </c>
      <c r="K18" s="22">
        <f t="shared" si="1"/>
        <v>-1.1769333300180733</v>
      </c>
      <c r="L18" s="22">
        <f t="shared" si="2"/>
        <v>-1.6666995361447334E-4</v>
      </c>
      <c r="M18" s="32"/>
    </row>
    <row r="19" spans="1:13">
      <c r="A19" s="42"/>
      <c r="B19" s="12">
        <v>29</v>
      </c>
      <c r="C19" s="40" t="s">
        <v>21</v>
      </c>
      <c r="D19" s="40"/>
      <c r="E19" s="15">
        <f>VLOOKUP(C19,RA!B22:D49,3,0)</f>
        <v>12436411.5121</v>
      </c>
      <c r="F19" s="25">
        <f>VLOOKUP(C19,RA!B23:I53,8,0)</f>
        <v>-1847777.3059</v>
      </c>
      <c r="G19" s="16">
        <f t="shared" si="0"/>
        <v>14284188.818</v>
      </c>
      <c r="H19" s="27">
        <f>RA!J23</f>
        <v>-14.8578012564332</v>
      </c>
      <c r="I19" s="20">
        <f>VLOOKUP(B19,RMS!B:D,3,FALSE)</f>
        <v>12436414.149782101</v>
      </c>
      <c r="J19" s="21">
        <f>VLOOKUP(B19,RMS!B:E,4,FALSE)</f>
        <v>14284188.865205999</v>
      </c>
      <c r="K19" s="22">
        <f t="shared" si="1"/>
        <v>-2.6376821007579565</v>
      </c>
      <c r="L19" s="22">
        <f t="shared" si="2"/>
        <v>-4.7205999493598938E-2</v>
      </c>
      <c r="M19" s="32"/>
    </row>
    <row r="20" spans="1:13">
      <c r="A20" s="42"/>
      <c r="B20" s="12">
        <v>31</v>
      </c>
      <c r="C20" s="40" t="s">
        <v>22</v>
      </c>
      <c r="D20" s="40"/>
      <c r="E20" s="15">
        <f>VLOOKUP(C20,RA!B24:D50,3,0)</f>
        <v>248534.87779999999</v>
      </c>
      <c r="F20" s="25">
        <f>VLOOKUP(C20,RA!B24:I54,8,0)</f>
        <v>39878.6175</v>
      </c>
      <c r="G20" s="16">
        <f t="shared" si="0"/>
        <v>208656.26029999999</v>
      </c>
      <c r="H20" s="27">
        <f>RA!J24</f>
        <v>16.045481363823299</v>
      </c>
      <c r="I20" s="20">
        <f>VLOOKUP(B20,RMS!B:D,3,FALSE)</f>
        <v>248534.88476060799</v>
      </c>
      <c r="J20" s="21">
        <f>VLOOKUP(B20,RMS!B:E,4,FALSE)</f>
        <v>208656.25402151901</v>
      </c>
      <c r="K20" s="22">
        <f t="shared" si="1"/>
        <v>-6.9606080069206655E-3</v>
      </c>
      <c r="L20" s="22">
        <f t="shared" si="2"/>
        <v>6.2784809852018952E-3</v>
      </c>
      <c r="M20" s="32"/>
    </row>
    <row r="21" spans="1:13">
      <c r="A21" s="42"/>
      <c r="B21" s="12">
        <v>32</v>
      </c>
      <c r="C21" s="40" t="s">
        <v>23</v>
      </c>
      <c r="D21" s="40"/>
      <c r="E21" s="15">
        <f>VLOOKUP(C21,RA!B24:D51,3,0)</f>
        <v>326416.8469</v>
      </c>
      <c r="F21" s="25">
        <f>VLOOKUP(C21,RA!B25:I55,8,0)</f>
        <v>28969.119200000001</v>
      </c>
      <c r="G21" s="16">
        <f t="shared" si="0"/>
        <v>297447.72769999999</v>
      </c>
      <c r="H21" s="27">
        <f>RA!J25</f>
        <v>8.8748848213936995</v>
      </c>
      <c r="I21" s="20">
        <f>VLOOKUP(B21,RMS!B:D,3,FALSE)</f>
        <v>326417.13028270198</v>
      </c>
      <c r="J21" s="21">
        <f>VLOOKUP(B21,RMS!B:E,4,FALSE)</f>
        <v>297447.69889184798</v>
      </c>
      <c r="K21" s="22">
        <f t="shared" si="1"/>
        <v>-0.28338270197855309</v>
      </c>
      <c r="L21" s="22">
        <f t="shared" si="2"/>
        <v>2.8808152012061328E-2</v>
      </c>
      <c r="M21" s="32"/>
    </row>
    <row r="22" spans="1:13">
      <c r="A22" s="42"/>
      <c r="B22" s="12">
        <v>33</v>
      </c>
      <c r="C22" s="40" t="s">
        <v>24</v>
      </c>
      <c r="D22" s="40"/>
      <c r="E22" s="15">
        <f>VLOOKUP(C22,RA!B26:D52,3,0)</f>
        <v>612828.83770000003</v>
      </c>
      <c r="F22" s="25">
        <f>VLOOKUP(C22,RA!B26:I56,8,0)</f>
        <v>132227.19769999999</v>
      </c>
      <c r="G22" s="16">
        <f t="shared" si="0"/>
        <v>480601.64</v>
      </c>
      <c r="H22" s="27">
        <f>RA!J26</f>
        <v>21.576529948600399</v>
      </c>
      <c r="I22" s="20">
        <f>VLOOKUP(B22,RMS!B:D,3,FALSE)</f>
        <v>612828.81185301405</v>
      </c>
      <c r="J22" s="21">
        <f>VLOOKUP(B22,RMS!B:E,4,FALSE)</f>
        <v>480601.62328933598</v>
      </c>
      <c r="K22" s="22">
        <f t="shared" si="1"/>
        <v>2.5846985983662307E-2</v>
      </c>
      <c r="L22" s="22">
        <f t="shared" si="2"/>
        <v>1.6710664029233158E-2</v>
      </c>
      <c r="M22" s="32"/>
    </row>
    <row r="23" spans="1:13">
      <c r="A23" s="42"/>
      <c r="B23" s="12">
        <v>34</v>
      </c>
      <c r="C23" s="40" t="s">
        <v>25</v>
      </c>
      <c r="D23" s="40"/>
      <c r="E23" s="15">
        <f>VLOOKUP(C23,RA!B26:D53,3,0)</f>
        <v>253863.50750000001</v>
      </c>
      <c r="F23" s="25">
        <f>VLOOKUP(C23,RA!B27:I57,8,0)</f>
        <v>71300.687000000005</v>
      </c>
      <c r="G23" s="16">
        <f t="shared" si="0"/>
        <v>182562.8205</v>
      </c>
      <c r="H23" s="27">
        <f>RA!J27</f>
        <v>28.086229368748501</v>
      </c>
      <c r="I23" s="20">
        <f>VLOOKUP(B23,RMS!B:D,3,FALSE)</f>
        <v>253863.282005257</v>
      </c>
      <c r="J23" s="21">
        <f>VLOOKUP(B23,RMS!B:E,4,FALSE)</f>
        <v>182562.859982416</v>
      </c>
      <c r="K23" s="22">
        <f t="shared" si="1"/>
        <v>0.22549474300467409</v>
      </c>
      <c r="L23" s="22">
        <f t="shared" si="2"/>
        <v>-3.9482416003011167E-2</v>
      </c>
      <c r="M23" s="32"/>
    </row>
    <row r="24" spans="1:13">
      <c r="A24" s="42"/>
      <c r="B24" s="12">
        <v>35</v>
      </c>
      <c r="C24" s="40" t="s">
        <v>26</v>
      </c>
      <c r="D24" s="40"/>
      <c r="E24" s="15">
        <f>VLOOKUP(C24,RA!B28:D54,3,0)</f>
        <v>833227.93949999998</v>
      </c>
      <c r="F24" s="25">
        <f>VLOOKUP(C24,RA!B28:I58,8,0)</f>
        <v>40916.9421</v>
      </c>
      <c r="G24" s="16">
        <f t="shared" si="0"/>
        <v>792310.99739999999</v>
      </c>
      <c r="H24" s="27">
        <f>RA!J28</f>
        <v>4.9106541151936502</v>
      </c>
      <c r="I24" s="20">
        <f>VLOOKUP(B24,RMS!B:D,3,FALSE)</f>
        <v>833227.93957261206</v>
      </c>
      <c r="J24" s="21">
        <f>VLOOKUP(B24,RMS!B:E,4,FALSE)</f>
        <v>792310.99194113899</v>
      </c>
      <c r="K24" s="22">
        <f t="shared" si="1"/>
        <v>-7.2612077929079533E-5</v>
      </c>
      <c r="L24" s="22">
        <f t="shared" si="2"/>
        <v>5.4588610073551536E-3</v>
      </c>
      <c r="M24" s="32"/>
    </row>
    <row r="25" spans="1:13">
      <c r="A25" s="42"/>
      <c r="B25" s="12">
        <v>36</v>
      </c>
      <c r="C25" s="40" t="s">
        <v>27</v>
      </c>
      <c r="D25" s="40"/>
      <c r="E25" s="15">
        <f>VLOOKUP(C25,RA!B28:D55,3,0)</f>
        <v>669786.75630000001</v>
      </c>
      <c r="F25" s="25">
        <f>VLOOKUP(C25,RA!B29:I59,8,0)</f>
        <v>83379.531499999997</v>
      </c>
      <c r="G25" s="16">
        <f t="shared" si="0"/>
        <v>586407.22479999997</v>
      </c>
      <c r="H25" s="27">
        <f>RA!J29</f>
        <v>12.4486682837088</v>
      </c>
      <c r="I25" s="20">
        <f>VLOOKUP(B25,RMS!B:D,3,FALSE)</f>
        <v>669787.77384867298</v>
      </c>
      <c r="J25" s="21">
        <f>VLOOKUP(B25,RMS!B:E,4,FALSE)</f>
        <v>586407.21864351805</v>
      </c>
      <c r="K25" s="22">
        <f t="shared" si="1"/>
        <v>-1.0175486729713157</v>
      </c>
      <c r="L25" s="22">
        <f t="shared" si="2"/>
        <v>6.1564819188788533E-3</v>
      </c>
      <c r="M25" s="32"/>
    </row>
    <row r="26" spans="1:13">
      <c r="A26" s="42"/>
      <c r="B26" s="12">
        <v>37</v>
      </c>
      <c r="C26" s="40" t="s">
        <v>71</v>
      </c>
      <c r="D26" s="40"/>
      <c r="E26" s="15">
        <f>VLOOKUP(C26,RA!B30:D56,3,0)</f>
        <v>1075215.7261999999</v>
      </c>
      <c r="F26" s="25">
        <f>VLOOKUP(C26,RA!B30:I60,8,0)</f>
        <v>115261.6636</v>
      </c>
      <c r="G26" s="16">
        <f t="shared" si="0"/>
        <v>959954.06259999995</v>
      </c>
      <c r="H26" s="27">
        <f>RA!J30</f>
        <v>10.7198640041617</v>
      </c>
      <c r="I26" s="20">
        <f>VLOOKUP(B26,RMS!B:D,3,FALSE)</f>
        <v>1075215.5892203499</v>
      </c>
      <c r="J26" s="21">
        <f>VLOOKUP(B26,RMS!B:E,4,FALSE)</f>
        <v>959954.08414493199</v>
      </c>
      <c r="K26" s="22">
        <f t="shared" si="1"/>
        <v>0.13697965000756085</v>
      </c>
      <c r="L26" s="22">
        <f t="shared" si="2"/>
        <v>-2.1544932038523257E-2</v>
      </c>
      <c r="M26" s="32"/>
    </row>
    <row r="27" spans="1:13">
      <c r="A27" s="42"/>
      <c r="B27" s="12">
        <v>38</v>
      </c>
      <c r="C27" s="40" t="s">
        <v>29</v>
      </c>
      <c r="D27" s="40"/>
      <c r="E27" s="15">
        <f>VLOOKUP(C27,RA!B30:D57,3,0)</f>
        <v>814793.81830000004</v>
      </c>
      <c r="F27" s="25">
        <f>VLOOKUP(C27,RA!B31:I61,8,0)</f>
        <v>33198.432800000002</v>
      </c>
      <c r="G27" s="16">
        <f t="shared" si="0"/>
        <v>781595.38550000009</v>
      </c>
      <c r="H27" s="27">
        <f>RA!J31</f>
        <v>4.0744581088336904</v>
      </c>
      <c r="I27" s="20">
        <f>VLOOKUP(B27,RMS!B:D,3,FALSE)</f>
        <v>814793.73884247802</v>
      </c>
      <c r="J27" s="21">
        <f>VLOOKUP(B27,RMS!B:E,4,FALSE)</f>
        <v>781595.33348318597</v>
      </c>
      <c r="K27" s="22">
        <f t="shared" si="1"/>
        <v>7.9457522020675242E-2</v>
      </c>
      <c r="L27" s="22">
        <f t="shared" si="2"/>
        <v>5.2016814122907817E-2</v>
      </c>
      <c r="M27" s="32"/>
    </row>
    <row r="28" spans="1:13">
      <c r="A28" s="42"/>
      <c r="B28" s="12">
        <v>39</v>
      </c>
      <c r="C28" s="40" t="s">
        <v>30</v>
      </c>
      <c r="D28" s="40"/>
      <c r="E28" s="15">
        <f>VLOOKUP(C28,RA!B32:D58,3,0)</f>
        <v>125582.7852</v>
      </c>
      <c r="F28" s="25">
        <f>VLOOKUP(C28,RA!B32:I62,8,0)</f>
        <v>33665.925999999999</v>
      </c>
      <c r="G28" s="16">
        <f t="shared" si="0"/>
        <v>91916.859200000006</v>
      </c>
      <c r="H28" s="27">
        <f>RA!J32</f>
        <v>26.807755494819201</v>
      </c>
      <c r="I28" s="20">
        <f>VLOOKUP(B28,RMS!B:D,3,FALSE)</f>
        <v>125582.769241797</v>
      </c>
      <c r="J28" s="21">
        <f>VLOOKUP(B28,RMS!B:E,4,FALSE)</f>
        <v>91916.8567270536</v>
      </c>
      <c r="K28" s="22">
        <f t="shared" si="1"/>
        <v>1.5958203002810478E-2</v>
      </c>
      <c r="L28" s="22">
        <f t="shared" si="2"/>
        <v>2.4729464057600126E-3</v>
      </c>
      <c r="M28" s="32"/>
    </row>
    <row r="29" spans="1:13">
      <c r="A29" s="42"/>
      <c r="B29" s="12">
        <v>40</v>
      </c>
      <c r="C29" s="40" t="s">
        <v>74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2"/>
      <c r="B30" s="12">
        <v>42</v>
      </c>
      <c r="C30" s="40" t="s">
        <v>31</v>
      </c>
      <c r="D30" s="40"/>
      <c r="E30" s="15">
        <f>VLOOKUP(C30,RA!B34:D61,3,0)</f>
        <v>133578.75</v>
      </c>
      <c r="F30" s="25">
        <f>VLOOKUP(C30,RA!B34:I65,8,0)</f>
        <v>16884.026000000002</v>
      </c>
      <c r="G30" s="16">
        <f t="shared" si="0"/>
        <v>116694.724</v>
      </c>
      <c r="H30" s="27">
        <f>RA!J34</f>
        <v>12.639754451961901</v>
      </c>
      <c r="I30" s="20">
        <f>VLOOKUP(B30,RMS!B:D,3,FALSE)</f>
        <v>133578.7493</v>
      </c>
      <c r="J30" s="21">
        <f>VLOOKUP(B30,RMS!B:E,4,FALSE)</f>
        <v>116694.72629999999</v>
      </c>
      <c r="K30" s="22">
        <f t="shared" si="1"/>
        <v>7.0000000414438546E-4</v>
      </c>
      <c r="L30" s="22">
        <f t="shared" si="2"/>
        <v>-2.2999999928288162E-3</v>
      </c>
      <c r="M30" s="32"/>
    </row>
    <row r="31" spans="1:13" s="34" customFormat="1" ht="12" thickBot="1">
      <c r="A31" s="42"/>
      <c r="B31" s="12">
        <v>70</v>
      </c>
      <c r="C31" s="43" t="s">
        <v>68</v>
      </c>
      <c r="D31" s="44"/>
      <c r="E31" s="15">
        <f>VLOOKUP(C31,RA!B35:D62,3,0)</f>
        <v>107626.51</v>
      </c>
      <c r="F31" s="25">
        <f>VLOOKUP(C31,RA!B35:I66,8,0)</f>
        <v>4979.2</v>
      </c>
      <c r="G31" s="16">
        <f t="shared" si="0"/>
        <v>102647.31</v>
      </c>
      <c r="H31" s="27">
        <f>RA!J35</f>
        <v>4.6263694697523903</v>
      </c>
      <c r="I31" s="20">
        <f>VLOOKUP(B31,RMS!B:D,3,FALSE)</f>
        <v>107626.51</v>
      </c>
      <c r="J31" s="21">
        <f>VLOOKUP(B31,RMS!B:E,4,FALSE)</f>
        <v>102647.31</v>
      </c>
      <c r="K31" s="22">
        <f t="shared" si="1"/>
        <v>0</v>
      </c>
      <c r="L31" s="22">
        <f t="shared" si="2"/>
        <v>0</v>
      </c>
    </row>
    <row r="32" spans="1:13">
      <c r="A32" s="42"/>
      <c r="B32" s="12">
        <v>71</v>
      </c>
      <c r="C32" s="40" t="s">
        <v>35</v>
      </c>
      <c r="D32" s="40"/>
      <c r="E32" s="15">
        <f>VLOOKUP(C32,RA!B34:D62,3,0)</f>
        <v>104955.57</v>
      </c>
      <c r="F32" s="25">
        <f>VLOOKUP(C32,RA!B34:I66,8,0)</f>
        <v>-9903.5400000000009</v>
      </c>
      <c r="G32" s="16">
        <f t="shared" si="0"/>
        <v>114859.11000000002</v>
      </c>
      <c r="H32" s="27">
        <f>RA!J35</f>
        <v>4.6263694697523903</v>
      </c>
      <c r="I32" s="20">
        <f>VLOOKUP(B32,RMS!B:D,3,FALSE)</f>
        <v>104955.57</v>
      </c>
      <c r="J32" s="21">
        <f>VLOOKUP(B32,RMS!B:E,4,FALSE)</f>
        <v>114859.11</v>
      </c>
      <c r="K32" s="22">
        <f t="shared" si="1"/>
        <v>0</v>
      </c>
      <c r="L32" s="22">
        <f t="shared" si="2"/>
        <v>0</v>
      </c>
      <c r="M32" s="32"/>
    </row>
    <row r="33" spans="1:13">
      <c r="A33" s="42"/>
      <c r="B33" s="12">
        <v>72</v>
      </c>
      <c r="C33" s="40" t="s">
        <v>36</v>
      </c>
      <c r="D33" s="40"/>
      <c r="E33" s="15">
        <f>VLOOKUP(C33,RA!B34:D63,3,0)</f>
        <v>5169.2299999999996</v>
      </c>
      <c r="F33" s="25">
        <f>VLOOKUP(C33,RA!B34:I67,8,0)</f>
        <v>290.60000000000002</v>
      </c>
      <c r="G33" s="16">
        <f t="shared" si="0"/>
        <v>4878.6299999999992</v>
      </c>
      <c r="H33" s="27">
        <f>RA!J34</f>
        <v>12.639754451961901</v>
      </c>
      <c r="I33" s="20">
        <f>VLOOKUP(B33,RMS!B:D,3,FALSE)</f>
        <v>5169.2299999999996</v>
      </c>
      <c r="J33" s="21">
        <f>VLOOKUP(B33,RMS!B:E,4,FALSE)</f>
        <v>4878.63</v>
      </c>
      <c r="K33" s="22">
        <f t="shared" si="1"/>
        <v>0</v>
      </c>
      <c r="L33" s="22">
        <f t="shared" si="2"/>
        <v>0</v>
      </c>
      <c r="M33" s="32"/>
    </row>
    <row r="34" spans="1:13">
      <c r="A34" s="42"/>
      <c r="B34" s="12">
        <v>73</v>
      </c>
      <c r="C34" s="40" t="s">
        <v>37</v>
      </c>
      <c r="D34" s="40"/>
      <c r="E34" s="15">
        <f>VLOOKUP(C34,RA!B35:D64,3,0)</f>
        <v>93582.14</v>
      </c>
      <c r="F34" s="25">
        <f>VLOOKUP(C34,RA!B35:I68,8,0)</f>
        <v>-14010.39</v>
      </c>
      <c r="G34" s="16">
        <f t="shared" si="0"/>
        <v>107592.53</v>
      </c>
      <c r="H34" s="27">
        <f>RA!J35</f>
        <v>4.6263694697523903</v>
      </c>
      <c r="I34" s="20">
        <f>VLOOKUP(B34,RMS!B:D,3,FALSE)</f>
        <v>93582.14</v>
      </c>
      <c r="J34" s="21">
        <f>VLOOKUP(B34,RMS!B:E,4,FALSE)</f>
        <v>107592.53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42"/>
      <c r="B35" s="12">
        <v>74</v>
      </c>
      <c r="C35" s="40" t="s">
        <v>69</v>
      </c>
      <c r="D35" s="40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-9.4359356058949508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42"/>
      <c r="B36" s="12">
        <v>75</v>
      </c>
      <c r="C36" s="40" t="s">
        <v>32</v>
      </c>
      <c r="D36" s="40"/>
      <c r="E36" s="15">
        <f>VLOOKUP(C36,RA!B8:D65,3,0)</f>
        <v>156143.58970000001</v>
      </c>
      <c r="F36" s="25">
        <f>VLOOKUP(C36,RA!B8:I69,8,0)</f>
        <v>12003.9059</v>
      </c>
      <c r="G36" s="16">
        <f t="shared" si="0"/>
        <v>144139.6838</v>
      </c>
      <c r="H36" s="27">
        <f>RA!J36</f>
        <v>-9.4359356058949508</v>
      </c>
      <c r="I36" s="20">
        <f>VLOOKUP(B36,RMS!B:D,3,FALSE)</f>
        <v>156143.58974359001</v>
      </c>
      <c r="J36" s="21">
        <f>VLOOKUP(B36,RMS!B:E,4,FALSE)</f>
        <v>144139.68376068401</v>
      </c>
      <c r="K36" s="22">
        <f t="shared" si="1"/>
        <v>-4.3590000132098794E-5</v>
      </c>
      <c r="L36" s="22">
        <f t="shared" si="2"/>
        <v>3.9315986214205623E-5</v>
      </c>
      <c r="M36" s="32"/>
    </row>
    <row r="37" spans="1:13">
      <c r="A37" s="42"/>
      <c r="B37" s="12">
        <v>76</v>
      </c>
      <c r="C37" s="40" t="s">
        <v>33</v>
      </c>
      <c r="D37" s="40"/>
      <c r="E37" s="15">
        <f>VLOOKUP(C37,RA!B8:D66,3,0)</f>
        <v>400396.0649</v>
      </c>
      <c r="F37" s="25">
        <f>VLOOKUP(C37,RA!B8:I70,8,0)</f>
        <v>21553.031999999999</v>
      </c>
      <c r="G37" s="16">
        <f t="shared" si="0"/>
        <v>378843.03289999999</v>
      </c>
      <c r="H37" s="27">
        <f>RA!J37</f>
        <v>5.6217270270427102</v>
      </c>
      <c r="I37" s="20">
        <f>VLOOKUP(B37,RMS!B:D,3,FALSE)</f>
        <v>400396.05401965801</v>
      </c>
      <c r="J37" s="21">
        <f>VLOOKUP(B37,RMS!B:E,4,FALSE)</f>
        <v>378843.03437606798</v>
      </c>
      <c r="K37" s="22">
        <f t="shared" si="1"/>
        <v>1.0880341986194253E-2</v>
      </c>
      <c r="L37" s="22">
        <f t="shared" si="2"/>
        <v>-1.4760679914616048E-3</v>
      </c>
      <c r="M37" s="32"/>
    </row>
    <row r="38" spans="1:13">
      <c r="A38" s="42"/>
      <c r="B38" s="12">
        <v>77</v>
      </c>
      <c r="C38" s="40" t="s">
        <v>38</v>
      </c>
      <c r="D38" s="40"/>
      <c r="E38" s="15">
        <f>VLOOKUP(C38,RA!B9:D67,3,0)</f>
        <v>94602.61</v>
      </c>
      <c r="F38" s="25">
        <f>VLOOKUP(C38,RA!B9:I71,8,0)</f>
        <v>-13188.98</v>
      </c>
      <c r="G38" s="16">
        <f t="shared" si="0"/>
        <v>107791.59</v>
      </c>
      <c r="H38" s="27">
        <f>RA!J38</f>
        <v>-14.971222072929701</v>
      </c>
      <c r="I38" s="20">
        <f>VLOOKUP(B38,RMS!B:D,3,FALSE)</f>
        <v>94602.61</v>
      </c>
      <c r="J38" s="21">
        <f>VLOOKUP(B38,RMS!B:E,4,FALSE)</f>
        <v>107791.59</v>
      </c>
      <c r="K38" s="22">
        <f t="shared" si="1"/>
        <v>0</v>
      </c>
      <c r="L38" s="22">
        <f t="shared" si="2"/>
        <v>0</v>
      </c>
      <c r="M38" s="32"/>
    </row>
    <row r="39" spans="1:13">
      <c r="A39" s="42"/>
      <c r="B39" s="12">
        <v>78</v>
      </c>
      <c r="C39" s="40" t="s">
        <v>39</v>
      </c>
      <c r="D39" s="40"/>
      <c r="E39" s="15">
        <f>VLOOKUP(C39,RA!B10:D68,3,0)</f>
        <v>37478.69</v>
      </c>
      <c r="F39" s="25">
        <f>VLOOKUP(C39,RA!B10:I72,8,0)</f>
        <v>4960.28</v>
      </c>
      <c r="G39" s="16">
        <f t="shared" si="0"/>
        <v>32518.410000000003</v>
      </c>
      <c r="H39" s="27">
        <f>RA!J39</f>
        <v>0</v>
      </c>
      <c r="I39" s="20">
        <f>VLOOKUP(B39,RMS!B:D,3,FALSE)</f>
        <v>37478.69</v>
      </c>
      <c r="J39" s="21">
        <f>VLOOKUP(B39,RMS!B:E,4,FALSE)</f>
        <v>32518.41</v>
      </c>
      <c r="K39" s="22">
        <f t="shared" si="1"/>
        <v>0</v>
      </c>
      <c r="L39" s="22">
        <f t="shared" si="2"/>
        <v>0</v>
      </c>
      <c r="M39" s="32"/>
    </row>
    <row r="40" spans="1:13">
      <c r="A40" s="42"/>
      <c r="B40" s="12">
        <v>99</v>
      </c>
      <c r="C40" s="40" t="s">
        <v>34</v>
      </c>
      <c r="D40" s="40"/>
      <c r="E40" s="15">
        <f>VLOOKUP(C40,RA!B8:D69,3,0)</f>
        <v>76662.476500000004</v>
      </c>
      <c r="F40" s="25">
        <f>VLOOKUP(C40,RA!B8:I73,8,0)</f>
        <v>5983.4629999999997</v>
      </c>
      <c r="G40" s="16">
        <f t="shared" si="0"/>
        <v>70679.013500000001</v>
      </c>
      <c r="H40" s="27">
        <f>RA!J40</f>
        <v>7.6877353230210801</v>
      </c>
      <c r="I40" s="20">
        <f>VLOOKUP(B40,RMS!B:D,3,FALSE)</f>
        <v>76662.476363361304</v>
      </c>
      <c r="J40" s="21">
        <f>VLOOKUP(B40,RMS!B:E,4,FALSE)</f>
        <v>70679.013523939197</v>
      </c>
      <c r="K40" s="22">
        <f t="shared" si="1"/>
        <v>1.3663870049640536E-4</v>
      </c>
      <c r="L40" s="22">
        <f t="shared" si="2"/>
        <v>-2.3939195671118796E-5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7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" style="38" customWidth="1"/>
    <col min="2" max="3" width="9.140625" style="38"/>
    <col min="4" max="5" width="13.140625" style="38" bestFit="1" customWidth="1"/>
    <col min="6" max="7" width="14" style="38" bestFit="1" customWidth="1"/>
    <col min="8" max="8" width="9.140625" style="38"/>
    <col min="9" max="9" width="14" style="38" bestFit="1" customWidth="1"/>
    <col min="10" max="10" width="9.140625" style="38"/>
    <col min="11" max="11" width="14" style="38" bestFit="1" customWidth="1"/>
    <col min="12" max="12" width="12" style="38" bestFit="1" customWidth="1"/>
    <col min="13" max="13" width="14" style="38" bestFit="1" customWidth="1"/>
    <col min="14" max="15" width="15.85546875" style="38" bestFit="1" customWidth="1"/>
    <col min="16" max="18" width="12" style="38" bestFit="1" customWidth="1"/>
    <col min="19" max="20" width="9.140625" style="38"/>
    <col min="21" max="21" width="12" style="38" bestFit="1" customWidth="1"/>
    <col min="22" max="22" width="41.140625" style="38" bestFit="1" customWidth="1"/>
    <col min="23" max="16384" width="9.140625" style="38"/>
  </cols>
  <sheetData>
    <row r="1" spans="1:23" ht="12.7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 t="s">
        <v>45</v>
      </c>
      <c r="W1" s="47"/>
    </row>
    <row r="2" spans="1:23" ht="12.7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47"/>
    </row>
    <row r="3" spans="1:23" ht="23.25" thickBo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8" t="s">
        <v>46</v>
      </c>
      <c r="W3" s="47"/>
    </row>
    <row r="4" spans="1:23" ht="12.75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W4" s="47"/>
    </row>
    <row r="5" spans="1:23" ht="22.5" thickTop="1" thickBot="1">
      <c r="A5" s="50"/>
      <c r="B5" s="51"/>
      <c r="C5" s="52"/>
      <c r="D5" s="53" t="s">
        <v>0</v>
      </c>
      <c r="E5" s="53" t="s">
        <v>58</v>
      </c>
      <c r="F5" s="53" t="s">
        <v>59</v>
      </c>
      <c r="G5" s="53" t="s">
        <v>47</v>
      </c>
      <c r="H5" s="53" t="s">
        <v>48</v>
      </c>
      <c r="I5" s="53" t="s">
        <v>1</v>
      </c>
      <c r="J5" s="53" t="s">
        <v>2</v>
      </c>
      <c r="K5" s="53" t="s">
        <v>49</v>
      </c>
      <c r="L5" s="53" t="s">
        <v>50</v>
      </c>
      <c r="M5" s="53" t="s">
        <v>51</v>
      </c>
      <c r="N5" s="53" t="s">
        <v>52</v>
      </c>
      <c r="O5" s="53" t="s">
        <v>53</v>
      </c>
      <c r="P5" s="53" t="s">
        <v>60</v>
      </c>
      <c r="Q5" s="53" t="s">
        <v>61</v>
      </c>
      <c r="R5" s="53" t="s">
        <v>54</v>
      </c>
      <c r="S5" s="53" t="s">
        <v>55</v>
      </c>
      <c r="T5" s="53" t="s">
        <v>56</v>
      </c>
      <c r="U5" s="54" t="s">
        <v>57</v>
      </c>
    </row>
    <row r="6" spans="1:23" ht="12" thickBot="1">
      <c r="A6" s="55" t="s">
        <v>3</v>
      </c>
      <c r="B6" s="56" t="s">
        <v>4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8"/>
    </row>
    <row r="7" spans="1:23" ht="12" thickBot="1">
      <c r="A7" s="59" t="s">
        <v>5</v>
      </c>
      <c r="B7" s="60"/>
      <c r="C7" s="61"/>
      <c r="D7" s="62">
        <v>34803715.446400002</v>
      </c>
      <c r="E7" s="62">
        <v>23402021.1664</v>
      </c>
      <c r="F7" s="63">
        <v>148.72098097394399</v>
      </c>
      <c r="G7" s="62">
        <v>17335500.691599999</v>
      </c>
      <c r="H7" s="63">
        <v>100.765562331086</v>
      </c>
      <c r="I7" s="62">
        <v>-2063408.7307</v>
      </c>
      <c r="J7" s="63">
        <v>-5.9287024509718904</v>
      </c>
      <c r="K7" s="62">
        <v>1992452.3663000001</v>
      </c>
      <c r="L7" s="63">
        <v>11.493480354250501</v>
      </c>
      <c r="M7" s="63">
        <v>-2.0356125775452099</v>
      </c>
      <c r="N7" s="62">
        <v>118755536.5195</v>
      </c>
      <c r="O7" s="62">
        <v>1857844925.5285001</v>
      </c>
      <c r="P7" s="62">
        <v>1210761</v>
      </c>
      <c r="Q7" s="62">
        <v>1139825</v>
      </c>
      <c r="R7" s="63">
        <v>6.2234114886057004</v>
      </c>
      <c r="S7" s="62">
        <v>28.745322525585198</v>
      </c>
      <c r="T7" s="62">
        <v>28.846389291163099</v>
      </c>
      <c r="U7" s="64">
        <v>-0.35159377838955402</v>
      </c>
    </row>
    <row r="8" spans="1:23" ht="12" thickBot="1">
      <c r="A8" s="65">
        <v>42435</v>
      </c>
      <c r="B8" s="43" t="s">
        <v>6</v>
      </c>
      <c r="C8" s="44"/>
      <c r="D8" s="66">
        <v>1975073.6292999999</v>
      </c>
      <c r="E8" s="66">
        <v>1509941.4791000001</v>
      </c>
      <c r="F8" s="67">
        <v>130.80464750708401</v>
      </c>
      <c r="G8" s="66">
        <v>836618.16879999998</v>
      </c>
      <c r="H8" s="67">
        <v>136.07826161998599</v>
      </c>
      <c r="I8" s="66">
        <v>-376180.46519999998</v>
      </c>
      <c r="J8" s="67">
        <v>-19.046402099618199</v>
      </c>
      <c r="K8" s="66">
        <v>193774.35949999999</v>
      </c>
      <c r="L8" s="67">
        <v>23.161624588901699</v>
      </c>
      <c r="M8" s="67">
        <v>-2.9413325177317899</v>
      </c>
      <c r="N8" s="66">
        <v>5960350.4663000004</v>
      </c>
      <c r="O8" s="66">
        <v>75247549.108199999</v>
      </c>
      <c r="P8" s="66">
        <v>58997</v>
      </c>
      <c r="Q8" s="66">
        <v>54417</v>
      </c>
      <c r="R8" s="67">
        <v>8.4164874947167299</v>
      </c>
      <c r="S8" s="66">
        <v>33.477526472532503</v>
      </c>
      <c r="T8" s="66">
        <v>35.718327416064803</v>
      </c>
      <c r="U8" s="68">
        <v>-6.6934483507043403</v>
      </c>
    </row>
    <row r="9" spans="1:23" ht="12" thickBot="1">
      <c r="A9" s="69"/>
      <c r="B9" s="43" t="s">
        <v>7</v>
      </c>
      <c r="C9" s="44"/>
      <c r="D9" s="66">
        <v>237311.3223</v>
      </c>
      <c r="E9" s="66">
        <v>223515.99859999999</v>
      </c>
      <c r="F9" s="67">
        <v>106.171962537987</v>
      </c>
      <c r="G9" s="66">
        <v>164778.30530000001</v>
      </c>
      <c r="H9" s="67">
        <v>44.018547749926398</v>
      </c>
      <c r="I9" s="66">
        <v>17785.562699999999</v>
      </c>
      <c r="J9" s="67">
        <v>7.4946119416570296</v>
      </c>
      <c r="K9" s="66">
        <v>31061.876799999998</v>
      </c>
      <c r="L9" s="67">
        <v>18.85070776972</v>
      </c>
      <c r="M9" s="67">
        <v>-0.42741506527384099</v>
      </c>
      <c r="N9" s="66">
        <v>761217.23670000001</v>
      </c>
      <c r="O9" s="66">
        <v>10013405.8927</v>
      </c>
      <c r="P9" s="66">
        <v>8621</v>
      </c>
      <c r="Q9" s="66">
        <v>8900</v>
      </c>
      <c r="R9" s="67">
        <v>-3.1348314606741599</v>
      </c>
      <c r="S9" s="66">
        <v>27.527122410393201</v>
      </c>
      <c r="T9" s="66">
        <v>28.263024887640402</v>
      </c>
      <c r="U9" s="68">
        <v>-2.6733723426513101</v>
      </c>
    </row>
    <row r="10" spans="1:23" ht="12" thickBot="1">
      <c r="A10" s="69"/>
      <c r="B10" s="43" t="s">
        <v>8</v>
      </c>
      <c r="C10" s="44"/>
      <c r="D10" s="66">
        <v>269728.29519999999</v>
      </c>
      <c r="E10" s="66">
        <v>250405.26949999999</v>
      </c>
      <c r="F10" s="67">
        <v>107.716700905929</v>
      </c>
      <c r="G10" s="66">
        <v>177785.55420000001</v>
      </c>
      <c r="H10" s="67">
        <v>51.715529652408598</v>
      </c>
      <c r="I10" s="66">
        <v>19816.4673</v>
      </c>
      <c r="J10" s="67">
        <v>7.3468255472813304</v>
      </c>
      <c r="K10" s="66">
        <v>40126.6806</v>
      </c>
      <c r="L10" s="67">
        <v>22.570270560261299</v>
      </c>
      <c r="M10" s="67">
        <v>-0.50615234044552404</v>
      </c>
      <c r="N10" s="66">
        <v>965751.80839999998</v>
      </c>
      <c r="O10" s="66">
        <v>17986776.4824</v>
      </c>
      <c r="P10" s="66">
        <v>145477</v>
      </c>
      <c r="Q10" s="66">
        <v>134107</v>
      </c>
      <c r="R10" s="67">
        <v>8.4783046373418305</v>
      </c>
      <c r="S10" s="66">
        <v>1.8540958034603401</v>
      </c>
      <c r="T10" s="66">
        <v>2.1256029111082899</v>
      </c>
      <c r="U10" s="68">
        <v>-14.643639618903901</v>
      </c>
    </row>
    <row r="11" spans="1:23" ht="12" thickBot="1">
      <c r="A11" s="69"/>
      <c r="B11" s="43" t="s">
        <v>9</v>
      </c>
      <c r="C11" s="44"/>
      <c r="D11" s="66">
        <v>67773.190199999997</v>
      </c>
      <c r="E11" s="66">
        <v>86342.087700000004</v>
      </c>
      <c r="F11" s="67">
        <v>78.493805287036196</v>
      </c>
      <c r="G11" s="66">
        <v>73210.997600000002</v>
      </c>
      <c r="H11" s="67">
        <v>-7.4275827106063197</v>
      </c>
      <c r="I11" s="66">
        <v>9847.02</v>
      </c>
      <c r="J11" s="67">
        <v>14.5293735929226</v>
      </c>
      <c r="K11" s="66">
        <v>16072.102699999999</v>
      </c>
      <c r="L11" s="67">
        <v>21.953126206273701</v>
      </c>
      <c r="M11" s="67">
        <v>-0.38732223257881498</v>
      </c>
      <c r="N11" s="66">
        <v>302117.4129</v>
      </c>
      <c r="O11" s="66">
        <v>5930705.8738000002</v>
      </c>
      <c r="P11" s="66">
        <v>3400</v>
      </c>
      <c r="Q11" s="66">
        <v>3332</v>
      </c>
      <c r="R11" s="67">
        <v>2.0408163265306101</v>
      </c>
      <c r="S11" s="66">
        <v>19.933291235294099</v>
      </c>
      <c r="T11" s="66">
        <v>21.0188733193277</v>
      </c>
      <c r="U11" s="68">
        <v>-5.4460754685180799</v>
      </c>
    </row>
    <row r="12" spans="1:23" ht="12" thickBot="1">
      <c r="A12" s="69"/>
      <c r="B12" s="43" t="s">
        <v>10</v>
      </c>
      <c r="C12" s="44"/>
      <c r="D12" s="66">
        <v>497691.40370000002</v>
      </c>
      <c r="E12" s="66">
        <v>383895.65509999997</v>
      </c>
      <c r="F12" s="67">
        <v>129.642364295672</v>
      </c>
      <c r="G12" s="66">
        <v>220255.7892</v>
      </c>
      <c r="H12" s="67">
        <v>125.96064580535401</v>
      </c>
      <c r="I12" s="66">
        <v>-3856.6680000000001</v>
      </c>
      <c r="J12" s="67">
        <v>-0.77491151571601902</v>
      </c>
      <c r="K12" s="66">
        <v>17998.328399999999</v>
      </c>
      <c r="L12" s="67">
        <v>8.1715574720521307</v>
      </c>
      <c r="M12" s="67">
        <v>-1.21427923273141</v>
      </c>
      <c r="N12" s="66">
        <v>1456312.6425000001</v>
      </c>
      <c r="O12" s="66">
        <v>19773048.953299999</v>
      </c>
      <c r="P12" s="66">
        <v>3343</v>
      </c>
      <c r="Q12" s="66">
        <v>3019</v>
      </c>
      <c r="R12" s="67">
        <v>10.7320304736668</v>
      </c>
      <c r="S12" s="66">
        <v>148.87568163326401</v>
      </c>
      <c r="T12" s="66">
        <v>169.29572630009901</v>
      </c>
      <c r="U12" s="68">
        <v>-13.716172072439599</v>
      </c>
    </row>
    <row r="13" spans="1:23" ht="12" thickBot="1">
      <c r="A13" s="69"/>
      <c r="B13" s="43" t="s">
        <v>11</v>
      </c>
      <c r="C13" s="44"/>
      <c r="D13" s="66">
        <v>1942683.6812</v>
      </c>
      <c r="E13" s="66">
        <v>366362.85379999998</v>
      </c>
      <c r="F13" s="67">
        <v>530.26218707765702</v>
      </c>
      <c r="G13" s="66">
        <v>408067.71710000001</v>
      </c>
      <c r="H13" s="67">
        <v>376.06894635184602</v>
      </c>
      <c r="I13" s="66">
        <v>-364468.78009999997</v>
      </c>
      <c r="J13" s="67">
        <v>-18.761097528490399</v>
      </c>
      <c r="K13" s="66">
        <v>86508.345600000001</v>
      </c>
      <c r="L13" s="67">
        <v>21.1995073304955</v>
      </c>
      <c r="M13" s="67">
        <v>-5.2131054243626602</v>
      </c>
      <c r="N13" s="66">
        <v>5039465.5827000001</v>
      </c>
      <c r="O13" s="66">
        <v>30641396.809300002</v>
      </c>
      <c r="P13" s="66">
        <v>50800</v>
      </c>
      <c r="Q13" s="66">
        <v>50539</v>
      </c>
      <c r="R13" s="67">
        <v>0.51643285383564697</v>
      </c>
      <c r="S13" s="66">
        <v>38.241804748031498</v>
      </c>
      <c r="T13" s="66">
        <v>42.557690811056801</v>
      </c>
      <c r="U13" s="68">
        <v>-11.2857802906058</v>
      </c>
    </row>
    <row r="14" spans="1:23" ht="12" thickBot="1">
      <c r="A14" s="69"/>
      <c r="B14" s="43" t="s">
        <v>12</v>
      </c>
      <c r="C14" s="44"/>
      <c r="D14" s="66">
        <v>188413.13889999999</v>
      </c>
      <c r="E14" s="66">
        <v>145461.95000000001</v>
      </c>
      <c r="F14" s="67">
        <v>129.52743923754599</v>
      </c>
      <c r="G14" s="66">
        <v>148150.29670000001</v>
      </c>
      <c r="H14" s="67">
        <v>27.177024344089599</v>
      </c>
      <c r="I14" s="66">
        <v>34752.537100000001</v>
      </c>
      <c r="J14" s="67">
        <v>18.444858624453399</v>
      </c>
      <c r="K14" s="66">
        <v>23103.870699999999</v>
      </c>
      <c r="L14" s="67">
        <v>15.5948865541489</v>
      </c>
      <c r="M14" s="67">
        <v>0.50418678979189402</v>
      </c>
      <c r="N14" s="66">
        <v>799620.79969999997</v>
      </c>
      <c r="O14" s="66">
        <v>12974839.1622</v>
      </c>
      <c r="P14" s="66">
        <v>3343</v>
      </c>
      <c r="Q14" s="66">
        <v>3967</v>
      </c>
      <c r="R14" s="67">
        <v>-15.729770607512</v>
      </c>
      <c r="S14" s="66">
        <v>56.360496230930302</v>
      </c>
      <c r="T14" s="66">
        <v>50.288667406100302</v>
      </c>
      <c r="U14" s="68">
        <v>10.7731997247707</v>
      </c>
    </row>
    <row r="15" spans="1:23" ht="12" thickBot="1">
      <c r="A15" s="69"/>
      <c r="B15" s="43" t="s">
        <v>13</v>
      </c>
      <c r="C15" s="44"/>
      <c r="D15" s="66">
        <v>296226.51199999999</v>
      </c>
      <c r="E15" s="66">
        <v>137622.84479999999</v>
      </c>
      <c r="F15" s="67">
        <v>215.24515964663399</v>
      </c>
      <c r="G15" s="66">
        <v>171932.76420000001</v>
      </c>
      <c r="H15" s="67">
        <v>72.292066249464696</v>
      </c>
      <c r="I15" s="66">
        <v>-92058.777700000006</v>
      </c>
      <c r="J15" s="67">
        <v>-31.077156827880401</v>
      </c>
      <c r="K15" s="66">
        <v>-868.06269999999995</v>
      </c>
      <c r="L15" s="67">
        <v>-0.50488497875264204</v>
      </c>
      <c r="M15" s="67">
        <v>105.050839069574</v>
      </c>
      <c r="N15" s="66">
        <v>1072045.6816</v>
      </c>
      <c r="O15" s="66">
        <v>10488040.4145</v>
      </c>
      <c r="P15" s="66">
        <v>12229</v>
      </c>
      <c r="Q15" s="66">
        <v>11643</v>
      </c>
      <c r="R15" s="67">
        <v>5.0330670789315404</v>
      </c>
      <c r="S15" s="66">
        <v>24.223281707416799</v>
      </c>
      <c r="T15" s="66">
        <v>24.324016954393201</v>
      </c>
      <c r="U15" s="68">
        <v>-0.41586127013318203</v>
      </c>
    </row>
    <row r="16" spans="1:23" ht="12" thickBot="1">
      <c r="A16" s="69"/>
      <c r="B16" s="43" t="s">
        <v>14</v>
      </c>
      <c r="C16" s="44"/>
      <c r="D16" s="66">
        <v>1418196.3674999999</v>
      </c>
      <c r="E16" s="66">
        <v>1183720.9713999999</v>
      </c>
      <c r="F16" s="67">
        <v>119.808333362776</v>
      </c>
      <c r="G16" s="66">
        <v>730023.19350000005</v>
      </c>
      <c r="H16" s="67">
        <v>94.267302755223994</v>
      </c>
      <c r="I16" s="66">
        <v>-13493.031300000001</v>
      </c>
      <c r="J16" s="67">
        <v>-0.95142193346507797</v>
      </c>
      <c r="K16" s="66">
        <v>35487.501100000001</v>
      </c>
      <c r="L16" s="67">
        <v>4.8611470725826997</v>
      </c>
      <c r="M16" s="67">
        <v>-1.3802192569710099</v>
      </c>
      <c r="N16" s="66">
        <v>5144998.6876999997</v>
      </c>
      <c r="O16" s="66">
        <v>92323048.513400003</v>
      </c>
      <c r="P16" s="66">
        <v>55241</v>
      </c>
      <c r="Q16" s="66">
        <v>49092</v>
      </c>
      <c r="R16" s="67">
        <v>12.5254623971319</v>
      </c>
      <c r="S16" s="66">
        <v>25.672894543907599</v>
      </c>
      <c r="T16" s="66">
        <v>22.160415943534598</v>
      </c>
      <c r="U16" s="68">
        <v>13.681661778985299</v>
      </c>
    </row>
    <row r="17" spans="1:21" ht="12" thickBot="1">
      <c r="A17" s="69"/>
      <c r="B17" s="43" t="s">
        <v>15</v>
      </c>
      <c r="C17" s="44"/>
      <c r="D17" s="66">
        <v>554030.49230000004</v>
      </c>
      <c r="E17" s="66">
        <v>587826.11780000001</v>
      </c>
      <c r="F17" s="67">
        <v>94.250744484358094</v>
      </c>
      <c r="G17" s="66">
        <v>596070.37210000004</v>
      </c>
      <c r="H17" s="67">
        <v>-7.0528383505944596</v>
      </c>
      <c r="I17" s="66">
        <v>52302.506000000001</v>
      </c>
      <c r="J17" s="67">
        <v>9.4403659594387292</v>
      </c>
      <c r="K17" s="66">
        <v>61975.371500000001</v>
      </c>
      <c r="L17" s="67">
        <v>10.397324611464301</v>
      </c>
      <c r="M17" s="67">
        <v>-0.15607595833451399</v>
      </c>
      <c r="N17" s="66">
        <v>2708027.0942000002</v>
      </c>
      <c r="O17" s="66">
        <v>129341986.76729999</v>
      </c>
      <c r="P17" s="66">
        <v>10289</v>
      </c>
      <c r="Q17" s="66">
        <v>10324</v>
      </c>
      <c r="R17" s="67">
        <v>-0.33901588531577398</v>
      </c>
      <c r="S17" s="66">
        <v>53.846874555350396</v>
      </c>
      <c r="T17" s="66">
        <v>48.326138986826798</v>
      </c>
      <c r="U17" s="68">
        <v>10.252657399546299</v>
      </c>
    </row>
    <row r="18" spans="1:21" ht="12" customHeight="1" thickBot="1">
      <c r="A18" s="69"/>
      <c r="B18" s="43" t="s">
        <v>16</v>
      </c>
      <c r="C18" s="44"/>
      <c r="D18" s="66">
        <v>1941689.6331</v>
      </c>
      <c r="E18" s="66">
        <v>2450742.4770999998</v>
      </c>
      <c r="F18" s="67">
        <v>79.228627701333593</v>
      </c>
      <c r="G18" s="66">
        <v>1817863.45</v>
      </c>
      <c r="H18" s="67">
        <v>6.8116328044331302</v>
      </c>
      <c r="I18" s="66">
        <v>218889.14490000001</v>
      </c>
      <c r="J18" s="67">
        <v>11.273127340672501</v>
      </c>
      <c r="K18" s="66">
        <v>284210.49050000001</v>
      </c>
      <c r="L18" s="67">
        <v>15.6343145850696</v>
      </c>
      <c r="M18" s="67">
        <v>-0.229834393111538</v>
      </c>
      <c r="N18" s="66">
        <v>8896064.3672000002</v>
      </c>
      <c r="O18" s="66">
        <v>240513982.3416</v>
      </c>
      <c r="P18" s="66">
        <v>93170</v>
      </c>
      <c r="Q18" s="66">
        <v>90897</v>
      </c>
      <c r="R18" s="67">
        <v>2.5006325841336898</v>
      </c>
      <c r="S18" s="66">
        <v>20.8402880015026</v>
      </c>
      <c r="T18" s="66">
        <v>28.661084794877699</v>
      </c>
      <c r="U18" s="68">
        <v>-37.527297093068903</v>
      </c>
    </row>
    <row r="19" spans="1:21" ht="12" customHeight="1" thickBot="1">
      <c r="A19" s="69"/>
      <c r="B19" s="43" t="s">
        <v>17</v>
      </c>
      <c r="C19" s="44"/>
      <c r="D19" s="66">
        <v>852964.45189999999</v>
      </c>
      <c r="E19" s="66">
        <v>743687.69720000005</v>
      </c>
      <c r="F19" s="67">
        <v>114.693903786688</v>
      </c>
      <c r="G19" s="66">
        <v>584811.66249999998</v>
      </c>
      <c r="H19" s="67">
        <v>45.852845727063503</v>
      </c>
      <c r="I19" s="66">
        <v>29762.9679</v>
      </c>
      <c r="J19" s="67">
        <v>3.4893561898977401</v>
      </c>
      <c r="K19" s="66">
        <v>53615.517399999997</v>
      </c>
      <c r="L19" s="67">
        <v>9.1679972951975799</v>
      </c>
      <c r="M19" s="67">
        <v>-0.44488145702385801</v>
      </c>
      <c r="N19" s="66">
        <v>3567642.4271999998</v>
      </c>
      <c r="O19" s="66">
        <v>62858550.355700001</v>
      </c>
      <c r="P19" s="66">
        <v>15242</v>
      </c>
      <c r="Q19" s="66">
        <v>14227</v>
      </c>
      <c r="R19" s="67">
        <v>7.1343220636817399</v>
      </c>
      <c r="S19" s="66">
        <v>55.961452033853803</v>
      </c>
      <c r="T19" s="66">
        <v>61.623601384691099</v>
      </c>
      <c r="U19" s="68">
        <v>-10.1179457377409</v>
      </c>
    </row>
    <row r="20" spans="1:21" ht="12" thickBot="1">
      <c r="A20" s="69"/>
      <c r="B20" s="43" t="s">
        <v>18</v>
      </c>
      <c r="C20" s="44"/>
      <c r="D20" s="66">
        <v>4025227.1729000001</v>
      </c>
      <c r="E20" s="66">
        <v>994325.45669999998</v>
      </c>
      <c r="F20" s="67">
        <v>404.81988525759499</v>
      </c>
      <c r="G20" s="66">
        <v>769462.96140000003</v>
      </c>
      <c r="H20" s="67">
        <v>423.12162830765698</v>
      </c>
      <c r="I20" s="66">
        <v>-439126.40509999997</v>
      </c>
      <c r="J20" s="67">
        <v>-10.909357068252801</v>
      </c>
      <c r="K20" s="66">
        <v>74619.331200000001</v>
      </c>
      <c r="L20" s="67">
        <v>9.6975858414593201</v>
      </c>
      <c r="M20" s="67">
        <v>-6.8848879779292398</v>
      </c>
      <c r="N20" s="66">
        <v>10152712.0057</v>
      </c>
      <c r="O20" s="66">
        <v>104357834.0976</v>
      </c>
      <c r="P20" s="66">
        <v>53977</v>
      </c>
      <c r="Q20" s="66">
        <v>48990</v>
      </c>
      <c r="R20" s="67">
        <v>10.1796284956114</v>
      </c>
      <c r="S20" s="66">
        <v>74.573006519443496</v>
      </c>
      <c r="T20" s="66">
        <v>69.500020769544804</v>
      </c>
      <c r="U20" s="68">
        <v>6.8027105070197003</v>
      </c>
    </row>
    <row r="21" spans="1:21" ht="12" customHeight="1" thickBot="1">
      <c r="A21" s="69"/>
      <c r="B21" s="43" t="s">
        <v>19</v>
      </c>
      <c r="C21" s="44"/>
      <c r="D21" s="66">
        <v>450056.7524</v>
      </c>
      <c r="E21" s="66">
        <v>562894.4682</v>
      </c>
      <c r="F21" s="67">
        <v>79.954019416671898</v>
      </c>
      <c r="G21" s="66">
        <v>399708.53529999999</v>
      </c>
      <c r="H21" s="67">
        <v>12.5962326679392</v>
      </c>
      <c r="I21" s="66">
        <v>31430.1937</v>
      </c>
      <c r="J21" s="67">
        <v>6.9836067412372902</v>
      </c>
      <c r="K21" s="66">
        <v>50462.794500000004</v>
      </c>
      <c r="L21" s="67">
        <v>12.6248979052012</v>
      </c>
      <c r="M21" s="67">
        <v>-0.37716105476481299</v>
      </c>
      <c r="N21" s="66">
        <v>1980030.9343000001</v>
      </c>
      <c r="O21" s="66">
        <v>38680105.809900001</v>
      </c>
      <c r="P21" s="66">
        <v>33380</v>
      </c>
      <c r="Q21" s="66">
        <v>32073</v>
      </c>
      <c r="R21" s="67">
        <v>4.0750787266548203</v>
      </c>
      <c r="S21" s="66">
        <v>13.4828266147394</v>
      </c>
      <c r="T21" s="66">
        <v>13.4986701555826</v>
      </c>
      <c r="U21" s="68">
        <v>-0.117509045365103</v>
      </c>
    </row>
    <row r="22" spans="1:21" ht="12" customHeight="1" thickBot="1">
      <c r="A22" s="69"/>
      <c r="B22" s="43" t="s">
        <v>20</v>
      </c>
      <c r="C22" s="44"/>
      <c r="D22" s="66">
        <v>1479791.1649</v>
      </c>
      <c r="E22" s="66">
        <v>1808685.8396000001</v>
      </c>
      <c r="F22" s="67">
        <v>81.815820774450401</v>
      </c>
      <c r="G22" s="66">
        <v>1200373.3333000001</v>
      </c>
      <c r="H22" s="67">
        <v>23.2775773876815</v>
      </c>
      <c r="I22" s="66">
        <v>50616.5887</v>
      </c>
      <c r="J22" s="67">
        <v>3.4205224291510401</v>
      </c>
      <c r="K22" s="66">
        <v>148488.9963</v>
      </c>
      <c r="L22" s="67">
        <v>12.370234507941101</v>
      </c>
      <c r="M22" s="67">
        <v>-0.65912229214791995</v>
      </c>
      <c r="N22" s="66">
        <v>6547138.0251000002</v>
      </c>
      <c r="O22" s="66">
        <v>115265374.6225</v>
      </c>
      <c r="P22" s="66">
        <v>89090</v>
      </c>
      <c r="Q22" s="66">
        <v>83104</v>
      </c>
      <c r="R22" s="67">
        <v>7.20302271852138</v>
      </c>
      <c r="S22" s="66">
        <v>16.610070321023699</v>
      </c>
      <c r="T22" s="66">
        <v>16.816784466451701</v>
      </c>
      <c r="U22" s="68">
        <v>-1.2445109589111301</v>
      </c>
    </row>
    <row r="23" spans="1:21" ht="12" thickBot="1">
      <c r="A23" s="69"/>
      <c r="B23" s="43" t="s">
        <v>21</v>
      </c>
      <c r="C23" s="44"/>
      <c r="D23" s="66">
        <v>12436411.5121</v>
      </c>
      <c r="E23" s="66">
        <v>4048802.5636</v>
      </c>
      <c r="F23" s="67">
        <v>307.16270592958102</v>
      </c>
      <c r="G23" s="66">
        <v>3522851.1814000001</v>
      </c>
      <c r="H23" s="67">
        <v>253.021199923572</v>
      </c>
      <c r="I23" s="66">
        <v>-1847777.3059</v>
      </c>
      <c r="J23" s="67">
        <v>-14.8578012564332</v>
      </c>
      <c r="K23" s="66">
        <v>388995.60580000002</v>
      </c>
      <c r="L23" s="67">
        <v>11.042067512071601</v>
      </c>
      <c r="M23" s="67">
        <v>-5.7501238531985503</v>
      </c>
      <c r="N23" s="66">
        <v>33118816.489300001</v>
      </c>
      <c r="O23" s="66">
        <v>233864020.14719999</v>
      </c>
      <c r="P23" s="66">
        <v>187925</v>
      </c>
      <c r="Q23" s="66">
        <v>167302</v>
      </c>
      <c r="R23" s="67">
        <v>12.3268101995194</v>
      </c>
      <c r="S23" s="66">
        <v>66.177525673007906</v>
      </c>
      <c r="T23" s="66">
        <v>65.585594153088394</v>
      </c>
      <c r="U23" s="68">
        <v>0.89446003594066303</v>
      </c>
    </row>
    <row r="24" spans="1:21" ht="12" thickBot="1">
      <c r="A24" s="69"/>
      <c r="B24" s="43" t="s">
        <v>22</v>
      </c>
      <c r="C24" s="44"/>
      <c r="D24" s="66">
        <v>248534.87779999999</v>
      </c>
      <c r="E24" s="66">
        <v>265388.14240000001</v>
      </c>
      <c r="F24" s="67">
        <v>93.649578896935694</v>
      </c>
      <c r="G24" s="66">
        <v>214861.64069999999</v>
      </c>
      <c r="H24" s="67">
        <v>15.672056208030201</v>
      </c>
      <c r="I24" s="66">
        <v>39878.6175</v>
      </c>
      <c r="J24" s="67">
        <v>16.045481363823299</v>
      </c>
      <c r="K24" s="66">
        <v>35786.473599999998</v>
      </c>
      <c r="L24" s="67">
        <v>16.655589840704401</v>
      </c>
      <c r="M24" s="67">
        <v>0.11434890025040099</v>
      </c>
      <c r="N24" s="66">
        <v>1191709.8729000001</v>
      </c>
      <c r="O24" s="66">
        <v>27275801.3213</v>
      </c>
      <c r="P24" s="66">
        <v>23991</v>
      </c>
      <c r="Q24" s="66">
        <v>23865</v>
      </c>
      <c r="R24" s="67">
        <v>0.527969830295416</v>
      </c>
      <c r="S24" s="66">
        <v>10.359504722604299</v>
      </c>
      <c r="T24" s="66">
        <v>10.5211228284098</v>
      </c>
      <c r="U24" s="68">
        <v>-1.56009490929473</v>
      </c>
    </row>
    <row r="25" spans="1:21" ht="12" thickBot="1">
      <c r="A25" s="69"/>
      <c r="B25" s="43" t="s">
        <v>23</v>
      </c>
      <c r="C25" s="44"/>
      <c r="D25" s="66">
        <v>326416.8469</v>
      </c>
      <c r="E25" s="66">
        <v>263117.7157</v>
      </c>
      <c r="F25" s="67">
        <v>124.05734293929901</v>
      </c>
      <c r="G25" s="66">
        <v>215491.40030000001</v>
      </c>
      <c r="H25" s="67">
        <v>51.475579278603803</v>
      </c>
      <c r="I25" s="66">
        <v>28969.119200000001</v>
      </c>
      <c r="J25" s="67">
        <v>8.8748848213936995</v>
      </c>
      <c r="K25" s="66">
        <v>13451.017599999999</v>
      </c>
      <c r="L25" s="67">
        <v>6.2420206009492398</v>
      </c>
      <c r="M25" s="67">
        <v>1.1536749160152799</v>
      </c>
      <c r="N25" s="66">
        <v>1364582.176</v>
      </c>
      <c r="O25" s="66">
        <v>38199346.996100001</v>
      </c>
      <c r="P25" s="66">
        <v>18357</v>
      </c>
      <c r="Q25" s="66">
        <v>19095</v>
      </c>
      <c r="R25" s="67">
        <v>-3.86488609583661</v>
      </c>
      <c r="S25" s="66">
        <v>17.781600855259601</v>
      </c>
      <c r="T25" s="66">
        <v>14.928466514794399</v>
      </c>
      <c r="U25" s="68">
        <v>16.045430125720099</v>
      </c>
    </row>
    <row r="26" spans="1:21" ht="12" thickBot="1">
      <c r="A26" s="69"/>
      <c r="B26" s="43" t="s">
        <v>24</v>
      </c>
      <c r="C26" s="44"/>
      <c r="D26" s="66">
        <v>612828.83770000003</v>
      </c>
      <c r="E26" s="66">
        <v>630258.00659999996</v>
      </c>
      <c r="F26" s="67">
        <v>97.234597780990697</v>
      </c>
      <c r="G26" s="66">
        <v>450325.49680000002</v>
      </c>
      <c r="H26" s="67">
        <v>36.085751762834697</v>
      </c>
      <c r="I26" s="66">
        <v>132227.19769999999</v>
      </c>
      <c r="J26" s="67">
        <v>21.576529948600399</v>
      </c>
      <c r="K26" s="66">
        <v>97865.422300000006</v>
      </c>
      <c r="L26" s="67">
        <v>21.732152186680299</v>
      </c>
      <c r="M26" s="67">
        <v>0.35111252363134199</v>
      </c>
      <c r="N26" s="66">
        <v>2983057.8432999998</v>
      </c>
      <c r="O26" s="66">
        <v>62099785.5339</v>
      </c>
      <c r="P26" s="66">
        <v>42004</v>
      </c>
      <c r="Q26" s="66">
        <v>39590</v>
      </c>
      <c r="R26" s="67">
        <v>6.0974993685274201</v>
      </c>
      <c r="S26" s="66">
        <v>14.5897733001619</v>
      </c>
      <c r="T26" s="66">
        <v>14.446020818388501</v>
      </c>
      <c r="U26" s="68">
        <v>0.98529619902875998</v>
      </c>
    </row>
    <row r="27" spans="1:21" ht="12" thickBot="1">
      <c r="A27" s="69"/>
      <c r="B27" s="43" t="s">
        <v>25</v>
      </c>
      <c r="C27" s="44"/>
      <c r="D27" s="66">
        <v>253863.50750000001</v>
      </c>
      <c r="E27" s="66">
        <v>308940.10849999997</v>
      </c>
      <c r="F27" s="67">
        <v>82.172401871866398</v>
      </c>
      <c r="G27" s="66">
        <v>235274.54819999999</v>
      </c>
      <c r="H27" s="67">
        <v>7.9009648269297896</v>
      </c>
      <c r="I27" s="66">
        <v>71300.687000000005</v>
      </c>
      <c r="J27" s="67">
        <v>28.086229368748501</v>
      </c>
      <c r="K27" s="66">
        <v>59292.253400000001</v>
      </c>
      <c r="L27" s="67">
        <v>25.201303691208199</v>
      </c>
      <c r="M27" s="67">
        <v>0.202529553380071</v>
      </c>
      <c r="N27" s="66">
        <v>1194922.2848</v>
      </c>
      <c r="O27" s="66">
        <v>19137655.4932</v>
      </c>
      <c r="P27" s="66">
        <v>32433</v>
      </c>
      <c r="Q27" s="66">
        <v>31461</v>
      </c>
      <c r="R27" s="67">
        <v>3.0895394297701899</v>
      </c>
      <c r="S27" s="66">
        <v>7.8273211697961997</v>
      </c>
      <c r="T27" s="66">
        <v>7.9270969994596499</v>
      </c>
      <c r="U27" s="68">
        <v>-1.27471235048416</v>
      </c>
    </row>
    <row r="28" spans="1:21" ht="12" thickBot="1">
      <c r="A28" s="69"/>
      <c r="B28" s="43" t="s">
        <v>26</v>
      </c>
      <c r="C28" s="44"/>
      <c r="D28" s="66">
        <v>833227.93949999998</v>
      </c>
      <c r="E28" s="66">
        <v>786769.36109999998</v>
      </c>
      <c r="F28" s="67">
        <v>105.904980633085</v>
      </c>
      <c r="G28" s="66">
        <v>510433.34960000002</v>
      </c>
      <c r="H28" s="67">
        <v>63.239322068778897</v>
      </c>
      <c r="I28" s="66">
        <v>40916.9421</v>
      </c>
      <c r="J28" s="67">
        <v>4.9106541151936502</v>
      </c>
      <c r="K28" s="66">
        <v>35720.9447</v>
      </c>
      <c r="L28" s="67">
        <v>6.9981604313261698</v>
      </c>
      <c r="M28" s="67">
        <v>0.14546080580002099</v>
      </c>
      <c r="N28" s="66">
        <v>4135889.7741999999</v>
      </c>
      <c r="O28" s="66">
        <v>88557549.111200005</v>
      </c>
      <c r="P28" s="66">
        <v>36098</v>
      </c>
      <c r="Q28" s="66">
        <v>36530</v>
      </c>
      <c r="R28" s="67">
        <v>-1.1825896523405399</v>
      </c>
      <c r="S28" s="66">
        <v>23.082385159842701</v>
      </c>
      <c r="T28" s="66">
        <v>22.852875023268499</v>
      </c>
      <c r="U28" s="68">
        <v>0.99430858199781802</v>
      </c>
    </row>
    <row r="29" spans="1:21" ht="12" thickBot="1">
      <c r="A29" s="69"/>
      <c r="B29" s="43" t="s">
        <v>27</v>
      </c>
      <c r="C29" s="44"/>
      <c r="D29" s="66">
        <v>669786.75630000001</v>
      </c>
      <c r="E29" s="66">
        <v>860485.4804</v>
      </c>
      <c r="F29" s="67">
        <v>77.838240337146303</v>
      </c>
      <c r="G29" s="66">
        <v>576625.59259999997</v>
      </c>
      <c r="H29" s="67">
        <v>16.156265850070401</v>
      </c>
      <c r="I29" s="66">
        <v>83379.531499999997</v>
      </c>
      <c r="J29" s="67">
        <v>12.4486682837088</v>
      </c>
      <c r="K29" s="66">
        <v>95401.540999999997</v>
      </c>
      <c r="L29" s="67">
        <v>16.544798258057799</v>
      </c>
      <c r="M29" s="67">
        <v>-0.12601483554652401</v>
      </c>
      <c r="N29" s="66">
        <v>3612254.4678000002</v>
      </c>
      <c r="O29" s="66">
        <v>54703964.973700002</v>
      </c>
      <c r="P29" s="66">
        <v>85647</v>
      </c>
      <c r="Q29" s="66">
        <v>85005</v>
      </c>
      <c r="R29" s="67">
        <v>0.75524969119462604</v>
      </c>
      <c r="S29" s="66">
        <v>7.8203177729517703</v>
      </c>
      <c r="T29" s="66">
        <v>8.0914302370448805</v>
      </c>
      <c r="U29" s="68">
        <v>-3.46677043010722</v>
      </c>
    </row>
    <row r="30" spans="1:21" ht="12" thickBot="1">
      <c r="A30" s="69"/>
      <c r="B30" s="43" t="s">
        <v>28</v>
      </c>
      <c r="C30" s="44"/>
      <c r="D30" s="66">
        <v>1075215.7261999999</v>
      </c>
      <c r="E30" s="66">
        <v>1374807.4240999999</v>
      </c>
      <c r="F30" s="67">
        <v>78.2084608616277</v>
      </c>
      <c r="G30" s="66">
        <v>951024.61620000005</v>
      </c>
      <c r="H30" s="67">
        <v>13.0586640855028</v>
      </c>
      <c r="I30" s="66">
        <v>115261.6636</v>
      </c>
      <c r="J30" s="67">
        <v>10.7198640041617</v>
      </c>
      <c r="K30" s="66">
        <v>97990.493400000007</v>
      </c>
      <c r="L30" s="67">
        <v>10.3036758177238</v>
      </c>
      <c r="M30" s="67">
        <v>0.176253528283592</v>
      </c>
      <c r="N30" s="66">
        <v>5028175.1371999998</v>
      </c>
      <c r="O30" s="66">
        <v>76136311.971499994</v>
      </c>
      <c r="P30" s="66">
        <v>83692</v>
      </c>
      <c r="Q30" s="66">
        <v>77317</v>
      </c>
      <c r="R30" s="67">
        <v>8.2452759419015198</v>
      </c>
      <c r="S30" s="66">
        <v>12.847293961190999</v>
      </c>
      <c r="T30" s="66">
        <v>13.1225358485197</v>
      </c>
      <c r="U30" s="68">
        <v>-2.1424113759686998</v>
      </c>
    </row>
    <row r="31" spans="1:21" ht="12" thickBot="1">
      <c r="A31" s="69"/>
      <c r="B31" s="43" t="s">
        <v>29</v>
      </c>
      <c r="C31" s="44"/>
      <c r="D31" s="66">
        <v>814793.81830000004</v>
      </c>
      <c r="E31" s="66">
        <v>1589603.6229000001</v>
      </c>
      <c r="F31" s="67">
        <v>51.257672451295001</v>
      </c>
      <c r="G31" s="66">
        <v>647300.13820000004</v>
      </c>
      <c r="H31" s="67">
        <v>25.875736805149302</v>
      </c>
      <c r="I31" s="66">
        <v>33198.432800000002</v>
      </c>
      <c r="J31" s="67">
        <v>4.0744581088336904</v>
      </c>
      <c r="K31" s="66">
        <v>6014.6239999999998</v>
      </c>
      <c r="L31" s="67">
        <v>0.92918626847900199</v>
      </c>
      <c r="M31" s="67">
        <v>4.5196189820011998</v>
      </c>
      <c r="N31" s="66">
        <v>4343454.3662</v>
      </c>
      <c r="O31" s="66">
        <v>100727360.7956</v>
      </c>
      <c r="P31" s="66">
        <v>28949</v>
      </c>
      <c r="Q31" s="66">
        <v>26990</v>
      </c>
      <c r="R31" s="67">
        <v>7.2582437939977797</v>
      </c>
      <c r="S31" s="66">
        <v>28.145836412311301</v>
      </c>
      <c r="T31" s="66">
        <v>25.964598692108201</v>
      </c>
      <c r="U31" s="68">
        <v>7.7497704749289902</v>
      </c>
    </row>
    <row r="32" spans="1:21" ht="12" thickBot="1">
      <c r="A32" s="69"/>
      <c r="B32" s="43" t="s">
        <v>30</v>
      </c>
      <c r="C32" s="44"/>
      <c r="D32" s="66">
        <v>125582.7852</v>
      </c>
      <c r="E32" s="66">
        <v>225798.68650000001</v>
      </c>
      <c r="F32" s="67">
        <v>55.617146027995197</v>
      </c>
      <c r="G32" s="66">
        <v>127110.2044</v>
      </c>
      <c r="H32" s="67">
        <v>-1.2016495506477101</v>
      </c>
      <c r="I32" s="66">
        <v>33665.925999999999</v>
      </c>
      <c r="J32" s="67">
        <v>26.807755494819201</v>
      </c>
      <c r="K32" s="66">
        <v>30620.4251</v>
      </c>
      <c r="L32" s="67">
        <v>24.0896671077967</v>
      </c>
      <c r="M32" s="67">
        <v>9.9459785096189995E-2</v>
      </c>
      <c r="N32" s="66">
        <v>600211.70880000002</v>
      </c>
      <c r="O32" s="66">
        <v>9548647.5997000001</v>
      </c>
      <c r="P32" s="66">
        <v>23814</v>
      </c>
      <c r="Q32" s="66">
        <v>22867</v>
      </c>
      <c r="R32" s="67">
        <v>4.1413390475357499</v>
      </c>
      <c r="S32" s="66">
        <v>5.2734855631141402</v>
      </c>
      <c r="T32" s="66">
        <v>5.2340085494380597</v>
      </c>
      <c r="U32" s="68">
        <v>0.74859432539656701</v>
      </c>
    </row>
    <row r="33" spans="1:21" ht="12" thickBot="1">
      <c r="A33" s="69"/>
      <c r="B33" s="43" t="s">
        <v>75</v>
      </c>
      <c r="C33" s="44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66">
        <v>225.96690000000001</v>
      </c>
      <c r="P33" s="70"/>
      <c r="Q33" s="70"/>
      <c r="R33" s="70"/>
      <c r="S33" s="70"/>
      <c r="T33" s="70"/>
      <c r="U33" s="71"/>
    </row>
    <row r="34" spans="1:21" ht="12" thickBot="1">
      <c r="A34" s="69"/>
      <c r="B34" s="43" t="s">
        <v>31</v>
      </c>
      <c r="C34" s="44"/>
      <c r="D34" s="66">
        <v>133578.75</v>
      </c>
      <c r="E34" s="66">
        <v>155810.4866</v>
      </c>
      <c r="F34" s="67">
        <v>85.731553064798703</v>
      </c>
      <c r="G34" s="66">
        <v>105086.9188</v>
      </c>
      <c r="H34" s="67">
        <v>27.1126335469263</v>
      </c>
      <c r="I34" s="66">
        <v>16884.026000000002</v>
      </c>
      <c r="J34" s="67">
        <v>12.639754451961901</v>
      </c>
      <c r="K34" s="66">
        <v>12485.766799999999</v>
      </c>
      <c r="L34" s="67">
        <v>11.8813710998252</v>
      </c>
      <c r="M34" s="67">
        <v>0.35226184105889302</v>
      </c>
      <c r="N34" s="66">
        <v>605466.67729999998</v>
      </c>
      <c r="O34" s="66">
        <v>19234165.679900002</v>
      </c>
      <c r="P34" s="66">
        <v>8618</v>
      </c>
      <c r="Q34" s="66">
        <v>8792</v>
      </c>
      <c r="R34" s="67">
        <v>-1.9790718835304799</v>
      </c>
      <c r="S34" s="66">
        <v>15.499970990949199</v>
      </c>
      <c r="T34" s="66">
        <v>15.654862636487699</v>
      </c>
      <c r="U34" s="68">
        <v>-0.99930280920516601</v>
      </c>
    </row>
    <row r="35" spans="1:21" ht="12" customHeight="1" thickBot="1">
      <c r="A35" s="69"/>
      <c r="B35" s="43" t="s">
        <v>68</v>
      </c>
      <c r="C35" s="44"/>
      <c r="D35" s="66">
        <v>107626.51</v>
      </c>
      <c r="E35" s="70"/>
      <c r="F35" s="70"/>
      <c r="G35" s="66">
        <v>28364.94</v>
      </c>
      <c r="H35" s="67">
        <v>279.434999686232</v>
      </c>
      <c r="I35" s="66">
        <v>4979.2</v>
      </c>
      <c r="J35" s="67">
        <v>4.6263694697523903</v>
      </c>
      <c r="K35" s="66">
        <v>-101.72</v>
      </c>
      <c r="L35" s="67">
        <v>-0.35861172278171599</v>
      </c>
      <c r="M35" s="67">
        <v>-49.950058985450298</v>
      </c>
      <c r="N35" s="66">
        <v>531912.95999999996</v>
      </c>
      <c r="O35" s="66">
        <v>12683443.23</v>
      </c>
      <c r="P35" s="66">
        <v>77</v>
      </c>
      <c r="Q35" s="66">
        <v>72</v>
      </c>
      <c r="R35" s="67">
        <v>6.9444444444444402</v>
      </c>
      <c r="S35" s="66">
        <v>1397.7468831168801</v>
      </c>
      <c r="T35" s="66">
        <v>1427.0305555555601</v>
      </c>
      <c r="U35" s="68">
        <v>-2.0950626177303202</v>
      </c>
    </row>
    <row r="36" spans="1:21" ht="12" thickBot="1">
      <c r="A36" s="69"/>
      <c r="B36" s="43" t="s">
        <v>35</v>
      </c>
      <c r="C36" s="44"/>
      <c r="D36" s="66">
        <v>104955.57</v>
      </c>
      <c r="E36" s="70"/>
      <c r="F36" s="70"/>
      <c r="G36" s="66">
        <v>173698.4</v>
      </c>
      <c r="H36" s="67">
        <v>-39.5759719145369</v>
      </c>
      <c r="I36" s="66">
        <v>-9903.5400000000009</v>
      </c>
      <c r="J36" s="67">
        <v>-9.4359356058949508</v>
      </c>
      <c r="K36" s="66">
        <v>-13444.38</v>
      </c>
      <c r="L36" s="67">
        <v>-7.7400712959935198</v>
      </c>
      <c r="M36" s="67">
        <v>-0.263369526895253</v>
      </c>
      <c r="N36" s="66">
        <v>602898.49</v>
      </c>
      <c r="O36" s="66">
        <v>39583871.310000002</v>
      </c>
      <c r="P36" s="66">
        <v>48</v>
      </c>
      <c r="Q36" s="66">
        <v>62</v>
      </c>
      <c r="R36" s="67">
        <v>-22.580645161290299</v>
      </c>
      <c r="S36" s="66">
        <v>2186.5743750000001</v>
      </c>
      <c r="T36" s="66">
        <v>1879.19790322581</v>
      </c>
      <c r="U36" s="68">
        <v>14.057444159620401</v>
      </c>
    </row>
    <row r="37" spans="1:21" ht="12" thickBot="1">
      <c r="A37" s="69"/>
      <c r="B37" s="43" t="s">
        <v>36</v>
      </c>
      <c r="C37" s="44"/>
      <c r="D37" s="66">
        <v>5169.2299999999996</v>
      </c>
      <c r="E37" s="70"/>
      <c r="F37" s="70"/>
      <c r="G37" s="66">
        <v>23027.05</v>
      </c>
      <c r="H37" s="67">
        <v>-77.551488358256904</v>
      </c>
      <c r="I37" s="66">
        <v>290.60000000000002</v>
      </c>
      <c r="J37" s="67">
        <v>5.6217270270427102</v>
      </c>
      <c r="K37" s="66">
        <v>-1655.88</v>
      </c>
      <c r="L37" s="67">
        <v>-7.1910209948734201</v>
      </c>
      <c r="M37" s="67">
        <v>-1.17549580887504</v>
      </c>
      <c r="N37" s="66">
        <v>127386.37</v>
      </c>
      <c r="O37" s="66">
        <v>11098457.99</v>
      </c>
      <c r="P37" s="66">
        <v>2</v>
      </c>
      <c r="Q37" s="66">
        <v>13</v>
      </c>
      <c r="R37" s="67">
        <v>-84.615384615384599</v>
      </c>
      <c r="S37" s="66">
        <v>2584.6149999999998</v>
      </c>
      <c r="T37" s="66">
        <v>2970.94</v>
      </c>
      <c r="U37" s="68">
        <v>-14.9471004385566</v>
      </c>
    </row>
    <row r="38" spans="1:21" ht="12" thickBot="1">
      <c r="A38" s="69"/>
      <c r="B38" s="43" t="s">
        <v>37</v>
      </c>
      <c r="C38" s="44"/>
      <c r="D38" s="66">
        <v>93582.14</v>
      </c>
      <c r="E38" s="70"/>
      <c r="F38" s="70"/>
      <c r="G38" s="66">
        <v>190025.81</v>
      </c>
      <c r="H38" s="67">
        <v>-50.7529319306677</v>
      </c>
      <c r="I38" s="66">
        <v>-14010.39</v>
      </c>
      <c r="J38" s="67">
        <v>-14.971222072929701</v>
      </c>
      <c r="K38" s="66">
        <v>-34196.660000000003</v>
      </c>
      <c r="L38" s="67">
        <v>-17.995797518242401</v>
      </c>
      <c r="M38" s="67">
        <v>-0.59029946199424199</v>
      </c>
      <c r="N38" s="66">
        <v>549205.75</v>
      </c>
      <c r="O38" s="66">
        <v>21184939.760000002</v>
      </c>
      <c r="P38" s="66">
        <v>59</v>
      </c>
      <c r="Q38" s="66">
        <v>70</v>
      </c>
      <c r="R38" s="67">
        <v>-15.714285714285699</v>
      </c>
      <c r="S38" s="66">
        <v>1586.1379661016999</v>
      </c>
      <c r="T38" s="66">
        <v>1472.13857142857</v>
      </c>
      <c r="U38" s="68">
        <v>7.1872306892258404</v>
      </c>
    </row>
    <row r="39" spans="1:21" ht="12" thickBot="1">
      <c r="A39" s="69"/>
      <c r="B39" s="43" t="s">
        <v>70</v>
      </c>
      <c r="C39" s="44"/>
      <c r="D39" s="70"/>
      <c r="E39" s="70"/>
      <c r="F39" s="70"/>
      <c r="G39" s="66">
        <v>89.91</v>
      </c>
      <c r="H39" s="70"/>
      <c r="I39" s="70"/>
      <c r="J39" s="70"/>
      <c r="K39" s="66">
        <v>82.14</v>
      </c>
      <c r="L39" s="67">
        <v>91.358024691357997</v>
      </c>
      <c r="M39" s="70"/>
      <c r="N39" s="66">
        <v>98.5</v>
      </c>
      <c r="O39" s="66">
        <v>973.81</v>
      </c>
      <c r="P39" s="70"/>
      <c r="Q39" s="66">
        <v>3</v>
      </c>
      <c r="R39" s="70"/>
      <c r="S39" s="70"/>
      <c r="T39" s="66">
        <v>0.85</v>
      </c>
      <c r="U39" s="71"/>
    </row>
    <row r="40" spans="1:21" ht="12" customHeight="1" thickBot="1">
      <c r="A40" s="69"/>
      <c r="B40" s="43" t="s">
        <v>32</v>
      </c>
      <c r="C40" s="44"/>
      <c r="D40" s="66">
        <v>156143.58970000001</v>
      </c>
      <c r="E40" s="70"/>
      <c r="F40" s="70"/>
      <c r="G40" s="66">
        <v>353459.82939999999</v>
      </c>
      <c r="H40" s="67">
        <v>-55.824233275658301</v>
      </c>
      <c r="I40" s="66">
        <v>12003.9059</v>
      </c>
      <c r="J40" s="67">
        <v>7.6877353230210801</v>
      </c>
      <c r="K40" s="66">
        <v>21534.8508</v>
      </c>
      <c r="L40" s="67">
        <v>6.0925879007398196</v>
      </c>
      <c r="M40" s="67">
        <v>-0.44258235120904599</v>
      </c>
      <c r="N40" s="66">
        <v>564940.17059999995</v>
      </c>
      <c r="O40" s="66">
        <v>7873683.1473000003</v>
      </c>
      <c r="P40" s="66">
        <v>218</v>
      </c>
      <c r="Q40" s="66">
        <v>186</v>
      </c>
      <c r="R40" s="67">
        <v>17.204301075268798</v>
      </c>
      <c r="S40" s="66">
        <v>716.254998623853</v>
      </c>
      <c r="T40" s="66">
        <v>721.41807043010795</v>
      </c>
      <c r="U40" s="68">
        <v>-0.720842690965385</v>
      </c>
    </row>
    <row r="41" spans="1:21" ht="12" thickBot="1">
      <c r="A41" s="69"/>
      <c r="B41" s="43" t="s">
        <v>33</v>
      </c>
      <c r="C41" s="44"/>
      <c r="D41" s="66">
        <v>400396.0649</v>
      </c>
      <c r="E41" s="66">
        <v>1456808.4014000001</v>
      </c>
      <c r="F41" s="67">
        <v>27.4844697844423</v>
      </c>
      <c r="G41" s="66">
        <v>512395.66830000002</v>
      </c>
      <c r="H41" s="67">
        <v>-21.8580308790639</v>
      </c>
      <c r="I41" s="66">
        <v>21553.031999999999</v>
      </c>
      <c r="J41" s="67">
        <v>5.3829280278723299</v>
      </c>
      <c r="K41" s="66">
        <v>39655.272299999997</v>
      </c>
      <c r="L41" s="67">
        <v>7.7391896054793401</v>
      </c>
      <c r="M41" s="67">
        <v>-0.45649012729134603</v>
      </c>
      <c r="N41" s="66">
        <v>1989606.4409</v>
      </c>
      <c r="O41" s="66">
        <v>43145245.078199998</v>
      </c>
      <c r="P41" s="66">
        <v>2096</v>
      </c>
      <c r="Q41" s="66">
        <v>1828</v>
      </c>
      <c r="R41" s="67">
        <v>14.660831509846799</v>
      </c>
      <c r="S41" s="66">
        <v>191.028656917939</v>
      </c>
      <c r="T41" s="66">
        <v>196.07362084245099</v>
      </c>
      <c r="U41" s="68">
        <v>-2.6409461312807299</v>
      </c>
    </row>
    <row r="42" spans="1:21" ht="12" thickBot="1">
      <c r="A42" s="69"/>
      <c r="B42" s="43" t="s">
        <v>38</v>
      </c>
      <c r="C42" s="44"/>
      <c r="D42" s="66">
        <v>94602.61</v>
      </c>
      <c r="E42" s="70"/>
      <c r="F42" s="70"/>
      <c r="G42" s="66">
        <v>158160.76999999999</v>
      </c>
      <c r="H42" s="67">
        <v>-40.185793227992001</v>
      </c>
      <c r="I42" s="66">
        <v>-13188.98</v>
      </c>
      <c r="J42" s="67">
        <v>-13.9414546807958</v>
      </c>
      <c r="K42" s="66">
        <v>-15501.7</v>
      </c>
      <c r="L42" s="67">
        <v>-9.8012294704938494</v>
      </c>
      <c r="M42" s="67">
        <v>-0.14919137901004401</v>
      </c>
      <c r="N42" s="66">
        <v>496033.56</v>
      </c>
      <c r="O42" s="66">
        <v>17458653.760000002</v>
      </c>
      <c r="P42" s="66">
        <v>65</v>
      </c>
      <c r="Q42" s="66">
        <v>81</v>
      </c>
      <c r="R42" s="67">
        <v>-19.7530864197531</v>
      </c>
      <c r="S42" s="66">
        <v>1455.4247692307699</v>
      </c>
      <c r="T42" s="66">
        <v>1506.1104938271601</v>
      </c>
      <c r="U42" s="68">
        <v>-3.4825382711591502</v>
      </c>
    </row>
    <row r="43" spans="1:21" ht="12" thickBot="1">
      <c r="A43" s="69"/>
      <c r="B43" s="43" t="s">
        <v>39</v>
      </c>
      <c r="C43" s="44"/>
      <c r="D43" s="66">
        <v>37478.69</v>
      </c>
      <c r="E43" s="70"/>
      <c r="F43" s="70"/>
      <c r="G43" s="66">
        <v>33747.9</v>
      </c>
      <c r="H43" s="67">
        <v>11.054880451820701</v>
      </c>
      <c r="I43" s="66">
        <v>4960.28</v>
      </c>
      <c r="J43" s="67">
        <v>13.234934305334599</v>
      </c>
      <c r="K43" s="66">
        <v>4747.75</v>
      </c>
      <c r="L43" s="67">
        <v>14.068282767224</v>
      </c>
      <c r="M43" s="67">
        <v>4.4764362066242E-2</v>
      </c>
      <c r="N43" s="66">
        <v>185513.87</v>
      </c>
      <c r="O43" s="66">
        <v>6303880.7800000003</v>
      </c>
      <c r="P43" s="66">
        <v>44</v>
      </c>
      <c r="Q43" s="66">
        <v>37</v>
      </c>
      <c r="R43" s="67">
        <v>18.918918918918902</v>
      </c>
      <c r="S43" s="66">
        <v>851.788409090909</v>
      </c>
      <c r="T43" s="66">
        <v>999.83945945945902</v>
      </c>
      <c r="U43" s="68">
        <v>-17.3812004000572</v>
      </c>
    </row>
    <row r="44" spans="1:21" ht="12" thickBot="1">
      <c r="A44" s="69"/>
      <c r="B44" s="43" t="s">
        <v>73</v>
      </c>
      <c r="C44" s="44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66">
        <v>-3233.3332999999998</v>
      </c>
      <c r="P44" s="70"/>
      <c r="Q44" s="70"/>
      <c r="R44" s="70"/>
      <c r="S44" s="70"/>
      <c r="T44" s="70"/>
      <c r="U44" s="71"/>
    </row>
    <row r="45" spans="1:21" ht="12" thickBot="1">
      <c r="A45" s="72"/>
      <c r="B45" s="43" t="s">
        <v>34</v>
      </c>
      <c r="C45" s="44"/>
      <c r="D45" s="73">
        <v>76662.476500000004</v>
      </c>
      <c r="E45" s="74"/>
      <c r="F45" s="74"/>
      <c r="G45" s="73">
        <v>7032.2254999999996</v>
      </c>
      <c r="H45" s="75">
        <v>990.15953057819297</v>
      </c>
      <c r="I45" s="73">
        <v>5983.4629999999997</v>
      </c>
      <c r="J45" s="75">
        <v>7.8049435306202302</v>
      </c>
      <c r="K45" s="73">
        <v>1070.6214</v>
      </c>
      <c r="L45" s="75">
        <v>15.2245032529176</v>
      </c>
      <c r="M45" s="75">
        <v>4.5887758268235599</v>
      </c>
      <c r="N45" s="73">
        <v>175904.43799999999</v>
      </c>
      <c r="O45" s="73">
        <v>2633529.2017000001</v>
      </c>
      <c r="P45" s="73">
        <v>25</v>
      </c>
      <c r="Q45" s="73">
        <v>28</v>
      </c>
      <c r="R45" s="75">
        <v>-10.714285714285699</v>
      </c>
      <c r="S45" s="73">
        <v>3066.4990600000001</v>
      </c>
      <c r="T45" s="73">
        <v>1533.5676678571399</v>
      </c>
      <c r="U45" s="76">
        <v>49.989625372422502</v>
      </c>
    </row>
  </sheetData>
  <mergeCells count="43"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31:C31"/>
    <mergeCell ref="B32:C32"/>
    <mergeCell ref="B33:C33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</mergeCells>
  <phoneticPr fontId="27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19" workbookViewId="0">
      <selection activeCell="F38" sqref="F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6" t="s">
        <v>72</v>
      </c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65</v>
      </c>
      <c r="H1" s="36" t="s">
        <v>67</v>
      </c>
    </row>
    <row r="2" spans="1:8">
      <c r="A2" s="35">
        <v>1</v>
      </c>
      <c r="B2" s="35">
        <v>12</v>
      </c>
      <c r="C2" s="35">
        <v>193345</v>
      </c>
      <c r="D2" s="35">
        <v>1975074.2009495699</v>
      </c>
      <c r="E2" s="35">
        <v>2351254.1109418799</v>
      </c>
      <c r="F2" s="35">
        <v>-376179.90999230801</v>
      </c>
      <c r="G2" s="35">
        <v>2351254.1109418799</v>
      </c>
      <c r="H2" s="35">
        <v>-0.19046368476255099</v>
      </c>
    </row>
    <row r="3" spans="1:8">
      <c r="A3" s="35">
        <v>2</v>
      </c>
      <c r="B3" s="35">
        <v>13</v>
      </c>
      <c r="C3" s="35">
        <v>25385</v>
      </c>
      <c r="D3" s="35">
        <v>237311.38503247901</v>
      </c>
      <c r="E3" s="35">
        <v>219525.77630854701</v>
      </c>
      <c r="F3" s="35">
        <v>17785.6087239316</v>
      </c>
      <c r="G3" s="35">
        <v>219525.77630854701</v>
      </c>
      <c r="H3" s="35">
        <v>7.4946293543807302E-2</v>
      </c>
    </row>
    <row r="4" spans="1:8">
      <c r="A4" s="35">
        <v>3</v>
      </c>
      <c r="B4" s="35">
        <v>14</v>
      </c>
      <c r="C4" s="35">
        <v>169376</v>
      </c>
      <c r="D4" s="35">
        <v>269730.71836021502</v>
      </c>
      <c r="E4" s="35">
        <v>249911.82940246299</v>
      </c>
      <c r="F4" s="35">
        <v>19818.8889577517</v>
      </c>
      <c r="G4" s="35">
        <v>249911.82940246299</v>
      </c>
      <c r="H4" s="35">
        <v>7.3476573518350005E-2</v>
      </c>
    </row>
    <row r="5" spans="1:8">
      <c r="A5" s="35">
        <v>4</v>
      </c>
      <c r="B5" s="35">
        <v>15</v>
      </c>
      <c r="C5" s="35">
        <v>4320</v>
      </c>
      <c r="D5" s="35">
        <v>67773.257710710197</v>
      </c>
      <c r="E5" s="35">
        <v>57926.170238824598</v>
      </c>
      <c r="F5" s="35">
        <v>9847.0874718856394</v>
      </c>
      <c r="G5" s="35">
        <v>57926.170238824598</v>
      </c>
      <c r="H5" s="35">
        <v>0.145294586751575</v>
      </c>
    </row>
    <row r="6" spans="1:8">
      <c r="A6" s="35">
        <v>5</v>
      </c>
      <c r="B6" s="35">
        <v>16</v>
      </c>
      <c r="C6" s="35">
        <v>4784</v>
      </c>
      <c r="D6" s="35">
        <v>497691.37826666702</v>
      </c>
      <c r="E6" s="35">
        <v>501548.07444359001</v>
      </c>
      <c r="F6" s="35">
        <v>-3856.6961769230802</v>
      </c>
      <c r="G6" s="35">
        <v>501548.07444359001</v>
      </c>
      <c r="H6" s="35">
        <v>-7.74917216841283E-3</v>
      </c>
    </row>
    <row r="7" spans="1:8">
      <c r="A7" s="35">
        <v>6</v>
      </c>
      <c r="B7" s="35">
        <v>17</v>
      </c>
      <c r="C7" s="35">
        <v>154498</v>
      </c>
      <c r="D7" s="35">
        <v>1942684.3854547001</v>
      </c>
      <c r="E7" s="35">
        <v>2307152.4596521398</v>
      </c>
      <c r="F7" s="35">
        <v>-364468.07419743598</v>
      </c>
      <c r="G7" s="35">
        <v>2307152.4596521398</v>
      </c>
      <c r="H7" s="35">
        <v>-0.18761054390836099</v>
      </c>
    </row>
    <row r="8" spans="1:8">
      <c r="A8" s="35">
        <v>7</v>
      </c>
      <c r="B8" s="35">
        <v>18</v>
      </c>
      <c r="C8" s="35">
        <v>117900</v>
      </c>
      <c r="D8" s="35">
        <v>188413.18742906</v>
      </c>
      <c r="E8" s="35">
        <v>153660.606994017</v>
      </c>
      <c r="F8" s="35">
        <v>34752.580435042699</v>
      </c>
      <c r="G8" s="35">
        <v>153660.606994017</v>
      </c>
      <c r="H8" s="35">
        <v>0.18444876873667601</v>
      </c>
    </row>
    <row r="9" spans="1:8">
      <c r="A9" s="35">
        <v>8</v>
      </c>
      <c r="B9" s="35">
        <v>19</v>
      </c>
      <c r="C9" s="35">
        <v>43448</v>
      </c>
      <c r="D9" s="35">
        <v>296226.80435897398</v>
      </c>
      <c r="E9" s="35">
        <v>388285.28990341898</v>
      </c>
      <c r="F9" s="35">
        <v>-92058.485544444397</v>
      </c>
      <c r="G9" s="35">
        <v>388285.28990341898</v>
      </c>
      <c r="H9" s="35">
        <v>-0.31077027530866502</v>
      </c>
    </row>
    <row r="10" spans="1:8">
      <c r="A10" s="35">
        <v>9</v>
      </c>
      <c r="B10" s="35">
        <v>21</v>
      </c>
      <c r="C10" s="35">
        <v>374404</v>
      </c>
      <c r="D10" s="35">
        <v>1418195.5567888899</v>
      </c>
      <c r="E10" s="35">
        <v>1431689.3985222201</v>
      </c>
      <c r="F10" s="35">
        <v>-13493.8417333333</v>
      </c>
      <c r="G10" s="35">
        <v>1431689.3985222201</v>
      </c>
      <c r="H10" s="35">
        <v>-9.5147962273174798E-3</v>
      </c>
    </row>
    <row r="11" spans="1:8">
      <c r="A11" s="35">
        <v>10</v>
      </c>
      <c r="B11" s="35">
        <v>22</v>
      </c>
      <c r="C11" s="35">
        <v>29524</v>
      </c>
      <c r="D11" s="35">
        <v>554030.50929658103</v>
      </c>
      <c r="E11" s="35">
        <v>501727.98784273502</v>
      </c>
      <c r="F11" s="35">
        <v>52302.521453846202</v>
      </c>
      <c r="G11" s="35">
        <v>501727.98784273502</v>
      </c>
      <c r="H11" s="35">
        <v>9.4403684591759199E-2</v>
      </c>
    </row>
    <row r="12" spans="1:8">
      <c r="A12" s="35">
        <v>11</v>
      </c>
      <c r="B12" s="35">
        <v>23</v>
      </c>
      <c r="C12" s="35">
        <v>216242.98699999999</v>
      </c>
      <c r="D12" s="35">
        <v>1941689.9279829101</v>
      </c>
      <c r="E12" s="35">
        <v>1722800.4826777801</v>
      </c>
      <c r="F12" s="35">
        <v>218889.445305128</v>
      </c>
      <c r="G12" s="35">
        <v>1722800.4826777801</v>
      </c>
      <c r="H12" s="35">
        <v>0.11273141099955</v>
      </c>
    </row>
    <row r="13" spans="1:8">
      <c r="A13" s="35">
        <v>12</v>
      </c>
      <c r="B13" s="35">
        <v>24</v>
      </c>
      <c r="C13" s="35">
        <v>26194</v>
      </c>
      <c r="D13" s="35">
        <v>852964.45710598305</v>
      </c>
      <c r="E13" s="35">
        <v>823201.48754957295</v>
      </c>
      <c r="F13" s="35">
        <v>29762.969556410299</v>
      </c>
      <c r="G13" s="35">
        <v>823201.48754957295</v>
      </c>
      <c r="H13" s="35">
        <v>3.4893563627953303E-2</v>
      </c>
    </row>
    <row r="14" spans="1:8">
      <c r="A14" s="35">
        <v>13</v>
      </c>
      <c r="B14" s="35">
        <v>25</v>
      </c>
      <c r="C14" s="35">
        <v>144007</v>
      </c>
      <c r="D14" s="35">
        <v>4025227.1288999999</v>
      </c>
      <c r="E14" s="35">
        <v>4464353.5779999997</v>
      </c>
      <c r="F14" s="35">
        <v>-439126.44910000003</v>
      </c>
      <c r="G14" s="35">
        <v>4464353.5779999997</v>
      </c>
      <c r="H14" s="35">
        <v>-0.109093582806097</v>
      </c>
    </row>
    <row r="15" spans="1:8">
      <c r="A15" s="35">
        <v>14</v>
      </c>
      <c r="B15" s="35">
        <v>26</v>
      </c>
      <c r="C15" s="35">
        <v>68950</v>
      </c>
      <c r="D15" s="35">
        <v>450056.312079328</v>
      </c>
      <c r="E15" s="35">
        <v>418626.55885949603</v>
      </c>
      <c r="F15" s="35">
        <v>31429.753219832099</v>
      </c>
      <c r="G15" s="35">
        <v>418626.55885949603</v>
      </c>
      <c r="H15" s="35">
        <v>6.9835157015400703E-2</v>
      </c>
    </row>
    <row r="16" spans="1:8">
      <c r="A16" s="35">
        <v>15</v>
      </c>
      <c r="B16" s="35">
        <v>27</v>
      </c>
      <c r="C16" s="35">
        <v>202898.93700000001</v>
      </c>
      <c r="D16" s="35">
        <v>1479792.34183333</v>
      </c>
      <c r="E16" s="35">
        <v>1429174.57636667</v>
      </c>
      <c r="F16" s="35">
        <v>50617.7654666667</v>
      </c>
      <c r="G16" s="35">
        <v>1429174.57636667</v>
      </c>
      <c r="H16" s="35">
        <v>3.42059923110263E-2</v>
      </c>
    </row>
    <row r="17" spans="1:8">
      <c r="A17" s="35">
        <v>16</v>
      </c>
      <c r="B17" s="35">
        <v>29</v>
      </c>
      <c r="C17" s="35">
        <v>1814067</v>
      </c>
      <c r="D17" s="35">
        <v>12436414.149782101</v>
      </c>
      <c r="E17" s="35">
        <v>14284188.865205999</v>
      </c>
      <c r="F17" s="35">
        <v>-1847774.71542393</v>
      </c>
      <c r="G17" s="35">
        <v>14284188.865205999</v>
      </c>
      <c r="H17" s="35">
        <v>-0.14857777275424</v>
      </c>
    </row>
    <row r="18" spans="1:8">
      <c r="A18" s="35">
        <v>17</v>
      </c>
      <c r="B18" s="35">
        <v>31</v>
      </c>
      <c r="C18" s="35">
        <v>27485.414000000001</v>
      </c>
      <c r="D18" s="35">
        <v>248534.88476060799</v>
      </c>
      <c r="E18" s="35">
        <v>208656.25402151901</v>
      </c>
      <c r="F18" s="35">
        <v>39878.6307390886</v>
      </c>
      <c r="G18" s="35">
        <v>208656.25402151901</v>
      </c>
      <c r="H18" s="35">
        <v>0.16045486241297799</v>
      </c>
    </row>
    <row r="19" spans="1:8">
      <c r="A19" s="35">
        <v>18</v>
      </c>
      <c r="B19" s="35">
        <v>32</v>
      </c>
      <c r="C19" s="35">
        <v>23365.115000000002</v>
      </c>
      <c r="D19" s="35">
        <v>326417.13028270198</v>
      </c>
      <c r="E19" s="35">
        <v>297447.69889184798</v>
      </c>
      <c r="F19" s="35">
        <v>28969.431390853399</v>
      </c>
      <c r="G19" s="35">
        <v>297447.69889184798</v>
      </c>
      <c r="H19" s="35">
        <v>8.8749727582506696E-2</v>
      </c>
    </row>
    <row r="20" spans="1:8">
      <c r="A20" s="35">
        <v>19</v>
      </c>
      <c r="B20" s="35">
        <v>33</v>
      </c>
      <c r="C20" s="35">
        <v>41035.69</v>
      </c>
      <c r="D20" s="35">
        <v>612828.81185301405</v>
      </c>
      <c r="E20" s="35">
        <v>480601.62328933598</v>
      </c>
      <c r="F20" s="35">
        <v>132227.18856367801</v>
      </c>
      <c r="G20" s="35">
        <v>480601.62328933598</v>
      </c>
      <c r="H20" s="35">
        <v>0.21576529367779201</v>
      </c>
    </row>
    <row r="21" spans="1:8">
      <c r="A21" s="35">
        <v>20</v>
      </c>
      <c r="B21" s="35">
        <v>34</v>
      </c>
      <c r="C21" s="35">
        <v>41621.514999999999</v>
      </c>
      <c r="D21" s="35">
        <v>253863.282005257</v>
      </c>
      <c r="E21" s="35">
        <v>182562.859982416</v>
      </c>
      <c r="F21" s="35">
        <v>71300.4220228411</v>
      </c>
      <c r="G21" s="35">
        <v>182562.859982416</v>
      </c>
      <c r="H21" s="35">
        <v>0.28086149938518801</v>
      </c>
    </row>
    <row r="22" spans="1:8">
      <c r="A22" s="35">
        <v>21</v>
      </c>
      <c r="B22" s="35">
        <v>35</v>
      </c>
      <c r="C22" s="35">
        <v>28378.127</v>
      </c>
      <c r="D22" s="35">
        <v>833227.93957261206</v>
      </c>
      <c r="E22" s="35">
        <v>792310.99194113899</v>
      </c>
      <c r="F22" s="35">
        <v>40916.9476314727</v>
      </c>
      <c r="G22" s="35">
        <v>792310.99194113899</v>
      </c>
      <c r="H22" s="35">
        <v>4.9106547786263902E-2</v>
      </c>
    </row>
    <row r="23" spans="1:8">
      <c r="A23" s="35">
        <v>22</v>
      </c>
      <c r="B23" s="35">
        <v>36</v>
      </c>
      <c r="C23" s="35">
        <v>101532.798</v>
      </c>
      <c r="D23" s="35">
        <v>669787.77384867298</v>
      </c>
      <c r="E23" s="35">
        <v>586407.21864351805</v>
      </c>
      <c r="F23" s="35">
        <v>83380.555205154204</v>
      </c>
      <c r="G23" s="35">
        <v>586407.21864351805</v>
      </c>
      <c r="H23" s="35">
        <v>0.12448802211787301</v>
      </c>
    </row>
    <row r="24" spans="1:8">
      <c r="A24" s="35">
        <v>23</v>
      </c>
      <c r="B24" s="35">
        <v>37</v>
      </c>
      <c r="C24" s="35">
        <v>154302.63200000001</v>
      </c>
      <c r="D24" s="35">
        <v>1075215.5892203499</v>
      </c>
      <c r="E24" s="35">
        <v>959954.08414493199</v>
      </c>
      <c r="F24" s="35">
        <v>115261.505075422</v>
      </c>
      <c r="G24" s="35">
        <v>959954.08414493199</v>
      </c>
      <c r="H24" s="35">
        <v>0.107198506263287</v>
      </c>
    </row>
    <row r="25" spans="1:8">
      <c r="A25" s="35">
        <v>24</v>
      </c>
      <c r="B25" s="35">
        <v>38</v>
      </c>
      <c r="C25" s="35">
        <v>177773.04300000001</v>
      </c>
      <c r="D25" s="35">
        <v>814793.73884247802</v>
      </c>
      <c r="E25" s="35">
        <v>781595.33348318597</v>
      </c>
      <c r="F25" s="35">
        <v>33198.405359292003</v>
      </c>
      <c r="G25" s="35">
        <v>781595.33348318597</v>
      </c>
      <c r="H25" s="35">
        <v>4.0744551383586701E-2</v>
      </c>
    </row>
    <row r="26" spans="1:8">
      <c r="A26" s="35">
        <v>25</v>
      </c>
      <c r="B26" s="35">
        <v>39</v>
      </c>
      <c r="C26" s="35">
        <v>73641.822</v>
      </c>
      <c r="D26" s="35">
        <v>125582.769241797</v>
      </c>
      <c r="E26" s="35">
        <v>91916.8567270536</v>
      </c>
      <c r="F26" s="35">
        <v>33665.912514743497</v>
      </c>
      <c r="G26" s="35">
        <v>91916.8567270536</v>
      </c>
      <c r="H26" s="35">
        <v>0.26807748163223899</v>
      </c>
    </row>
    <row r="27" spans="1:8">
      <c r="A27" s="35">
        <v>26</v>
      </c>
      <c r="B27" s="35">
        <v>42</v>
      </c>
      <c r="C27" s="35">
        <v>7674.5450000000001</v>
      </c>
      <c r="D27" s="35">
        <v>133578.7493</v>
      </c>
      <c r="E27" s="35">
        <v>116694.72629999999</v>
      </c>
      <c r="F27" s="35">
        <v>16884.023000000001</v>
      </c>
      <c r="G27" s="35">
        <v>116694.72629999999</v>
      </c>
      <c r="H27" s="35">
        <v>0.126397522723324</v>
      </c>
    </row>
    <row r="28" spans="1:8">
      <c r="A28" s="35">
        <v>27</v>
      </c>
      <c r="B28" s="35">
        <v>75</v>
      </c>
      <c r="C28" s="35">
        <v>290</v>
      </c>
      <c r="D28" s="35">
        <v>156143.58974359001</v>
      </c>
      <c r="E28" s="35">
        <v>144139.68376068401</v>
      </c>
      <c r="F28" s="35">
        <v>12003.905982906001</v>
      </c>
      <c r="G28" s="35">
        <v>144139.68376068401</v>
      </c>
      <c r="H28" s="35">
        <v>7.6877353739709206E-2</v>
      </c>
    </row>
    <row r="29" spans="1:8">
      <c r="A29" s="35">
        <v>28</v>
      </c>
      <c r="B29" s="35">
        <v>76</v>
      </c>
      <c r="C29" s="35">
        <v>2221</v>
      </c>
      <c r="D29" s="35">
        <v>400396.05401965801</v>
      </c>
      <c r="E29" s="35">
        <v>378843.03437606798</v>
      </c>
      <c r="F29" s="35">
        <v>21553.019643589701</v>
      </c>
      <c r="G29" s="35">
        <v>378843.03437606798</v>
      </c>
      <c r="H29" s="35">
        <v>5.3829250881007797E-2</v>
      </c>
    </row>
    <row r="30" spans="1:8">
      <c r="A30" s="35">
        <v>29</v>
      </c>
      <c r="B30" s="35">
        <v>99</v>
      </c>
      <c r="C30" s="35">
        <v>25</v>
      </c>
      <c r="D30" s="35">
        <v>76662.476363361304</v>
      </c>
      <c r="E30" s="35">
        <v>70679.013523939197</v>
      </c>
      <c r="F30" s="35">
        <v>5983.4628394221299</v>
      </c>
      <c r="G30" s="35">
        <v>70679.013523939197</v>
      </c>
      <c r="H30" s="35">
        <v>7.8049433350704495E-2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"/>
      <c r="B32" s="33">
        <v>70</v>
      </c>
      <c r="C32" s="33">
        <v>77</v>
      </c>
      <c r="D32" s="33">
        <v>107626.51</v>
      </c>
      <c r="E32" s="33">
        <v>102647.31</v>
      </c>
      <c r="F32" s="30"/>
      <c r="G32" s="30"/>
      <c r="H32" s="3"/>
    </row>
    <row r="33" spans="1:8">
      <c r="A33" s="3"/>
      <c r="B33" s="33">
        <v>71</v>
      </c>
      <c r="C33" s="33">
        <v>46</v>
      </c>
      <c r="D33" s="33">
        <v>104955.57</v>
      </c>
      <c r="E33" s="33">
        <v>114859.11</v>
      </c>
      <c r="F33" s="30"/>
      <c r="G33" s="30"/>
      <c r="H33" s="3"/>
    </row>
    <row r="34" spans="1:8">
      <c r="A34" s="3"/>
      <c r="B34" s="33">
        <v>72</v>
      </c>
      <c r="C34" s="33">
        <v>2</v>
      </c>
      <c r="D34" s="33">
        <v>5169.2299999999996</v>
      </c>
      <c r="E34" s="33">
        <v>4878.63</v>
      </c>
      <c r="F34" s="30"/>
      <c r="G34" s="30"/>
      <c r="H34" s="3"/>
    </row>
    <row r="35" spans="1:8">
      <c r="A35" s="3"/>
      <c r="B35" s="33">
        <v>73</v>
      </c>
      <c r="C35" s="33">
        <v>57</v>
      </c>
      <c r="D35" s="33">
        <v>93582.14</v>
      </c>
      <c r="E35" s="33">
        <v>107592.53</v>
      </c>
      <c r="F35" s="30"/>
      <c r="G35" s="30"/>
      <c r="H35" s="3"/>
    </row>
    <row r="36" spans="1:8">
      <c r="A36" s="3"/>
      <c r="B36" s="33">
        <v>77</v>
      </c>
      <c r="C36" s="33">
        <v>63</v>
      </c>
      <c r="D36" s="33">
        <v>94602.61</v>
      </c>
      <c r="E36" s="33">
        <v>107791.59</v>
      </c>
      <c r="F36" s="30"/>
      <c r="G36" s="30"/>
      <c r="H36" s="3"/>
    </row>
    <row r="37" spans="1:8">
      <c r="A37" s="3"/>
      <c r="B37" s="33">
        <v>78</v>
      </c>
      <c r="C37" s="33">
        <v>42</v>
      </c>
      <c r="D37" s="33">
        <v>37478.69</v>
      </c>
      <c r="E37" s="33">
        <v>32518.41</v>
      </c>
      <c r="F37" s="30"/>
      <c r="G37" s="30"/>
      <c r="H37" s="3"/>
    </row>
    <row r="38" spans="1:8">
      <c r="A38" s="30"/>
      <c r="B38" s="37">
        <v>74</v>
      </c>
      <c r="C38" s="33">
        <v>0</v>
      </c>
      <c r="D38" s="33">
        <v>0</v>
      </c>
      <c r="E38" s="33">
        <v>0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2016-03-07T00:24:24Z</dcterms:modified>
</cp:coreProperties>
</file>