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40" i="2" l="1"/>
  <c r="I40" i="2"/>
  <c r="H40" i="2"/>
  <c r="F40" i="2"/>
  <c r="E40" i="2"/>
  <c r="G40" i="2" l="1"/>
  <c r="L40" i="2" s="1"/>
  <c r="K40" i="2"/>
  <c r="E4" i="2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1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1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1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1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1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1" i="2"/>
  <c r="L41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1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<sst xmlns="http://schemas.openxmlformats.org/spreadsheetml/2006/main" count="118" uniqueCount="77">
  <si>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</si>
  <si>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</si>
  <si>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</si>
  <si>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</si>
  <si>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</si>
  <si>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</si>
  <si>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</si>
  <si>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</si>
  <si>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</si>
  <si>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</si>
  <si>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</si>
  <si>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</si>
  <si>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</si>
  <si>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</si>
  <si>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</si>
  <si>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</si>
  <si>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</si>
  <si>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</si>
  <si>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</si>
  <si>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</si>
  <si>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</si>
  <si>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</si>
  <si>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</si>
  <si>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</si>
  <si>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</si>
  <si>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</si>
  <si>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</si>
  <si>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</si>
  <si>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</si>
  <si>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</si>
  <si>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</si>
  <si>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</si>
  <si>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</si>
  <si>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</si>
  <si>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</si>
  <si>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</si>
  <si>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</si>
  <si>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</si>
  <si>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</si>
  <si>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</si>
  <si>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</si>
  <si>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</si>
  <si>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</si>
  <si>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</si>
  <si>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</si>
  <si>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</si>
  <si>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</si>
  <si>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</si>
  <si>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</si>
  <si>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</si>
  <si>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</si>
  <si>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</si>
  <si>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</si>
  <si>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</si>
  <si>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</si>
  <si>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</si>
  <si>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</si>
  <si>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</si>
  <si>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</si>
  <si>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</si>
  <si>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</si>
  <si>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</si>
  <si>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</si>
  <si>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</si>
  <si>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</si>
  <si>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</si>
  <si>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</si>
  <si>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</si>
  <si>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</si>
  <si>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</si>
  <si>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</si>
  <si>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</si>
  <si>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</si>
  <si>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3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</si>
  <si>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</si>
  <si>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</si>
  <si>
    <t>910-市场部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</si>
</sst>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78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9">
    <xf numFmtId="0" fontId="0" fillId="0" borderId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19" fillId="8" borderId="8" applyNumberFormat="0" applyFont="0" applyAlignment="0" applyProtection="0">
      <alignment vertical="center"/>
    </xf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37" fillId="38" borderId="21">
      <alignment vertical="center"/>
    </xf>
    <xf numFmtId="0" fontId="56" fillId="0" borderId="0"/>
    <xf numFmtId="180" fontId="58" fillId="0" borderId="0" applyFont="0" applyFill="0" applyBorder="0" applyAlignment="0" applyProtection="0"/>
    <xf numFmtId="181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9" fontId="58" fillId="0" borderId="0" applyFont="0" applyFill="0" applyBorder="0" applyAlignment="0" applyProtection="0"/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1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2" borderId="0" applyNumberFormat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67" fillId="5" borderId="4" applyNumberFormat="0" applyAlignment="0" applyProtection="0">
      <alignment vertical="center"/>
    </xf>
    <xf numFmtId="0" fontId="68" fillId="6" borderId="5" applyNumberFormat="0" applyAlignment="0" applyProtection="0">
      <alignment vertical="center"/>
    </xf>
    <xf numFmtId="0" fontId="69" fillId="6" borderId="4" applyNumberFormat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1" fillId="7" borderId="7" applyNumberFormat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9" applyNumberFormat="0" applyFill="0" applyAlignment="0" applyProtection="0">
      <alignment vertical="center"/>
    </xf>
    <xf numFmtId="0" fontId="75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5" fillId="12" borderId="0" applyNumberFormat="0" applyBorder="0" applyAlignment="0" applyProtection="0">
      <alignment vertical="center"/>
    </xf>
    <xf numFmtId="0" fontId="75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5" fillId="16" borderId="0" applyNumberFormat="0" applyBorder="0" applyAlignment="0" applyProtection="0">
      <alignment vertical="center"/>
    </xf>
    <xf numFmtId="0" fontId="75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5" fillId="28" borderId="0" applyNumberFormat="0" applyBorder="0" applyAlignment="0" applyProtection="0">
      <alignment vertical="center"/>
    </xf>
    <xf numFmtId="0" fontId="75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5" fillId="32" borderId="0" applyNumberFormat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20" fillId="0" borderId="0" xfId="0" applyFont="1"/>
    <xf numFmtId="177" fontId="20" fillId="0" borderId="0" xfId="0" applyNumberFormat="1" applyFont="1"/>
    <xf numFmtId="0" fontId="0" fillId="0" borderId="0" xfId="0" applyAlignment="1"/>
    <xf numFmtId="0" fontId="20" fillId="0" borderId="0" xfId="0" applyNumberFormat="1" applyFont="1"/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/>
    <xf numFmtId="177" fontId="20" fillId="36" borderId="18" xfId="0" applyNumberFormat="1" applyFont="1" applyFill="1" applyBorder="1"/>
    <xf numFmtId="177" fontId="20" fillId="37" borderId="18" xfId="0" applyNumberFormat="1" applyFont="1" applyFill="1" applyBorder="1"/>
    <xf numFmtId="177" fontId="20" fillId="0" borderId="18" xfId="0" applyNumberFormat="1" applyFont="1" applyBorder="1"/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/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20" fillId="0" borderId="0" xfId="0" applyFont="1"/>
    <xf numFmtId="1" fontId="55" fillId="0" borderId="0" xfId="0" applyNumberFormat="1" applyFont="1" applyAlignment="1"/>
    <xf numFmtId="0" fontId="55" fillId="0" borderId="0" xfId="0" applyNumberFormat="1" applyFont="1" applyAlignment="1"/>
    <xf numFmtId="0" fontId="20" fillId="0" borderId="0" xfId="0" applyFont="1"/>
    <xf numFmtId="0" fontId="20" fillId="0" borderId="0" xfId="0" applyFont="1"/>
    <xf numFmtId="0" fontId="56" fillId="0" borderId="0" xfId="110"/>
    <xf numFmtId="0" fontId="57" fillId="0" borderId="0" xfId="110" applyNumberFormat="1" applyFont="1"/>
    <xf numFmtId="1" fontId="59" fillId="0" borderId="0" xfId="0" applyNumberFormat="1" applyFont="1" applyAlignment="1"/>
    <xf numFmtId="0" fontId="59" fillId="0" borderId="0" xfId="0" applyNumberFormat="1" applyFont="1" applyAlignment="1"/>
    <xf numFmtId="0" fontId="20" fillId="0" borderId="0" xfId="0" applyFont="1" applyAlignme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49" fontId="21" fillId="33" borderId="22" xfId="0" applyNumberFormat="1" applyFont="1" applyFill="1" applyBorder="1" applyAlignment="1">
      <alignment horizontal="left" vertical="top" wrapText="1"/>
    </xf>
    <xf numFmtId="49" fontId="21" fillId="33" borderId="23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19" xfId="175" applyFont="1" applyBorder="1" applyAlignment="1">
      <alignment wrapText="1"/>
    </xf>
    <xf numFmtId="49" fontId="21" fillId="33" borderId="15" xfId="175" applyNumberFormat="1" applyFont="1" applyFill="1" applyBorder="1" applyAlignment="1">
      <alignment horizontal="left" vertical="top" wrapText="1"/>
    </xf>
    <xf numFmtId="0" fontId="20" fillId="0" borderId="0" xfId="175" applyFont="1" applyAlignment="1">
      <alignment wrapText="1"/>
    </xf>
    <xf numFmtId="14" fontId="21" fillId="33" borderId="12" xfId="175" applyNumberFormat="1" applyFont="1" applyFill="1" applyBorder="1" applyAlignment="1">
      <alignment vertical="center" wrapText="1"/>
    </xf>
    <xf numFmtId="14" fontId="21" fillId="33" borderId="16" xfId="175" applyNumberFormat="1" applyFont="1" applyFill="1" applyBorder="1" applyAlignment="1">
      <alignment vertical="center" wrapText="1"/>
    </xf>
    <xf numFmtId="14" fontId="21" fillId="33" borderId="17" xfId="175" applyNumberFormat="1" applyFont="1" applyFill="1" applyBorder="1" applyAlignment="1">
      <alignment vertical="center" wrapText="1"/>
    </xf>
    <xf numFmtId="49" fontId="22" fillId="33" borderId="15" xfId="175" applyNumberFormat="1" applyFont="1" applyFill="1" applyBorder="1" applyAlignment="1">
      <alignment horizontal="left" vertical="top" wrapText="1"/>
    </xf>
    <xf numFmtId="49" fontId="22" fillId="33" borderId="14" xfId="175" applyNumberFormat="1" applyFont="1" applyFill="1" applyBorder="1" applyAlignment="1">
      <alignment horizontal="left" vertical="top" wrapText="1"/>
    </xf>
    <xf numFmtId="49" fontId="22" fillId="33" borderId="13" xfId="175" applyNumberFormat="1" applyFont="1" applyFill="1" applyBorder="1" applyAlignment="1">
      <alignment horizontal="left" vertical="top" wrapText="1"/>
    </xf>
    <xf numFmtId="0" fontId="21" fillId="33" borderId="15" xfId="175" applyFont="1" applyFill="1" applyBorder="1" applyAlignment="1">
      <alignment vertical="center" wrapText="1"/>
    </xf>
    <xf numFmtId="0" fontId="21" fillId="33" borderId="13" xfId="175" applyFont="1" applyFill="1" applyBorder="1" applyAlignment="1">
      <alignment vertical="center" wrapText="1"/>
    </xf>
    <xf numFmtId="0" fontId="20" fillId="0" borderId="0" xfId="175" applyFont="1" applyAlignment="1">
      <alignment horizontal="right" vertical="center" wrapText="1"/>
    </xf>
    <xf numFmtId="49" fontId="21" fillId="33" borderId="13" xfId="175" applyNumberFormat="1" applyFont="1" applyFill="1" applyBorder="1" applyAlignment="1">
      <alignment horizontal="left" vertical="top" wrapText="1"/>
    </xf>
    <xf numFmtId="0" fontId="1" fillId="0" borderId="0" xfId="175">
      <alignment vertical="center"/>
    </xf>
    <xf numFmtId="0" fontId="26" fillId="0" borderId="0" xfId="175" applyFont="1" applyAlignment="1">
      <alignment horizontal="left" wrapText="1"/>
    </xf>
    <xf numFmtId="0" fontId="32" fillId="0" borderId="19" xfId="175" applyFont="1" applyBorder="1" applyAlignment="1">
      <alignment horizontal="left" vertical="center" wrapText="1"/>
    </xf>
    <xf numFmtId="0" fontId="21" fillId="0" borderId="10" xfId="175" applyFont="1" applyBorder="1" applyAlignment="1">
      <alignment wrapText="1"/>
    </xf>
    <xf numFmtId="0" fontId="20" fillId="0" borderId="11" xfId="175" applyFont="1" applyBorder="1" applyAlignment="1">
      <alignment wrapText="1"/>
    </xf>
    <xf numFmtId="0" fontId="20" fillId="0" borderId="11" xfId="175" applyFont="1" applyBorder="1" applyAlignment="1">
      <alignment horizontal="right" vertical="center" wrapText="1"/>
    </xf>
    <xf numFmtId="49" fontId="21" fillId="33" borderId="10" xfId="175" applyNumberFormat="1" applyFont="1" applyFill="1" applyBorder="1" applyAlignment="1">
      <alignment vertical="center" wrapText="1"/>
    </xf>
    <xf numFmtId="49" fontId="21" fillId="33" borderId="12" xfId="175" applyNumberFormat="1" applyFont="1" applyFill="1" applyBorder="1" applyAlignment="1">
      <alignment vertical="center" wrapText="1"/>
    </xf>
    <xf numFmtId="0" fontId="21" fillId="33" borderId="10" xfId="175" applyFont="1" applyFill="1" applyBorder="1" applyAlignment="1">
      <alignment vertical="center" wrapText="1"/>
    </xf>
    <xf numFmtId="0" fontId="21" fillId="33" borderId="12" xfId="175" applyFont="1" applyFill="1" applyBorder="1" applyAlignment="1">
      <alignment vertical="center" wrapText="1"/>
    </xf>
    <xf numFmtId="4" fontId="22" fillId="34" borderId="10" xfId="175" applyNumberFormat="1" applyFont="1" applyFill="1" applyBorder="1" applyAlignment="1">
      <alignment horizontal="right" vertical="top" wrapText="1"/>
    </xf>
    <xf numFmtId="176" fontId="22" fillId="34" borderId="10" xfId="175" applyNumberFormat="1" applyFont="1" applyFill="1" applyBorder="1" applyAlignment="1">
      <alignment horizontal="right" vertical="top" wrapText="1"/>
    </xf>
    <xf numFmtId="176" fontId="22" fillId="34" borderId="12" xfId="175" applyNumberFormat="1" applyFont="1" applyFill="1" applyBorder="1" applyAlignment="1">
      <alignment horizontal="right" vertical="top" wrapText="1"/>
    </xf>
    <xf numFmtId="4" fontId="21" fillId="35" borderId="10" xfId="175" applyNumberFormat="1" applyFont="1" applyFill="1" applyBorder="1" applyAlignment="1">
      <alignment horizontal="right" vertical="top" wrapText="1"/>
    </xf>
    <xf numFmtId="176" fontId="21" fillId="35" borderId="10" xfId="175" applyNumberFormat="1" applyFont="1" applyFill="1" applyBorder="1" applyAlignment="1">
      <alignment horizontal="right" vertical="top" wrapText="1"/>
    </xf>
    <xf numFmtId="176" fontId="21" fillId="35" borderId="12" xfId="175" applyNumberFormat="1" applyFont="1" applyFill="1" applyBorder="1" applyAlignment="1">
      <alignment horizontal="right" vertical="top" wrapText="1"/>
    </xf>
    <xf numFmtId="0" fontId="21" fillId="35" borderId="10" xfId="175" applyFont="1" applyFill="1" applyBorder="1" applyAlignment="1">
      <alignment horizontal="right" vertical="top" wrapText="1"/>
    </xf>
    <xf numFmtId="0" fontId="21" fillId="35" borderId="12" xfId="175" applyFont="1" applyFill="1" applyBorder="1" applyAlignment="1">
      <alignment horizontal="right" vertical="top" wrapText="1"/>
    </xf>
    <xf numFmtId="4" fontId="21" fillId="35" borderId="13" xfId="175" applyNumberFormat="1" applyFont="1" applyFill="1" applyBorder="1" applyAlignment="1">
      <alignment horizontal="right" vertical="top" wrapText="1"/>
    </xf>
    <xf numFmtId="0" fontId="21" fillId="35" borderId="13" xfId="175" applyFont="1" applyFill="1" applyBorder="1" applyAlignment="1">
      <alignment horizontal="right" vertical="top" wrapText="1"/>
    </xf>
    <xf numFmtId="176" fontId="21" fillId="35" borderId="13" xfId="175" applyNumberFormat="1" applyFont="1" applyFill="1" applyBorder="1" applyAlignment="1">
      <alignment horizontal="right" vertical="top" wrapText="1"/>
    </xf>
    <xf numFmtId="176" fontId="21" fillId="35" borderId="20" xfId="175" applyNumberFormat="1" applyFont="1" applyFill="1" applyBorder="1" applyAlignment="1">
      <alignment horizontal="right" vertical="top" wrapText="1"/>
    </xf>
  </cellXfs>
  <cellStyles count="189">
    <cellStyle name="20% - 着色 1" xfId="19" builtinId="30" customBuiltin="1"/>
    <cellStyle name="20% - 着色 1 2" xfId="84"/>
    <cellStyle name="20% - 着色 1 3" xfId="150"/>
    <cellStyle name="20% - 着色 1 4" xfId="177"/>
    <cellStyle name="20% - 着色 2" xfId="23" builtinId="34" customBuiltin="1"/>
    <cellStyle name="20% - 着色 2 2" xfId="88"/>
    <cellStyle name="20% - 着色 2 3" xfId="154"/>
    <cellStyle name="20% - 着色 2 4" xfId="179"/>
    <cellStyle name="20% - 着色 3" xfId="27" builtinId="38" customBuiltin="1"/>
    <cellStyle name="20% - 着色 3 2" xfId="92"/>
    <cellStyle name="20% - 着色 3 3" xfId="158"/>
    <cellStyle name="20% - 着色 3 4" xfId="181"/>
    <cellStyle name="20% - 着色 4" xfId="31" builtinId="42" customBuiltin="1"/>
    <cellStyle name="20% - 着色 4 2" xfId="96"/>
    <cellStyle name="20% - 着色 4 3" xfId="162"/>
    <cellStyle name="20% - 着色 4 4" xfId="183"/>
    <cellStyle name="20% - 着色 5" xfId="35" builtinId="46" customBuiltin="1"/>
    <cellStyle name="20% - 着色 5 2" xfId="100"/>
    <cellStyle name="20% - 着色 5 3" xfId="166"/>
    <cellStyle name="20% - 着色 5 4" xfId="185"/>
    <cellStyle name="20% - 着色 6" xfId="39" builtinId="50" customBuiltin="1"/>
    <cellStyle name="20% - 着色 6 2" xfId="104"/>
    <cellStyle name="20% - 着色 6 3" xfId="170"/>
    <cellStyle name="20% - 着色 6 4" xfId="187"/>
    <cellStyle name="40% - 着色 1" xfId="20" builtinId="31" customBuiltin="1"/>
    <cellStyle name="40% - 着色 1 2" xfId="85"/>
    <cellStyle name="40% - 着色 1 3" xfId="151"/>
    <cellStyle name="40% - 着色 1 4" xfId="178"/>
    <cellStyle name="40% - 着色 2" xfId="24" builtinId="35" customBuiltin="1"/>
    <cellStyle name="40% - 着色 2 2" xfId="89"/>
    <cellStyle name="40% - 着色 2 3" xfId="155"/>
    <cellStyle name="40% - 着色 2 4" xfId="180"/>
    <cellStyle name="40% - 着色 3" xfId="28" builtinId="39" customBuiltin="1"/>
    <cellStyle name="40% - 着色 3 2" xfId="93"/>
    <cellStyle name="40% - 着色 3 3" xfId="159"/>
    <cellStyle name="40% - 着色 3 4" xfId="182"/>
    <cellStyle name="40% - 着色 4" xfId="32" builtinId="43" customBuiltin="1"/>
    <cellStyle name="40% - 着色 4 2" xfId="97"/>
    <cellStyle name="40% - 着色 4 3" xfId="163"/>
    <cellStyle name="40% - 着色 4 4" xfId="184"/>
    <cellStyle name="40% - 着色 5" xfId="36" builtinId="47" customBuiltin="1"/>
    <cellStyle name="40% - 着色 5 2" xfId="101"/>
    <cellStyle name="40% - 着色 5 3" xfId="167"/>
    <cellStyle name="40% - 着色 5 4" xfId="186"/>
    <cellStyle name="40% - 着色 6" xfId="40" builtinId="51" customBuiltin="1"/>
    <cellStyle name="40% - 着色 6 2" xfId="105"/>
    <cellStyle name="40% - 着色 6 3" xfId="171"/>
    <cellStyle name="40% - 着色 6 4" xfId="188"/>
    <cellStyle name="60% - 着色 1" xfId="21" builtinId="32" customBuiltin="1"/>
    <cellStyle name="60% - 着色 1 2" xfId="86"/>
    <cellStyle name="60% - 着色 1 3" xfId="152"/>
    <cellStyle name="60% - 着色 2" xfId="25" builtinId="36" customBuiltin="1"/>
    <cellStyle name="60% - 着色 2 2" xfId="90"/>
    <cellStyle name="60% - 着色 2 3" xfId="156"/>
    <cellStyle name="60% - 着色 3" xfId="29" builtinId="40" customBuiltin="1"/>
    <cellStyle name="60% - 着色 3 2" xfId="94"/>
    <cellStyle name="60% - 着色 3 3" xfId="160"/>
    <cellStyle name="60% - 着色 4" xfId="33" builtinId="44" customBuiltin="1"/>
    <cellStyle name="60% - 着色 4 2" xfId="98"/>
    <cellStyle name="60% - 着色 4 3" xfId="164"/>
    <cellStyle name="60% - 着色 5" xfId="37" builtinId="48" customBuiltin="1"/>
    <cellStyle name="60% - 着色 5 2" xfId="102"/>
    <cellStyle name="60% - 着色 5 3" xfId="168"/>
    <cellStyle name="60% - 着色 6" xfId="41" builtinId="52" customBuiltin="1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" xfId="18" builtinId="29" customBuiltin="1"/>
    <cellStyle name="着色 1 2" xfId="83"/>
    <cellStyle name="着色 1 3" xfId="149"/>
    <cellStyle name="着色 2" xfId="22" builtinId="33" customBuiltin="1"/>
    <cellStyle name="着色 2 2" xfId="87"/>
    <cellStyle name="着色 2 3" xfId="153"/>
    <cellStyle name="着色 3" xfId="26" builtinId="37" customBuiltin="1"/>
    <cellStyle name="着色 3 2" xfId="91"/>
    <cellStyle name="着色 3 3" xfId="157"/>
    <cellStyle name="着色 4" xfId="30" builtinId="41" customBuiltin="1"/>
    <cellStyle name="着色 4 2" xfId="95"/>
    <cellStyle name="着色 4 3" xfId="161"/>
    <cellStyle name="着色 5" xfId="34" builtinId="45" customBuiltin="1"/>
    <cellStyle name="着色 5 2" xfId="99"/>
    <cellStyle name="着色 5 3" xfId="165"/>
    <cellStyle name="着色 6" xfId="38" builtinId="49" customBuiltin="1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497" Type="http://schemas.openxmlformats.org/officeDocument/2006/relationships/hyperlink" Target="cid:225aa59d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424" Type="http://schemas.openxmlformats.org/officeDocument/2006/relationships/image" Target="cid:91324cd513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444" Type="http://schemas.openxmlformats.org/officeDocument/2006/relationships/image" Target="cid:de6f2c0e13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8" sqref="N8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45" t="s">
        <v>4</v>
      </c>
      <c r="D2" s="45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46" t="s">
        <v>5</v>
      </c>
      <c r="B3" s="46"/>
      <c r="C3" s="46"/>
      <c r="D3" s="46"/>
      <c r="E3" s="15">
        <f>SUM(E4:E41)</f>
        <v>24222057.537500005</v>
      </c>
      <c r="F3" s="25">
        <f>RA!I7</f>
        <v>1213829.9538</v>
      </c>
      <c r="G3" s="16">
        <f>SUM(G4:G41)</f>
        <v>23008227.583699998</v>
      </c>
      <c r="H3" s="27">
        <f>RA!J7</f>
        <v>5.0112586510075703</v>
      </c>
      <c r="I3" s="20">
        <f>SUM(I4:I41)</f>
        <v>24222063.53337615</v>
      </c>
      <c r="J3" s="21">
        <f>SUM(J4:J41)</f>
        <v>23008227.107963517</v>
      </c>
      <c r="K3" s="22">
        <f>E3-I3</f>
        <v>-5.9958761446177959</v>
      </c>
      <c r="L3" s="22">
        <f>G3-J3</f>
        <v>0.47573648020625114</v>
      </c>
    </row>
    <row r="4" spans="1:13" x14ac:dyDescent="0.2">
      <c r="A4" s="47">
        <f>RA!A8</f>
        <v>42441</v>
      </c>
      <c r="B4" s="12">
        <v>12</v>
      </c>
      <c r="C4" s="42" t="s">
        <v>6</v>
      </c>
      <c r="D4" s="42"/>
      <c r="E4" s="15">
        <f>VLOOKUP(C4,RA!B8:D36,3,0)</f>
        <v>707510.78410000005</v>
      </c>
      <c r="F4" s="25">
        <f>VLOOKUP(C4,RA!B8:I39,8,0)</f>
        <v>136278.43359999999</v>
      </c>
      <c r="G4" s="16">
        <f t="shared" ref="G4:G41" si="0">E4-F4</f>
        <v>571232.35050000006</v>
      </c>
      <c r="H4" s="27">
        <f>RA!J8</f>
        <v>19.261675816483098</v>
      </c>
      <c r="I4" s="20">
        <f>VLOOKUP(B4,RMS!B:D,3,FALSE)</f>
        <v>707511.751402564</v>
      </c>
      <c r="J4" s="21">
        <f>VLOOKUP(B4,RMS!B:E,4,FALSE)</f>
        <v>571232.37002564105</v>
      </c>
      <c r="K4" s="22">
        <f t="shared" ref="K4:K41" si="1">E4-I4</f>
        <v>-0.9673025639494881</v>
      </c>
      <c r="L4" s="22">
        <f t="shared" ref="L4:L41" si="2">G4-J4</f>
        <v>-1.9525640993379056E-2</v>
      </c>
    </row>
    <row r="5" spans="1:13" x14ac:dyDescent="0.2">
      <c r="A5" s="47"/>
      <c r="B5" s="12">
        <v>13</v>
      </c>
      <c r="C5" s="42" t="s">
        <v>7</v>
      </c>
      <c r="D5" s="42"/>
      <c r="E5" s="15">
        <f>VLOOKUP(C5,RA!B8:D37,3,0)</f>
        <v>141187.00750000001</v>
      </c>
      <c r="F5" s="25">
        <f>VLOOKUP(C5,RA!B9:I40,8,0)</f>
        <v>31450.186600000001</v>
      </c>
      <c r="G5" s="16">
        <f t="shared" si="0"/>
        <v>109736.82090000001</v>
      </c>
      <c r="H5" s="27">
        <f>RA!J9</f>
        <v>22.275552939954501</v>
      </c>
      <c r="I5" s="20">
        <f>VLOOKUP(B5,RMS!B:D,3,FALSE)</f>
        <v>141187.095532479</v>
      </c>
      <c r="J5" s="21">
        <f>VLOOKUP(B5,RMS!B:E,4,FALSE)</f>
        <v>109736.837726496</v>
      </c>
      <c r="K5" s="22">
        <f t="shared" si="1"/>
        <v>-8.803247899049893E-2</v>
      </c>
      <c r="L5" s="22">
        <f t="shared" si="2"/>
        <v>-1.6826495993882418E-2</v>
      </c>
      <c r="M5" s="32"/>
    </row>
    <row r="6" spans="1:13" x14ac:dyDescent="0.2">
      <c r="A6" s="47"/>
      <c r="B6" s="12">
        <v>14</v>
      </c>
      <c r="C6" s="42" t="s">
        <v>8</v>
      </c>
      <c r="D6" s="42"/>
      <c r="E6" s="15">
        <f>VLOOKUP(C6,RA!B10:D38,3,0)</f>
        <v>213438.50219999999</v>
      </c>
      <c r="F6" s="25">
        <f>VLOOKUP(C6,RA!B10:I41,8,0)</f>
        <v>44798.024400000002</v>
      </c>
      <c r="G6" s="16">
        <f t="shared" si="0"/>
        <v>168640.47779999999</v>
      </c>
      <c r="H6" s="27">
        <f>RA!J10</f>
        <v>20.9887269345727</v>
      </c>
      <c r="I6" s="20">
        <f>VLOOKUP(B6,RMS!B:D,3,FALSE)</f>
        <v>213440.85286533501</v>
      </c>
      <c r="J6" s="21">
        <f>VLOOKUP(B6,RMS!B:E,4,FALSE)</f>
        <v>168640.47827269099</v>
      </c>
      <c r="K6" s="22">
        <f>E6-I6</f>
        <v>-2.3506653350195847</v>
      </c>
      <c r="L6" s="22">
        <f t="shared" si="2"/>
        <v>-4.7269099741242826E-4</v>
      </c>
      <c r="M6" s="32"/>
    </row>
    <row r="7" spans="1:13" x14ac:dyDescent="0.2">
      <c r="A7" s="47"/>
      <c r="B7" s="12">
        <v>15</v>
      </c>
      <c r="C7" s="42" t="s">
        <v>9</v>
      </c>
      <c r="D7" s="42"/>
      <c r="E7" s="15">
        <f>VLOOKUP(C7,RA!B10:D39,3,0)</f>
        <v>56919.409099999997</v>
      </c>
      <c r="F7" s="25">
        <f>VLOOKUP(C7,RA!B11:I42,8,0)</f>
        <v>12181.4292</v>
      </c>
      <c r="G7" s="16">
        <f t="shared" si="0"/>
        <v>44737.979899999998</v>
      </c>
      <c r="H7" s="27">
        <f>RA!J11</f>
        <v>21.4011870337565</v>
      </c>
      <c r="I7" s="20">
        <f>VLOOKUP(B7,RMS!B:D,3,FALSE)</f>
        <v>56919.465183374901</v>
      </c>
      <c r="J7" s="21">
        <f>VLOOKUP(B7,RMS!B:E,4,FALSE)</f>
        <v>44737.979068580302</v>
      </c>
      <c r="K7" s="22">
        <f t="shared" si="1"/>
        <v>-5.608337490411941E-2</v>
      </c>
      <c r="L7" s="22">
        <f t="shared" si="2"/>
        <v>8.3141969662392512E-4</v>
      </c>
      <c r="M7" s="32"/>
    </row>
    <row r="8" spans="1:13" x14ac:dyDescent="0.2">
      <c r="A8" s="47"/>
      <c r="B8" s="12">
        <v>16</v>
      </c>
      <c r="C8" s="42" t="s">
        <v>10</v>
      </c>
      <c r="D8" s="42"/>
      <c r="E8" s="15">
        <f>VLOOKUP(C8,RA!B12:D39,3,0)</f>
        <v>237870.00779999999</v>
      </c>
      <c r="F8" s="25">
        <f>VLOOKUP(C8,RA!B12:I43,8,0)</f>
        <v>2404.0034000000001</v>
      </c>
      <c r="G8" s="16">
        <f t="shared" si="0"/>
        <v>235466.00440000001</v>
      </c>
      <c r="H8" s="27">
        <f>RA!J12</f>
        <v>1.0106374579267201</v>
      </c>
      <c r="I8" s="20">
        <f>VLOOKUP(B8,RMS!B:D,3,FALSE)</f>
        <v>237870.00802906</v>
      </c>
      <c r="J8" s="21">
        <f>VLOOKUP(B8,RMS!B:E,4,FALSE)</f>
        <v>235466.00566068399</v>
      </c>
      <c r="K8" s="22">
        <f t="shared" si="1"/>
        <v>-2.2906000958755612E-4</v>
      </c>
      <c r="L8" s="22">
        <f t="shared" si="2"/>
        <v>-1.2606839882209897E-3</v>
      </c>
      <c r="M8" s="32"/>
    </row>
    <row r="9" spans="1:13" x14ac:dyDescent="0.2">
      <c r="A9" s="47"/>
      <c r="B9" s="12">
        <v>17</v>
      </c>
      <c r="C9" s="42" t="s">
        <v>11</v>
      </c>
      <c r="D9" s="42"/>
      <c r="E9" s="15">
        <f>VLOOKUP(C9,RA!B12:D40,3,0)</f>
        <v>571594.06000000006</v>
      </c>
      <c r="F9" s="25">
        <f>VLOOKUP(C9,RA!B13:I44,8,0)</f>
        <v>-117927.36659999999</v>
      </c>
      <c r="G9" s="16">
        <f t="shared" si="0"/>
        <v>689521.42660000001</v>
      </c>
      <c r="H9" s="27">
        <f>RA!J13</f>
        <v>-20.631314223244399</v>
      </c>
      <c r="I9" s="20">
        <f>VLOOKUP(B9,RMS!B:D,3,FALSE)</f>
        <v>571594.18017179496</v>
      </c>
      <c r="J9" s="21">
        <f>VLOOKUP(B9,RMS!B:E,4,FALSE)</f>
        <v>689521.42352478602</v>
      </c>
      <c r="K9" s="22">
        <f t="shared" si="1"/>
        <v>-0.12017179490067065</v>
      </c>
      <c r="L9" s="22">
        <f t="shared" si="2"/>
        <v>3.0752139864489436E-3</v>
      </c>
      <c r="M9" s="32"/>
    </row>
    <row r="10" spans="1:13" x14ac:dyDescent="0.2">
      <c r="A10" s="47"/>
      <c r="B10" s="12">
        <v>18</v>
      </c>
      <c r="C10" s="42" t="s">
        <v>12</v>
      </c>
      <c r="D10" s="42"/>
      <c r="E10" s="15">
        <f>VLOOKUP(C10,RA!B14:D41,3,0)</f>
        <v>146995.3113</v>
      </c>
      <c r="F10" s="25">
        <f>VLOOKUP(C10,RA!B14:I44,8,0)</f>
        <v>25735.239799999999</v>
      </c>
      <c r="G10" s="16">
        <f t="shared" si="0"/>
        <v>121260.07150000001</v>
      </c>
      <c r="H10" s="27">
        <f>RA!J14</f>
        <v>17.507524268905001</v>
      </c>
      <c r="I10" s="20">
        <f>VLOOKUP(B10,RMS!B:D,3,FALSE)</f>
        <v>146995.31188290601</v>
      </c>
      <c r="J10" s="21">
        <f>VLOOKUP(B10,RMS!B:E,4,FALSE)</f>
        <v>121260.072122222</v>
      </c>
      <c r="K10" s="22">
        <f t="shared" si="1"/>
        <v>-5.8290601009503007E-4</v>
      </c>
      <c r="L10" s="22">
        <f t="shared" si="2"/>
        <v>-6.2222199630923569E-4</v>
      </c>
      <c r="M10" s="32"/>
    </row>
    <row r="11" spans="1:13" x14ac:dyDescent="0.2">
      <c r="A11" s="47"/>
      <c r="B11" s="12">
        <v>19</v>
      </c>
      <c r="C11" s="42" t="s">
        <v>13</v>
      </c>
      <c r="D11" s="42"/>
      <c r="E11" s="15">
        <f>VLOOKUP(C11,RA!B14:D42,3,0)</f>
        <v>156376.98240000001</v>
      </c>
      <c r="F11" s="25">
        <f>VLOOKUP(C11,RA!B15:I45,8,0)</f>
        <v>-51817.125099999997</v>
      </c>
      <c r="G11" s="16">
        <f t="shared" si="0"/>
        <v>208194.10750000001</v>
      </c>
      <c r="H11" s="27">
        <f>RA!J15</f>
        <v>-33.136030830583401</v>
      </c>
      <c r="I11" s="20">
        <f>VLOOKUP(B11,RMS!B:D,3,FALSE)</f>
        <v>156377.149294017</v>
      </c>
      <c r="J11" s="21">
        <f>VLOOKUP(B11,RMS!B:E,4,FALSE)</f>
        <v>208194.10872222201</v>
      </c>
      <c r="K11" s="22">
        <f t="shared" si="1"/>
        <v>-0.1668940169911366</v>
      </c>
      <c r="L11" s="22">
        <f t="shared" si="2"/>
        <v>-1.222221995703876E-3</v>
      </c>
      <c r="M11" s="32"/>
    </row>
    <row r="12" spans="1:13" x14ac:dyDescent="0.2">
      <c r="A12" s="47"/>
      <c r="B12" s="12">
        <v>21</v>
      </c>
      <c r="C12" s="42" t="s">
        <v>14</v>
      </c>
      <c r="D12" s="42"/>
      <c r="E12" s="15">
        <f>VLOOKUP(C12,RA!B16:D43,3,0)</f>
        <v>969916.62390000001</v>
      </c>
      <c r="F12" s="25">
        <f>VLOOKUP(C12,RA!B16:I46,8,0)</f>
        <v>34932.986799999999</v>
      </c>
      <c r="G12" s="16">
        <f t="shared" si="0"/>
        <v>934983.63710000005</v>
      </c>
      <c r="H12" s="27">
        <f>RA!J16</f>
        <v>3.6016484241228599</v>
      </c>
      <c r="I12" s="20">
        <f>VLOOKUP(B12,RMS!B:D,3,FALSE)</f>
        <v>969915.89167093998</v>
      </c>
      <c r="J12" s="21">
        <f>VLOOKUP(B12,RMS!B:E,4,FALSE)</f>
        <v>934983.63773504295</v>
      </c>
      <c r="K12" s="22">
        <f t="shared" si="1"/>
        <v>0.73222906002774835</v>
      </c>
      <c r="L12" s="22">
        <f t="shared" si="2"/>
        <v>-6.3504290301352739E-4</v>
      </c>
      <c r="M12" s="32"/>
    </row>
    <row r="13" spans="1:13" x14ac:dyDescent="0.2">
      <c r="A13" s="47"/>
      <c r="B13" s="12">
        <v>22</v>
      </c>
      <c r="C13" s="42" t="s">
        <v>15</v>
      </c>
      <c r="D13" s="42"/>
      <c r="E13" s="15">
        <f>VLOOKUP(C13,RA!B16:D44,3,0)</f>
        <v>1071233.3496999999</v>
      </c>
      <c r="F13" s="25">
        <f>VLOOKUP(C13,RA!B17:I47,8,0)</f>
        <v>44107.035199999998</v>
      </c>
      <c r="G13" s="16">
        <f t="shared" si="0"/>
        <v>1027126.3144999999</v>
      </c>
      <c r="H13" s="27">
        <f>RA!J17</f>
        <v>4.1174068387949498</v>
      </c>
      <c r="I13" s="20">
        <f>VLOOKUP(B13,RMS!B:D,3,FALSE)</f>
        <v>1071233.2865794899</v>
      </c>
      <c r="J13" s="21">
        <f>VLOOKUP(B13,RMS!B:E,4,FALSE)</f>
        <v>1027126.31247692</v>
      </c>
      <c r="K13" s="22">
        <f t="shared" si="1"/>
        <v>6.3120509963482618E-2</v>
      </c>
      <c r="L13" s="22">
        <f t="shared" si="2"/>
        <v>2.0230798982083797E-3</v>
      </c>
      <c r="M13" s="32"/>
    </row>
    <row r="14" spans="1:13" x14ac:dyDescent="0.2">
      <c r="A14" s="47"/>
      <c r="B14" s="12">
        <v>23</v>
      </c>
      <c r="C14" s="42" t="s">
        <v>16</v>
      </c>
      <c r="D14" s="42"/>
      <c r="E14" s="15">
        <f>VLOOKUP(C14,RA!B18:D44,3,0)</f>
        <v>2133792.8215000001</v>
      </c>
      <c r="F14" s="25">
        <f>VLOOKUP(C14,RA!B18:I48,8,0)</f>
        <v>313056.68339999998</v>
      </c>
      <c r="G14" s="16">
        <f t="shared" si="0"/>
        <v>1820736.1381000001</v>
      </c>
      <c r="H14" s="27">
        <f>RA!J18</f>
        <v>14.671372039762</v>
      </c>
      <c r="I14" s="20">
        <f>VLOOKUP(B14,RMS!B:D,3,FALSE)</f>
        <v>2133792.7601512801</v>
      </c>
      <c r="J14" s="21">
        <f>VLOOKUP(B14,RMS!B:E,4,FALSE)</f>
        <v>1820736.1158401701</v>
      </c>
      <c r="K14" s="22">
        <f t="shared" si="1"/>
        <v>6.1348719988018274E-2</v>
      </c>
      <c r="L14" s="22">
        <f t="shared" si="2"/>
        <v>2.225983003154397E-2</v>
      </c>
      <c r="M14" s="32"/>
    </row>
    <row r="15" spans="1:13" x14ac:dyDescent="0.2">
      <c r="A15" s="47"/>
      <c r="B15" s="12">
        <v>24</v>
      </c>
      <c r="C15" s="42" t="s">
        <v>17</v>
      </c>
      <c r="D15" s="42"/>
      <c r="E15" s="15">
        <f>VLOOKUP(C15,RA!B18:D45,3,0)</f>
        <v>657062.45900000003</v>
      </c>
      <c r="F15" s="25">
        <f>VLOOKUP(C15,RA!B19:I49,8,0)</f>
        <v>73750.939400000003</v>
      </c>
      <c r="G15" s="16">
        <f t="shared" si="0"/>
        <v>583311.5196</v>
      </c>
      <c r="H15" s="27">
        <f>RA!J19</f>
        <v>11.2243422812868</v>
      </c>
      <c r="I15" s="20">
        <f>VLOOKUP(B15,RMS!B:D,3,FALSE)</f>
        <v>657062.46489914495</v>
      </c>
      <c r="J15" s="21">
        <f>VLOOKUP(B15,RMS!B:E,4,FALSE)</f>
        <v>583311.51848632505</v>
      </c>
      <c r="K15" s="22">
        <f t="shared" si="1"/>
        <v>-5.8991449186578393E-3</v>
      </c>
      <c r="L15" s="22">
        <f t="shared" si="2"/>
        <v>1.1136749526485801E-3</v>
      </c>
      <c r="M15" s="32"/>
    </row>
    <row r="16" spans="1:13" x14ac:dyDescent="0.2">
      <c r="A16" s="47"/>
      <c r="B16" s="12">
        <v>25</v>
      </c>
      <c r="C16" s="42" t="s">
        <v>18</v>
      </c>
      <c r="D16" s="42"/>
      <c r="E16" s="15">
        <f>VLOOKUP(C16,RA!B20:D46,3,0)</f>
        <v>1064617.8315000001</v>
      </c>
      <c r="F16" s="25">
        <f>VLOOKUP(C16,RA!B20:I50,8,0)</f>
        <v>99952.094299999997</v>
      </c>
      <c r="G16" s="16">
        <f t="shared" si="0"/>
        <v>964665.73720000009</v>
      </c>
      <c r="H16" s="27">
        <f>RA!J20</f>
        <v>9.3885421925698793</v>
      </c>
      <c r="I16" s="20">
        <f>VLOOKUP(B16,RMS!B:D,3,FALSE)</f>
        <v>1064617.9086</v>
      </c>
      <c r="J16" s="21">
        <f>VLOOKUP(B16,RMS!B:E,4,FALSE)</f>
        <v>964665.73719999997</v>
      </c>
      <c r="K16" s="22">
        <f t="shared" si="1"/>
        <v>-7.7099999878555536E-2</v>
      </c>
      <c r="L16" s="22">
        <f t="shared" si="2"/>
        <v>0</v>
      </c>
      <c r="M16" s="32"/>
    </row>
    <row r="17" spans="1:13" x14ac:dyDescent="0.2">
      <c r="A17" s="47"/>
      <c r="B17" s="12">
        <v>26</v>
      </c>
      <c r="C17" s="42" t="s">
        <v>19</v>
      </c>
      <c r="D17" s="42"/>
      <c r="E17" s="15">
        <f>VLOOKUP(C17,RA!B20:D47,3,0)</f>
        <v>420929.43060000002</v>
      </c>
      <c r="F17" s="25">
        <f>VLOOKUP(C17,RA!B21:I51,8,0)</f>
        <v>61015.072699999997</v>
      </c>
      <c r="G17" s="16">
        <f t="shared" si="0"/>
        <v>359914.3579</v>
      </c>
      <c r="H17" s="27">
        <f>RA!J21</f>
        <v>14.495321130914499</v>
      </c>
      <c r="I17" s="20">
        <f>VLOOKUP(B17,RMS!B:D,3,FALSE)</f>
        <v>420929.24149884301</v>
      </c>
      <c r="J17" s="21">
        <f>VLOOKUP(B17,RMS!B:E,4,FALSE)</f>
        <v>359914.35777413199</v>
      </c>
      <c r="K17" s="22">
        <f t="shared" si="1"/>
        <v>0.18910115701146424</v>
      </c>
      <c r="L17" s="22">
        <f t="shared" si="2"/>
        <v>1.2586801312863827E-4</v>
      </c>
      <c r="M17" s="32"/>
    </row>
    <row r="18" spans="1:13" x14ac:dyDescent="0.2">
      <c r="A18" s="47"/>
      <c r="B18" s="12">
        <v>27</v>
      </c>
      <c r="C18" s="42" t="s">
        <v>20</v>
      </c>
      <c r="D18" s="42"/>
      <c r="E18" s="15">
        <f>VLOOKUP(C18,RA!B22:D48,3,0)</f>
        <v>1426382.63</v>
      </c>
      <c r="F18" s="25">
        <f>VLOOKUP(C18,RA!B22:I52,8,0)</f>
        <v>96381.494200000001</v>
      </c>
      <c r="G18" s="16">
        <f t="shared" si="0"/>
        <v>1330001.1357999998</v>
      </c>
      <c r="H18" s="27">
        <f>RA!J22</f>
        <v>6.7570574804321604</v>
      </c>
      <c r="I18" s="20">
        <f>VLOOKUP(B18,RMS!B:D,3,FALSE)</f>
        <v>1426384.3403</v>
      </c>
      <c r="J18" s="21">
        <f>VLOOKUP(B18,RMS!B:E,4,FALSE)</f>
        <v>1330001.1355000001</v>
      </c>
      <c r="K18" s="22">
        <f t="shared" si="1"/>
        <v>-1.7103000001516193</v>
      </c>
      <c r="L18" s="22">
        <f t="shared" si="2"/>
        <v>2.9999972321093082E-4</v>
      </c>
      <c r="M18" s="32"/>
    </row>
    <row r="19" spans="1:13" x14ac:dyDescent="0.2">
      <c r="A19" s="47"/>
      <c r="B19" s="12">
        <v>29</v>
      </c>
      <c r="C19" s="42" t="s">
        <v>21</v>
      </c>
      <c r="D19" s="42"/>
      <c r="E19" s="15">
        <f>VLOOKUP(C19,RA!B22:D49,3,0)</f>
        <v>2606505.7234999998</v>
      </c>
      <c r="F19" s="25">
        <f>VLOOKUP(C19,RA!B23:I53,8,0)</f>
        <v>315354.98869999999</v>
      </c>
      <c r="G19" s="16">
        <f t="shared" si="0"/>
        <v>2291150.7347999997</v>
      </c>
      <c r="H19" s="27">
        <f>RA!J23</f>
        <v>12.098764482149001</v>
      </c>
      <c r="I19" s="20">
        <f>VLOOKUP(B19,RMS!B:D,3,FALSE)</f>
        <v>2606507.5931991502</v>
      </c>
      <c r="J19" s="21">
        <f>VLOOKUP(B19,RMS!B:E,4,FALSE)</f>
        <v>2291150.7717247899</v>
      </c>
      <c r="K19" s="22">
        <f t="shared" si="1"/>
        <v>-1.8696991503238678</v>
      </c>
      <c r="L19" s="22">
        <f t="shared" si="2"/>
        <v>-3.6924790125340223E-2</v>
      </c>
      <c r="M19" s="32"/>
    </row>
    <row r="20" spans="1:13" x14ac:dyDescent="0.2">
      <c r="A20" s="47"/>
      <c r="B20" s="12">
        <v>31</v>
      </c>
      <c r="C20" s="42" t="s">
        <v>22</v>
      </c>
      <c r="D20" s="42"/>
      <c r="E20" s="15">
        <f>VLOOKUP(C20,RA!B24:D50,3,0)</f>
        <v>292805.766</v>
      </c>
      <c r="F20" s="25">
        <f>VLOOKUP(C20,RA!B24:I54,8,0)</f>
        <v>45703.677100000001</v>
      </c>
      <c r="G20" s="16">
        <f t="shared" si="0"/>
        <v>247102.0889</v>
      </c>
      <c r="H20" s="27">
        <f>RA!J24</f>
        <v>15.608871957801499</v>
      </c>
      <c r="I20" s="20">
        <f>VLOOKUP(B20,RMS!B:D,3,FALSE)</f>
        <v>292805.75818422198</v>
      </c>
      <c r="J20" s="21">
        <f>VLOOKUP(B20,RMS!B:E,4,FALSE)</f>
        <v>247102.08685344999</v>
      </c>
      <c r="K20" s="22">
        <f t="shared" si="1"/>
        <v>7.8157780226320028E-3</v>
      </c>
      <c r="L20" s="22">
        <f t="shared" si="2"/>
        <v>2.0465500128921121E-3</v>
      </c>
      <c r="M20" s="32"/>
    </row>
    <row r="21" spans="1:13" x14ac:dyDescent="0.2">
      <c r="A21" s="47"/>
      <c r="B21" s="12">
        <v>32</v>
      </c>
      <c r="C21" s="42" t="s">
        <v>23</v>
      </c>
      <c r="D21" s="42"/>
      <c r="E21" s="15">
        <f>VLOOKUP(C21,RA!B24:D51,3,0)</f>
        <v>415313.50439999998</v>
      </c>
      <c r="F21" s="25">
        <f>VLOOKUP(C21,RA!B25:I55,8,0)</f>
        <v>35082.615599999997</v>
      </c>
      <c r="G21" s="16">
        <f t="shared" si="0"/>
        <v>380230.88879999996</v>
      </c>
      <c r="H21" s="27">
        <f>RA!J25</f>
        <v>8.4472609795541196</v>
      </c>
      <c r="I21" s="20">
        <f>VLOOKUP(B21,RMS!B:D,3,FALSE)</f>
        <v>415313.51527000201</v>
      </c>
      <c r="J21" s="21">
        <f>VLOOKUP(B21,RMS!B:E,4,FALSE)</f>
        <v>380230.91453980998</v>
      </c>
      <c r="K21" s="22">
        <f t="shared" si="1"/>
        <v>-1.0870002035517246E-2</v>
      </c>
      <c r="L21" s="22">
        <f t="shared" si="2"/>
        <v>-2.5739810022059828E-2</v>
      </c>
      <c r="M21" s="32"/>
    </row>
    <row r="22" spans="1:13" x14ac:dyDescent="0.2">
      <c r="A22" s="47"/>
      <c r="B22" s="12">
        <v>33</v>
      </c>
      <c r="C22" s="42" t="s">
        <v>24</v>
      </c>
      <c r="D22" s="42"/>
      <c r="E22" s="15">
        <f>VLOOKUP(C22,RA!B26:D52,3,0)</f>
        <v>660902.74040000001</v>
      </c>
      <c r="F22" s="25">
        <f>VLOOKUP(C22,RA!B26:I56,8,0)</f>
        <v>148074.1911</v>
      </c>
      <c r="G22" s="16">
        <f t="shared" si="0"/>
        <v>512828.54930000001</v>
      </c>
      <c r="H22" s="27">
        <f>RA!J26</f>
        <v>22.4048384200042</v>
      </c>
      <c r="I22" s="20">
        <f>VLOOKUP(B22,RMS!B:D,3,FALSE)</f>
        <v>660902.77342813695</v>
      </c>
      <c r="J22" s="21">
        <f>VLOOKUP(B22,RMS!B:E,4,FALSE)</f>
        <v>512828.52432198601</v>
      </c>
      <c r="K22" s="22">
        <f t="shared" si="1"/>
        <v>-3.3028136938810349E-2</v>
      </c>
      <c r="L22" s="22">
        <f t="shared" si="2"/>
        <v>2.4978014000225812E-2</v>
      </c>
      <c r="M22" s="32"/>
    </row>
    <row r="23" spans="1:13" x14ac:dyDescent="0.2">
      <c r="A23" s="47"/>
      <c r="B23" s="12">
        <v>34</v>
      </c>
      <c r="C23" s="42" t="s">
        <v>25</v>
      </c>
      <c r="D23" s="42"/>
      <c r="E23" s="15">
        <f>VLOOKUP(C23,RA!B26:D53,3,0)</f>
        <v>302979.83610000001</v>
      </c>
      <c r="F23" s="25">
        <f>VLOOKUP(C23,RA!B27:I57,8,0)</f>
        <v>82839.345499999996</v>
      </c>
      <c r="G23" s="16">
        <f t="shared" si="0"/>
        <v>220140.49060000002</v>
      </c>
      <c r="H23" s="27">
        <f>RA!J27</f>
        <v>27.341537498442101</v>
      </c>
      <c r="I23" s="20">
        <f>VLOOKUP(B23,RMS!B:D,3,FALSE)</f>
        <v>302979.64187932102</v>
      </c>
      <c r="J23" s="21">
        <f>VLOOKUP(B23,RMS!B:E,4,FALSE)</f>
        <v>220140.52252618299</v>
      </c>
      <c r="K23" s="22">
        <f t="shared" si="1"/>
        <v>0.19422067899722606</v>
      </c>
      <c r="L23" s="22">
        <f t="shared" si="2"/>
        <v>-3.1926182971801609E-2</v>
      </c>
      <c r="M23" s="32"/>
    </row>
    <row r="24" spans="1:13" x14ac:dyDescent="0.2">
      <c r="A24" s="47"/>
      <c r="B24" s="12">
        <v>35</v>
      </c>
      <c r="C24" s="42" t="s">
        <v>26</v>
      </c>
      <c r="D24" s="42"/>
      <c r="E24" s="15">
        <f>VLOOKUP(C24,RA!B28:D54,3,0)</f>
        <v>1008262.875</v>
      </c>
      <c r="F24" s="25">
        <f>VLOOKUP(C24,RA!B28:I58,8,0)</f>
        <v>50754.597000000002</v>
      </c>
      <c r="G24" s="16">
        <f t="shared" si="0"/>
        <v>957508.27800000005</v>
      </c>
      <c r="H24" s="27">
        <f>RA!J28</f>
        <v>5.0338654986181099</v>
      </c>
      <c r="I24" s="20">
        <f>VLOOKUP(B24,RMS!B:D,3,FALSE)</f>
        <v>1008262.87502035</v>
      </c>
      <c r="J24" s="21">
        <f>VLOOKUP(B24,RMS!B:E,4,FALSE)</f>
        <v>957508.28833893803</v>
      </c>
      <c r="K24" s="22">
        <f t="shared" si="1"/>
        <v>-2.034998033195734E-5</v>
      </c>
      <c r="L24" s="22">
        <f t="shared" si="2"/>
        <v>-1.0338937980122864E-2</v>
      </c>
      <c r="M24" s="32"/>
    </row>
    <row r="25" spans="1:13" x14ac:dyDescent="0.2">
      <c r="A25" s="47"/>
      <c r="B25" s="12">
        <v>36</v>
      </c>
      <c r="C25" s="42" t="s">
        <v>27</v>
      </c>
      <c r="D25" s="42"/>
      <c r="E25" s="15">
        <f>VLOOKUP(C25,RA!B28:D55,3,0)</f>
        <v>840083.34530000004</v>
      </c>
      <c r="F25" s="25">
        <f>VLOOKUP(C25,RA!B29:I59,8,0)</f>
        <v>117048.6934</v>
      </c>
      <c r="G25" s="16">
        <f t="shared" si="0"/>
        <v>723034.65190000006</v>
      </c>
      <c r="H25" s="27">
        <f>RA!J29</f>
        <v>13.932985822758001</v>
      </c>
      <c r="I25" s="20">
        <f>VLOOKUP(B25,RMS!B:D,3,FALSE)</f>
        <v>840083.35391769896</v>
      </c>
      <c r="J25" s="21">
        <f>VLOOKUP(B25,RMS!B:E,4,FALSE)</f>
        <v>723034.63705814502</v>
      </c>
      <c r="K25" s="22">
        <f t="shared" si="1"/>
        <v>-8.6176989134401083E-3</v>
      </c>
      <c r="L25" s="22">
        <f t="shared" si="2"/>
        <v>1.484185503795743E-2</v>
      </c>
      <c r="M25" s="32"/>
    </row>
    <row r="26" spans="1:13" x14ac:dyDescent="0.2">
      <c r="A26" s="47"/>
      <c r="B26" s="12">
        <v>37</v>
      </c>
      <c r="C26" s="42" t="s">
        <v>71</v>
      </c>
      <c r="D26" s="42"/>
      <c r="E26" s="15">
        <f>VLOOKUP(C26,RA!B30:D56,3,0)</f>
        <v>1270884.0682000001</v>
      </c>
      <c r="F26" s="25">
        <f>VLOOKUP(C26,RA!B30:I60,8,0)</f>
        <v>127157.2387</v>
      </c>
      <c r="G26" s="16">
        <f t="shared" si="0"/>
        <v>1143726.8295</v>
      </c>
      <c r="H26" s="27">
        <f>RA!J30</f>
        <v>10.0054160628591</v>
      </c>
      <c r="I26" s="20">
        <f>VLOOKUP(B26,RMS!B:D,3,FALSE)</f>
        <v>1270884.0792902701</v>
      </c>
      <c r="J26" s="21">
        <f>VLOOKUP(B26,RMS!B:E,4,FALSE)</f>
        <v>1143726.69222367</v>
      </c>
      <c r="K26" s="22">
        <f t="shared" si="1"/>
        <v>-1.1090270010754466E-2</v>
      </c>
      <c r="L26" s="22">
        <f t="shared" si="2"/>
        <v>0.13727633003145456</v>
      </c>
      <c r="M26" s="32"/>
    </row>
    <row r="27" spans="1:13" x14ac:dyDescent="0.2">
      <c r="A27" s="47"/>
      <c r="B27" s="12">
        <v>38</v>
      </c>
      <c r="C27" s="42" t="s">
        <v>29</v>
      </c>
      <c r="D27" s="42"/>
      <c r="E27" s="15">
        <f>VLOOKUP(C27,RA!B30:D57,3,0)</f>
        <v>854707.1226</v>
      </c>
      <c r="F27" s="25">
        <f>VLOOKUP(C27,RA!B31:I61,8,0)</f>
        <v>45152.652300000002</v>
      </c>
      <c r="G27" s="16">
        <f t="shared" si="0"/>
        <v>809554.47030000004</v>
      </c>
      <c r="H27" s="27">
        <f>RA!J31</f>
        <v>5.2828215778343601</v>
      </c>
      <c r="I27" s="20">
        <f>VLOOKUP(B27,RMS!B:D,3,FALSE)</f>
        <v>854706.96568584105</v>
      </c>
      <c r="J27" s="21">
        <f>VLOOKUP(B27,RMS!B:E,4,FALSE)</f>
        <v>809554.05039645999</v>
      </c>
      <c r="K27" s="22">
        <f t="shared" si="1"/>
        <v>0.15691415895707905</v>
      </c>
      <c r="L27" s="22">
        <f t="shared" si="2"/>
        <v>0.41990354005247355</v>
      </c>
      <c r="M27" s="32"/>
    </row>
    <row r="28" spans="1:13" x14ac:dyDescent="0.2">
      <c r="A28" s="47"/>
      <c r="B28" s="12">
        <v>39</v>
      </c>
      <c r="C28" s="42" t="s">
        <v>30</v>
      </c>
      <c r="D28" s="42"/>
      <c r="E28" s="15">
        <f>VLOOKUP(C28,RA!B32:D58,3,0)</f>
        <v>135891.68229999999</v>
      </c>
      <c r="F28" s="25">
        <f>VLOOKUP(C28,RA!B32:I62,8,0)</f>
        <v>37777.371299999999</v>
      </c>
      <c r="G28" s="16">
        <f t="shared" si="0"/>
        <v>98114.310999999987</v>
      </c>
      <c r="H28" s="27">
        <f>RA!J32</f>
        <v>27.799620006617602</v>
      </c>
      <c r="I28" s="20">
        <f>VLOOKUP(B28,RMS!B:D,3,FALSE)</f>
        <v>135891.617712359</v>
      </c>
      <c r="J28" s="21">
        <f>VLOOKUP(B28,RMS!B:E,4,FALSE)</f>
        <v>98114.311161146194</v>
      </c>
      <c r="K28" s="22">
        <f t="shared" si="1"/>
        <v>6.4587640983518213E-2</v>
      </c>
      <c r="L28" s="22">
        <f t="shared" si="2"/>
        <v>-1.611462066648528E-4</v>
      </c>
      <c r="M28" s="32"/>
    </row>
    <row r="29" spans="1:13" x14ac:dyDescent="0.2">
      <c r="A29" s="47"/>
      <c r="B29" s="12">
        <v>40</v>
      </c>
      <c r="C29" s="42" t="s">
        <v>73</v>
      </c>
      <c r="D29" s="42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 x14ac:dyDescent="0.25">
      <c r="A30" s="47"/>
      <c r="B30" s="12">
        <v>42</v>
      </c>
      <c r="C30" s="42" t="s">
        <v>31</v>
      </c>
      <c r="D30" s="42"/>
      <c r="E30" s="15">
        <f>VLOOKUP(C30,RA!B34:D61,3,0)</f>
        <v>151366.4148</v>
      </c>
      <c r="F30" s="25">
        <f>VLOOKUP(C30,RA!B34:I65,8,0)</f>
        <v>20342.665499999999</v>
      </c>
      <c r="G30" s="16">
        <f t="shared" si="0"/>
        <v>131023.7493</v>
      </c>
      <c r="H30" s="27">
        <f>RA!J34</f>
        <v>13.4393521355967</v>
      </c>
      <c r="I30" s="20">
        <f>VLOOKUP(B30,RMS!B:D,3,FALSE)</f>
        <v>151366.41380000001</v>
      </c>
      <c r="J30" s="21">
        <f>VLOOKUP(B30,RMS!B:E,4,FALSE)</f>
        <v>131023.7549</v>
      </c>
      <c r="K30" s="22">
        <f t="shared" si="1"/>
        <v>9.9999998928979039E-4</v>
      </c>
      <c r="L30" s="22">
        <f t="shared" si="2"/>
        <v>-5.6000000040512532E-3</v>
      </c>
      <c r="M30" s="32"/>
    </row>
    <row r="31" spans="1:13" s="35" customFormat="1" ht="12" thickBot="1" x14ac:dyDescent="0.25">
      <c r="A31" s="47"/>
      <c r="B31" s="12">
        <v>70</v>
      </c>
      <c r="C31" s="48" t="s">
        <v>68</v>
      </c>
      <c r="D31" s="49"/>
      <c r="E31" s="15">
        <f>VLOOKUP(C31,RA!B35:D62,3,0)</f>
        <v>119621.41</v>
      </c>
      <c r="F31" s="25">
        <f>VLOOKUP(C31,RA!B35:I66,8,0)</f>
        <v>4374.47</v>
      </c>
      <c r="G31" s="16">
        <f t="shared" si="0"/>
        <v>115246.94</v>
      </c>
      <c r="H31" s="27">
        <f>RA!J35</f>
        <v>3.6569289728318699</v>
      </c>
      <c r="I31" s="20">
        <f>VLOOKUP(B31,RMS!B:D,3,FALSE)</f>
        <v>119621.41</v>
      </c>
      <c r="J31" s="21">
        <f>VLOOKUP(B31,RMS!B:E,4,FALSE)</f>
        <v>115246.94</v>
      </c>
      <c r="K31" s="22">
        <f t="shared" si="1"/>
        <v>0</v>
      </c>
      <c r="L31" s="22">
        <f t="shared" si="2"/>
        <v>0</v>
      </c>
    </row>
    <row r="32" spans="1:13" x14ac:dyDescent="0.2">
      <c r="A32" s="47"/>
      <c r="B32" s="12">
        <v>71</v>
      </c>
      <c r="C32" s="42" t="s">
        <v>35</v>
      </c>
      <c r="D32" s="42"/>
      <c r="E32" s="15">
        <f>VLOOKUP(C32,RA!B34:D62,3,0)</f>
        <v>1441540.99</v>
      </c>
      <c r="F32" s="25">
        <f>VLOOKUP(C32,RA!B34:I66,8,0)</f>
        <v>-216094.1</v>
      </c>
      <c r="G32" s="16">
        <f t="shared" si="0"/>
        <v>1657635.09</v>
      </c>
      <c r="H32" s="27">
        <f>RA!J35</f>
        <v>3.6569289728318699</v>
      </c>
      <c r="I32" s="20">
        <f>VLOOKUP(B32,RMS!B:D,3,FALSE)</f>
        <v>1441540.99</v>
      </c>
      <c r="J32" s="21">
        <f>VLOOKUP(B32,RMS!B:E,4,FALSE)</f>
        <v>1657635.09</v>
      </c>
      <c r="K32" s="22">
        <f t="shared" si="1"/>
        <v>0</v>
      </c>
      <c r="L32" s="22">
        <f t="shared" si="2"/>
        <v>0</v>
      </c>
      <c r="M32" s="32"/>
    </row>
    <row r="33" spans="1:13" x14ac:dyDescent="0.2">
      <c r="A33" s="47"/>
      <c r="B33" s="12">
        <v>72</v>
      </c>
      <c r="C33" s="42" t="s">
        <v>36</v>
      </c>
      <c r="D33" s="42"/>
      <c r="E33" s="15">
        <f>VLOOKUP(C33,RA!B34:D63,3,0)</f>
        <v>1702106.82</v>
      </c>
      <c r="F33" s="25">
        <f>VLOOKUP(C33,RA!B34:I67,8,0)</f>
        <v>-136989.4</v>
      </c>
      <c r="G33" s="16">
        <f t="shared" si="0"/>
        <v>1839096.22</v>
      </c>
      <c r="H33" s="27">
        <f>RA!J34</f>
        <v>13.4393521355967</v>
      </c>
      <c r="I33" s="20">
        <f>VLOOKUP(B33,RMS!B:D,3,FALSE)</f>
        <v>1702106.82</v>
      </c>
      <c r="J33" s="21">
        <f>VLOOKUP(B33,RMS!B:E,4,FALSE)</f>
        <v>1839096.22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47"/>
      <c r="B34" s="12">
        <v>73</v>
      </c>
      <c r="C34" s="42" t="s">
        <v>37</v>
      </c>
      <c r="D34" s="42"/>
      <c r="E34" s="15">
        <f>VLOOKUP(C34,RA!B35:D64,3,0)</f>
        <v>828564.29</v>
      </c>
      <c r="F34" s="25">
        <f>VLOOKUP(C34,RA!B35:I68,8,0)</f>
        <v>-173340.02</v>
      </c>
      <c r="G34" s="16">
        <f t="shared" si="0"/>
        <v>1001904.31</v>
      </c>
      <c r="H34" s="27">
        <f>RA!J35</f>
        <v>3.6569289728318699</v>
      </c>
      <c r="I34" s="20">
        <f>VLOOKUP(B34,RMS!B:D,3,FALSE)</f>
        <v>828564.29</v>
      </c>
      <c r="J34" s="21">
        <f>VLOOKUP(B34,RMS!B:E,4,FALSE)</f>
        <v>1001904.31</v>
      </c>
      <c r="K34" s="22">
        <f t="shared" si="1"/>
        <v>0</v>
      </c>
      <c r="L34" s="22">
        <f t="shared" si="2"/>
        <v>0</v>
      </c>
      <c r="M34" s="32"/>
    </row>
    <row r="35" spans="1:13" s="35" customFormat="1" x14ac:dyDescent="0.2">
      <c r="A35" s="47"/>
      <c r="B35" s="12">
        <v>74</v>
      </c>
      <c r="C35" s="42" t="s">
        <v>69</v>
      </c>
      <c r="D35" s="42"/>
      <c r="E35" s="15">
        <f>VLOOKUP(C35,RA!B36:D65,3,0)</f>
        <v>17.59</v>
      </c>
      <c r="F35" s="25">
        <f>VLOOKUP(C35,RA!B36:I69,8,0)</f>
        <v>-320.02</v>
      </c>
      <c r="G35" s="16">
        <f t="shared" si="0"/>
        <v>337.60999999999996</v>
      </c>
      <c r="H35" s="27">
        <f>RA!J36</f>
        <v>-14.990492916888901</v>
      </c>
      <c r="I35" s="20">
        <f>VLOOKUP(B35,RMS!B:D,3,FALSE)</f>
        <v>17.59</v>
      </c>
      <c r="J35" s="21">
        <f>VLOOKUP(B35,RMS!B:E,4,FALSE)</f>
        <v>337.61</v>
      </c>
      <c r="K35" s="22">
        <f t="shared" si="1"/>
        <v>0</v>
      </c>
      <c r="L35" s="22">
        <f t="shared" si="2"/>
        <v>0</v>
      </c>
    </row>
    <row r="36" spans="1:13" ht="11.25" customHeight="1" x14ac:dyDescent="0.2">
      <c r="A36" s="47"/>
      <c r="B36" s="12">
        <v>75</v>
      </c>
      <c r="C36" s="42" t="s">
        <v>32</v>
      </c>
      <c r="D36" s="42"/>
      <c r="E36" s="15">
        <f>VLOOKUP(C36,RA!B8:D65,3,0)</f>
        <v>173140.171</v>
      </c>
      <c r="F36" s="25">
        <f>VLOOKUP(C36,RA!B8:I69,8,0)</f>
        <v>11502.641299999999</v>
      </c>
      <c r="G36" s="16">
        <f t="shared" si="0"/>
        <v>161637.52970000001</v>
      </c>
      <c r="H36" s="27">
        <f>RA!J36</f>
        <v>-14.990492916888901</v>
      </c>
      <c r="I36" s="20">
        <f>VLOOKUP(B36,RMS!B:D,3,FALSE)</f>
        <v>173140.170940171</v>
      </c>
      <c r="J36" s="21">
        <f>VLOOKUP(B36,RMS!B:E,4,FALSE)</f>
        <v>161637.52991452999</v>
      </c>
      <c r="K36" s="22">
        <f t="shared" si="1"/>
        <v>5.9829006204381585E-5</v>
      </c>
      <c r="L36" s="22">
        <f t="shared" si="2"/>
        <v>-2.1452998043969274E-4</v>
      </c>
      <c r="M36" s="32"/>
    </row>
    <row r="37" spans="1:13" x14ac:dyDescent="0.2">
      <c r="A37" s="47"/>
      <c r="B37" s="12">
        <v>76</v>
      </c>
      <c r="C37" s="42" t="s">
        <v>33</v>
      </c>
      <c r="D37" s="42"/>
      <c r="E37" s="15">
        <f>VLOOKUP(C37,RA!B8:D66,3,0)</f>
        <v>441033.15480000002</v>
      </c>
      <c r="F37" s="25">
        <f>VLOOKUP(C37,RA!B8:I70,8,0)</f>
        <v>18493.335500000001</v>
      </c>
      <c r="G37" s="16">
        <f t="shared" si="0"/>
        <v>422539.81930000003</v>
      </c>
      <c r="H37" s="27">
        <f>RA!J37</f>
        <v>-8.0482257864403604</v>
      </c>
      <c r="I37" s="20">
        <f>VLOOKUP(B37,RMS!B:D,3,FALSE)</f>
        <v>441033.144622222</v>
      </c>
      <c r="J37" s="21">
        <f>VLOOKUP(B37,RMS!B:E,4,FALSE)</f>
        <v>422539.820713675</v>
      </c>
      <c r="K37" s="22">
        <f t="shared" si="1"/>
        <v>1.0177778021898121E-2</v>
      </c>
      <c r="L37" s="22">
        <f t="shared" si="2"/>
        <v>-1.4136749668978155E-3</v>
      </c>
      <c r="M37" s="32"/>
    </row>
    <row r="38" spans="1:13" x14ac:dyDescent="0.2">
      <c r="A38" s="47"/>
      <c r="B38" s="12">
        <v>77</v>
      </c>
      <c r="C38" s="42" t="s">
        <v>38</v>
      </c>
      <c r="D38" s="42"/>
      <c r="E38" s="15">
        <f>VLOOKUP(C38,RA!B9:D67,3,0)</f>
        <v>746959.93</v>
      </c>
      <c r="F38" s="25">
        <f>VLOOKUP(C38,RA!B9:I71,8,0)</f>
        <v>-150807.29</v>
      </c>
      <c r="G38" s="16">
        <f t="shared" si="0"/>
        <v>897767.22000000009</v>
      </c>
      <c r="H38" s="27">
        <f>RA!J38</f>
        <v>-20.9205274825445</v>
      </c>
      <c r="I38" s="20">
        <f>VLOOKUP(B38,RMS!B:D,3,FALSE)</f>
        <v>746959.93</v>
      </c>
      <c r="J38" s="21">
        <f>VLOOKUP(B38,RMS!B:E,4,FALSE)</f>
        <v>897767.22</v>
      </c>
      <c r="K38" s="22">
        <f t="shared" si="1"/>
        <v>0</v>
      </c>
      <c r="L38" s="22">
        <f t="shared" si="2"/>
        <v>0</v>
      </c>
      <c r="M38" s="32"/>
    </row>
    <row r="39" spans="1:13" x14ac:dyDescent="0.2">
      <c r="A39" s="47"/>
      <c r="B39" s="12">
        <v>78</v>
      </c>
      <c r="C39" s="42" t="s">
        <v>39</v>
      </c>
      <c r="D39" s="42"/>
      <c r="E39" s="15">
        <f>VLOOKUP(C39,RA!B10:D68,3,0)</f>
        <v>235842.76</v>
      </c>
      <c r="F39" s="25">
        <f>VLOOKUP(C39,RA!B10:I72,8,0)</f>
        <v>23759.13</v>
      </c>
      <c r="G39" s="16">
        <f t="shared" si="0"/>
        <v>212083.63</v>
      </c>
      <c r="H39" s="27">
        <f>RA!J39</f>
        <v>-1819.3291642979</v>
      </c>
      <c r="I39" s="20">
        <f>VLOOKUP(B39,RMS!B:D,3,FALSE)</f>
        <v>235842.76</v>
      </c>
      <c r="J39" s="21">
        <f>VLOOKUP(B39,RMS!B:E,4,FALSE)</f>
        <v>212083.63</v>
      </c>
      <c r="K39" s="22">
        <f t="shared" si="1"/>
        <v>0</v>
      </c>
      <c r="L39" s="22">
        <f t="shared" si="2"/>
        <v>0</v>
      </c>
      <c r="M39" s="32"/>
    </row>
    <row r="40" spans="1:13" s="36" customFormat="1" x14ac:dyDescent="0.2">
      <c r="A40" s="47"/>
      <c r="B40" s="12">
        <v>9101</v>
      </c>
      <c r="C40" s="43" t="s">
        <v>75</v>
      </c>
      <c r="D40" s="44"/>
      <c r="E40" s="15">
        <f>VLOOKUP(C40,RA!B11:D69,3,0)</f>
        <v>0</v>
      </c>
      <c r="F40" s="25">
        <f>VLOOKUP(C40,RA!B11:I73,8,0)</f>
        <v>0</v>
      </c>
      <c r="G40" s="16">
        <f t="shared" si="0"/>
        <v>0</v>
      </c>
      <c r="H40" s="27">
        <f>RA!J40</f>
        <v>6.6435427628173001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 x14ac:dyDescent="0.2">
      <c r="A41" s="47"/>
      <c r="B41" s="12">
        <v>99</v>
      </c>
      <c r="C41" s="42" t="s">
        <v>34</v>
      </c>
      <c r="D41" s="42"/>
      <c r="E41" s="15">
        <f>VLOOKUP(C41,RA!B8:D69,3,0)</f>
        <v>17700.1325</v>
      </c>
      <c r="F41" s="25">
        <f>VLOOKUP(C41,RA!B8:I73,8,0)</f>
        <v>1664.0395000000001</v>
      </c>
      <c r="G41" s="16">
        <f t="shared" si="0"/>
        <v>16036.092999999999</v>
      </c>
      <c r="H41" s="27">
        <f>RA!J40</f>
        <v>6.6435427628173001</v>
      </c>
      <c r="I41" s="20">
        <f>VLOOKUP(B41,RMS!B:D,3,FALSE)</f>
        <v>17700.1323651766</v>
      </c>
      <c r="J41" s="21">
        <f>VLOOKUP(B41,RMS!B:E,4,FALSE)</f>
        <v>16036.093154829399</v>
      </c>
      <c r="K41" s="22">
        <f t="shared" si="1"/>
        <v>1.348234000033699E-4</v>
      </c>
      <c r="L41" s="22">
        <f t="shared" si="2"/>
        <v>-1.548294003441697E-4</v>
      </c>
      <c r="M41" s="32"/>
    </row>
  </sheetData>
  <mergeCells count="41"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2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11.85546875" style="41" bestFit="1" customWidth="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 x14ac:dyDescent="0.2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64" t="s">
        <v>45</v>
      </c>
      <c r="W1" s="61"/>
    </row>
    <row r="2" spans="1:23" ht="12.75" x14ac:dyDescent="0.2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64"/>
      <c r="W2" s="61"/>
    </row>
    <row r="3" spans="1:23" ht="23.25" thickBot="1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65" t="s">
        <v>46</v>
      </c>
      <c r="W3" s="61"/>
    </row>
    <row r="4" spans="1:23" ht="15" thickTop="1" thickBot="1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63"/>
      <c r="W4" s="61"/>
    </row>
    <row r="5" spans="1:23" ht="22.5" thickTop="1" thickBot="1" x14ac:dyDescent="0.25">
      <c r="A5" s="66"/>
      <c r="B5" s="67"/>
      <c r="C5" s="68"/>
      <c r="D5" s="69" t="s">
        <v>0</v>
      </c>
      <c r="E5" s="69" t="s">
        <v>58</v>
      </c>
      <c r="F5" s="69" t="s">
        <v>59</v>
      </c>
      <c r="G5" s="69" t="s">
        <v>47</v>
      </c>
      <c r="H5" s="69" t="s">
        <v>48</v>
      </c>
      <c r="I5" s="69" t="s">
        <v>1</v>
      </c>
      <c r="J5" s="69" t="s">
        <v>2</v>
      </c>
      <c r="K5" s="69" t="s">
        <v>49</v>
      </c>
      <c r="L5" s="69" t="s">
        <v>50</v>
      </c>
      <c r="M5" s="69" t="s">
        <v>51</v>
      </c>
      <c r="N5" s="69" t="s">
        <v>52</v>
      </c>
      <c r="O5" s="69" t="s">
        <v>53</v>
      </c>
      <c r="P5" s="69" t="s">
        <v>60</v>
      </c>
      <c r="Q5" s="69" t="s">
        <v>61</v>
      </c>
      <c r="R5" s="69" t="s">
        <v>54</v>
      </c>
      <c r="S5" s="69" t="s">
        <v>55</v>
      </c>
      <c r="T5" s="69" t="s">
        <v>56</v>
      </c>
      <c r="U5" s="70" t="s">
        <v>57</v>
      </c>
      <c r="V5" s="63"/>
      <c r="W5" s="63"/>
    </row>
    <row r="6" spans="1:23" ht="14.25" thickBot="1" x14ac:dyDescent="0.25">
      <c r="A6" s="71" t="s">
        <v>3</v>
      </c>
      <c r="B6" s="60" t="s">
        <v>4</v>
      </c>
      <c r="C6" s="59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2"/>
      <c r="V6" s="63"/>
      <c r="W6" s="63"/>
    </row>
    <row r="7" spans="1:23" ht="14.25" thickBot="1" x14ac:dyDescent="0.25">
      <c r="A7" s="58" t="s">
        <v>5</v>
      </c>
      <c r="B7" s="57"/>
      <c r="C7" s="56"/>
      <c r="D7" s="73">
        <v>24222057.537500001</v>
      </c>
      <c r="E7" s="73">
        <v>22178102.980099998</v>
      </c>
      <c r="F7" s="74">
        <v>109.216092824684</v>
      </c>
      <c r="G7" s="73">
        <v>15216269.9922</v>
      </c>
      <c r="H7" s="74">
        <v>59.185250721211197</v>
      </c>
      <c r="I7" s="73">
        <v>1213829.9538</v>
      </c>
      <c r="J7" s="74">
        <v>5.0112586510075703</v>
      </c>
      <c r="K7" s="73">
        <v>1696304.7663</v>
      </c>
      <c r="L7" s="74">
        <v>11.147967058743999</v>
      </c>
      <c r="M7" s="74">
        <v>-0.28442696270457402</v>
      </c>
      <c r="N7" s="73">
        <v>255061906.25569999</v>
      </c>
      <c r="O7" s="73">
        <v>1994153004.6664</v>
      </c>
      <c r="P7" s="73">
        <v>1026852</v>
      </c>
      <c r="Q7" s="73">
        <v>881158</v>
      </c>
      <c r="R7" s="74">
        <v>16.5343786244919</v>
      </c>
      <c r="S7" s="73">
        <v>23.588654974134499</v>
      </c>
      <c r="T7" s="73">
        <v>26.0159221291755</v>
      </c>
      <c r="U7" s="75">
        <v>-10.289976930445899</v>
      </c>
      <c r="V7" s="63"/>
      <c r="W7" s="63"/>
    </row>
    <row r="8" spans="1:23" ht="12" customHeight="1" thickBot="1" x14ac:dyDescent="0.25">
      <c r="A8" s="53">
        <v>42441</v>
      </c>
      <c r="B8" s="62" t="s">
        <v>6</v>
      </c>
      <c r="C8" s="51"/>
      <c r="D8" s="76">
        <v>707510.78410000005</v>
      </c>
      <c r="E8" s="76">
        <v>986283.79090000002</v>
      </c>
      <c r="F8" s="77">
        <v>71.735010818172796</v>
      </c>
      <c r="G8" s="76">
        <v>662684.40969999996</v>
      </c>
      <c r="H8" s="77">
        <v>6.7643623033614197</v>
      </c>
      <c r="I8" s="76">
        <v>136278.43359999999</v>
      </c>
      <c r="J8" s="77">
        <v>19.261675816483098</v>
      </c>
      <c r="K8" s="76">
        <v>173132.3823</v>
      </c>
      <c r="L8" s="77">
        <v>26.1259175205854</v>
      </c>
      <c r="M8" s="77">
        <v>-0.212865717033456</v>
      </c>
      <c r="N8" s="76">
        <v>9401058.5742000006</v>
      </c>
      <c r="O8" s="76">
        <v>78688257.216100007</v>
      </c>
      <c r="P8" s="76">
        <v>28446</v>
      </c>
      <c r="Q8" s="76">
        <v>23952</v>
      </c>
      <c r="R8" s="77">
        <v>18.762525050100201</v>
      </c>
      <c r="S8" s="76">
        <v>24.872065812416501</v>
      </c>
      <c r="T8" s="76">
        <v>24.291023371743499</v>
      </c>
      <c r="U8" s="78">
        <v>2.3361245706536802</v>
      </c>
      <c r="V8" s="63"/>
      <c r="W8" s="63"/>
    </row>
    <row r="9" spans="1:23" ht="12" customHeight="1" thickBot="1" x14ac:dyDescent="0.25">
      <c r="A9" s="54"/>
      <c r="B9" s="62" t="s">
        <v>7</v>
      </c>
      <c r="C9" s="51"/>
      <c r="D9" s="76">
        <v>141187.00750000001</v>
      </c>
      <c r="E9" s="76">
        <v>212086.23300000001</v>
      </c>
      <c r="F9" s="77">
        <v>66.570566841082993</v>
      </c>
      <c r="G9" s="76">
        <v>90947.607600000003</v>
      </c>
      <c r="H9" s="77">
        <v>55.239935635206301</v>
      </c>
      <c r="I9" s="76">
        <v>31450.186600000001</v>
      </c>
      <c r="J9" s="77">
        <v>22.275552939954501</v>
      </c>
      <c r="K9" s="76">
        <v>21534.157800000001</v>
      </c>
      <c r="L9" s="77">
        <v>23.677541793853599</v>
      </c>
      <c r="M9" s="77">
        <v>0.46047906271031402</v>
      </c>
      <c r="N9" s="76">
        <v>1250163.0955000001</v>
      </c>
      <c r="O9" s="76">
        <v>10502351.751499999</v>
      </c>
      <c r="P9" s="76">
        <v>7467</v>
      </c>
      <c r="Q9" s="76">
        <v>4553</v>
      </c>
      <c r="R9" s="77">
        <v>64.001757083241799</v>
      </c>
      <c r="S9" s="76">
        <v>18.9081301057989</v>
      </c>
      <c r="T9" s="76">
        <v>18.070000417307298</v>
      </c>
      <c r="U9" s="78">
        <v>4.4326418519541404</v>
      </c>
      <c r="V9" s="63"/>
      <c r="W9" s="63"/>
    </row>
    <row r="10" spans="1:23" ht="12" customHeight="1" thickBot="1" x14ac:dyDescent="0.25">
      <c r="A10" s="54"/>
      <c r="B10" s="62" t="s">
        <v>8</v>
      </c>
      <c r="C10" s="51"/>
      <c r="D10" s="76">
        <v>213438.50219999999</v>
      </c>
      <c r="E10" s="76">
        <v>291849.00309999997</v>
      </c>
      <c r="F10" s="77">
        <v>73.133195567869294</v>
      </c>
      <c r="G10" s="76">
        <v>113336.3184</v>
      </c>
      <c r="H10" s="77">
        <v>88.323129966783895</v>
      </c>
      <c r="I10" s="76">
        <v>44798.024400000002</v>
      </c>
      <c r="J10" s="77">
        <v>20.9887269345727</v>
      </c>
      <c r="K10" s="76">
        <v>29117.374899999999</v>
      </c>
      <c r="L10" s="77">
        <v>25.691124708353001</v>
      </c>
      <c r="M10" s="77">
        <v>0.53853239015719101</v>
      </c>
      <c r="N10" s="76">
        <v>1763937.0337</v>
      </c>
      <c r="O10" s="76">
        <v>18784961.707699999</v>
      </c>
      <c r="P10" s="76">
        <v>111943</v>
      </c>
      <c r="Q10" s="76">
        <v>93918</v>
      </c>
      <c r="R10" s="77">
        <v>19.1922741114589</v>
      </c>
      <c r="S10" s="76">
        <v>1.9066712719866401</v>
      </c>
      <c r="T10" s="76">
        <v>1.4908633733682599</v>
      </c>
      <c r="U10" s="78">
        <v>21.808053896209</v>
      </c>
      <c r="V10" s="63"/>
      <c r="W10" s="63"/>
    </row>
    <row r="11" spans="1:23" ht="14.25" thickBot="1" x14ac:dyDescent="0.25">
      <c r="A11" s="54"/>
      <c r="B11" s="62" t="s">
        <v>9</v>
      </c>
      <c r="C11" s="51"/>
      <c r="D11" s="76">
        <v>56919.409099999997</v>
      </c>
      <c r="E11" s="76">
        <v>75596.378400000001</v>
      </c>
      <c r="F11" s="77">
        <v>75.293830610276899</v>
      </c>
      <c r="G11" s="76">
        <v>49869.684099999999</v>
      </c>
      <c r="H11" s="77">
        <v>14.136293676662801</v>
      </c>
      <c r="I11" s="76">
        <v>12181.4292</v>
      </c>
      <c r="J11" s="77">
        <v>21.4011870337565</v>
      </c>
      <c r="K11" s="76">
        <v>10646.566000000001</v>
      </c>
      <c r="L11" s="77">
        <v>21.348773693154399</v>
      </c>
      <c r="M11" s="77">
        <v>0.14416509511141901</v>
      </c>
      <c r="N11" s="76">
        <v>576717.96160000004</v>
      </c>
      <c r="O11" s="76">
        <v>6205306.4225000003</v>
      </c>
      <c r="P11" s="76">
        <v>2918</v>
      </c>
      <c r="Q11" s="76">
        <v>2290</v>
      </c>
      <c r="R11" s="77">
        <v>27.4235807860262</v>
      </c>
      <c r="S11" s="76">
        <v>19.506308807402299</v>
      </c>
      <c r="T11" s="76">
        <v>19.430073842794801</v>
      </c>
      <c r="U11" s="78">
        <v>0.39082209432998899</v>
      </c>
      <c r="V11" s="63"/>
      <c r="W11" s="63"/>
    </row>
    <row r="12" spans="1:23" ht="12" customHeight="1" thickBot="1" x14ac:dyDescent="0.25">
      <c r="A12" s="54"/>
      <c r="B12" s="62" t="s">
        <v>10</v>
      </c>
      <c r="C12" s="51"/>
      <c r="D12" s="76">
        <v>237870.00779999999</v>
      </c>
      <c r="E12" s="76">
        <v>160843.98579999999</v>
      </c>
      <c r="F12" s="77">
        <v>147.88865534318299</v>
      </c>
      <c r="G12" s="76">
        <v>153894.9602</v>
      </c>
      <c r="H12" s="77">
        <v>54.566470202056699</v>
      </c>
      <c r="I12" s="76">
        <v>2404.0034000000001</v>
      </c>
      <c r="J12" s="77">
        <v>1.0106374579267201</v>
      </c>
      <c r="K12" s="76">
        <v>21329.0762</v>
      </c>
      <c r="L12" s="77">
        <v>13.8595027233387</v>
      </c>
      <c r="M12" s="77">
        <v>-0.88728984896214103</v>
      </c>
      <c r="N12" s="76">
        <v>3037306.6752999998</v>
      </c>
      <c r="O12" s="76">
        <v>21354042.986099999</v>
      </c>
      <c r="P12" s="76">
        <v>2434</v>
      </c>
      <c r="Q12" s="76">
        <v>2319</v>
      </c>
      <c r="R12" s="77">
        <v>4.9590340664079404</v>
      </c>
      <c r="S12" s="76">
        <v>97.728022925226</v>
      </c>
      <c r="T12" s="76">
        <v>95.734902069857696</v>
      </c>
      <c r="U12" s="78">
        <v>2.0394568473909098</v>
      </c>
      <c r="V12" s="63"/>
      <c r="W12" s="63"/>
    </row>
    <row r="13" spans="1:23" ht="14.25" thickBot="1" x14ac:dyDescent="0.25">
      <c r="A13" s="54"/>
      <c r="B13" s="62" t="s">
        <v>11</v>
      </c>
      <c r="C13" s="51"/>
      <c r="D13" s="76">
        <v>571594.06000000006</v>
      </c>
      <c r="E13" s="76">
        <v>326576.348</v>
      </c>
      <c r="F13" s="77">
        <v>175.026165703831</v>
      </c>
      <c r="G13" s="76">
        <v>247574.6685</v>
      </c>
      <c r="H13" s="77">
        <v>130.87744132433301</v>
      </c>
      <c r="I13" s="76">
        <v>-117927.36659999999</v>
      </c>
      <c r="J13" s="77">
        <v>-20.631314223244399</v>
      </c>
      <c r="K13" s="76">
        <v>62400.390500000001</v>
      </c>
      <c r="L13" s="77">
        <v>25.2046749685944</v>
      </c>
      <c r="M13" s="77">
        <v>-2.8898498175263798</v>
      </c>
      <c r="N13" s="76">
        <v>10302197.999500001</v>
      </c>
      <c r="O13" s="76">
        <v>35904129.226099998</v>
      </c>
      <c r="P13" s="76">
        <v>15310</v>
      </c>
      <c r="Q13" s="76">
        <v>15013</v>
      </c>
      <c r="R13" s="77">
        <v>1.9782854859122101</v>
      </c>
      <c r="S13" s="76">
        <v>37.334687132593103</v>
      </c>
      <c r="T13" s="76">
        <v>38.202061972956798</v>
      </c>
      <c r="U13" s="78">
        <v>-2.3232412187712699</v>
      </c>
      <c r="V13" s="63"/>
      <c r="W13" s="63"/>
    </row>
    <row r="14" spans="1:23" ht="14.25" thickBot="1" x14ac:dyDescent="0.25">
      <c r="A14" s="54"/>
      <c r="B14" s="62" t="s">
        <v>12</v>
      </c>
      <c r="C14" s="51"/>
      <c r="D14" s="76">
        <v>146995.3113</v>
      </c>
      <c r="E14" s="76">
        <v>140575.82689999999</v>
      </c>
      <c r="F14" s="77">
        <v>104.56656349926099</v>
      </c>
      <c r="G14" s="76">
        <v>119847.4682</v>
      </c>
      <c r="H14" s="77">
        <v>22.651995497056301</v>
      </c>
      <c r="I14" s="76">
        <v>25735.239799999999</v>
      </c>
      <c r="J14" s="77">
        <v>17.507524268905001</v>
      </c>
      <c r="K14" s="76">
        <v>20909.4761</v>
      </c>
      <c r="L14" s="77">
        <v>17.4467399387249</v>
      </c>
      <c r="M14" s="77">
        <v>0.23079314263641401</v>
      </c>
      <c r="N14" s="76">
        <v>1809713.1954999999</v>
      </c>
      <c r="O14" s="76">
        <v>13984931.558</v>
      </c>
      <c r="P14" s="76">
        <v>2194</v>
      </c>
      <c r="Q14" s="76">
        <v>1869</v>
      </c>
      <c r="R14" s="77">
        <v>17.388978063135401</v>
      </c>
      <c r="S14" s="76">
        <v>66.998774521422106</v>
      </c>
      <c r="T14" s="76">
        <v>70.300384376672</v>
      </c>
      <c r="U14" s="78">
        <v>-4.9278660376008796</v>
      </c>
      <c r="V14" s="63"/>
      <c r="W14" s="63"/>
    </row>
    <row r="15" spans="1:23" ht="14.25" thickBot="1" x14ac:dyDescent="0.25">
      <c r="A15" s="54"/>
      <c r="B15" s="62" t="s">
        <v>13</v>
      </c>
      <c r="C15" s="51"/>
      <c r="D15" s="76">
        <v>156376.98240000001</v>
      </c>
      <c r="E15" s="76">
        <v>164997.2384</v>
      </c>
      <c r="F15" s="77">
        <v>94.775514982195006</v>
      </c>
      <c r="G15" s="76">
        <v>85778.851800000004</v>
      </c>
      <c r="H15" s="77">
        <v>82.302489621340399</v>
      </c>
      <c r="I15" s="76">
        <v>-51817.125099999997</v>
      </c>
      <c r="J15" s="77">
        <v>-33.136030830583401</v>
      </c>
      <c r="K15" s="76">
        <v>13994.5355</v>
      </c>
      <c r="L15" s="77">
        <v>16.3146687165146</v>
      </c>
      <c r="M15" s="77">
        <v>-4.7026684522683899</v>
      </c>
      <c r="N15" s="76">
        <v>2542977.4482999998</v>
      </c>
      <c r="O15" s="76">
        <v>11958972.1812</v>
      </c>
      <c r="P15" s="76">
        <v>7702</v>
      </c>
      <c r="Q15" s="76">
        <v>9502</v>
      </c>
      <c r="R15" s="77">
        <v>-18.943380340980799</v>
      </c>
      <c r="S15" s="76">
        <v>20.303425396001</v>
      </c>
      <c r="T15" s="76">
        <v>19.541935003157199</v>
      </c>
      <c r="U15" s="78">
        <v>3.7505513379717201</v>
      </c>
      <c r="V15" s="63"/>
      <c r="W15" s="63"/>
    </row>
    <row r="16" spans="1:23" ht="14.25" thickBot="1" x14ac:dyDescent="0.25">
      <c r="A16" s="54"/>
      <c r="B16" s="62" t="s">
        <v>14</v>
      </c>
      <c r="C16" s="51"/>
      <c r="D16" s="76">
        <v>969916.62390000001</v>
      </c>
      <c r="E16" s="76">
        <v>1243685.3817</v>
      </c>
      <c r="F16" s="77">
        <v>77.987297926925507</v>
      </c>
      <c r="G16" s="76">
        <v>582524.27879999997</v>
      </c>
      <c r="H16" s="77">
        <v>66.502351781461897</v>
      </c>
      <c r="I16" s="76">
        <v>34932.986799999999</v>
      </c>
      <c r="J16" s="77">
        <v>3.6016484241228599</v>
      </c>
      <c r="K16" s="76">
        <v>55182.970600000001</v>
      </c>
      <c r="L16" s="77">
        <v>9.4730765065581402</v>
      </c>
      <c r="M16" s="77">
        <v>-0.36696074132696299</v>
      </c>
      <c r="N16" s="76">
        <v>9576026.6677000001</v>
      </c>
      <c r="O16" s="76">
        <v>96754076.493399993</v>
      </c>
      <c r="P16" s="76">
        <v>46535</v>
      </c>
      <c r="Q16" s="76">
        <v>32986</v>
      </c>
      <c r="R16" s="77">
        <v>41.075001515794597</v>
      </c>
      <c r="S16" s="76">
        <v>20.8427339400451</v>
      </c>
      <c r="T16" s="76">
        <v>21.995392712059701</v>
      </c>
      <c r="U16" s="78">
        <v>-5.5302666882866598</v>
      </c>
      <c r="V16" s="63"/>
      <c r="W16" s="63"/>
    </row>
    <row r="17" spans="1:21" ht="12" thickBot="1" x14ac:dyDescent="0.25">
      <c r="A17" s="54"/>
      <c r="B17" s="62" t="s">
        <v>15</v>
      </c>
      <c r="C17" s="51"/>
      <c r="D17" s="76">
        <v>1071233.3496999999</v>
      </c>
      <c r="E17" s="76">
        <v>999987.56839999999</v>
      </c>
      <c r="F17" s="77">
        <v>107.124666701007</v>
      </c>
      <c r="G17" s="76">
        <v>459758.95189999999</v>
      </c>
      <c r="H17" s="77">
        <v>132.99891068417901</v>
      </c>
      <c r="I17" s="76">
        <v>44107.035199999998</v>
      </c>
      <c r="J17" s="77">
        <v>4.1174068387949498</v>
      </c>
      <c r="K17" s="76">
        <v>55123.294500000004</v>
      </c>
      <c r="L17" s="77">
        <v>11.989607656837901</v>
      </c>
      <c r="M17" s="77">
        <v>-0.19984762158945399</v>
      </c>
      <c r="N17" s="76">
        <v>6078833.8590000002</v>
      </c>
      <c r="O17" s="76">
        <v>132712793.53210001</v>
      </c>
      <c r="P17" s="76">
        <v>10214</v>
      </c>
      <c r="Q17" s="76">
        <v>8726</v>
      </c>
      <c r="R17" s="77">
        <v>17.052486820994702</v>
      </c>
      <c r="S17" s="76">
        <v>104.878925954572</v>
      </c>
      <c r="T17" s="76">
        <v>47.001295301398102</v>
      </c>
      <c r="U17" s="78">
        <v>55.1851862768346</v>
      </c>
    </row>
    <row r="18" spans="1:21" ht="12" customHeight="1" thickBot="1" x14ac:dyDescent="0.25">
      <c r="A18" s="54"/>
      <c r="B18" s="62" t="s">
        <v>16</v>
      </c>
      <c r="C18" s="51"/>
      <c r="D18" s="76">
        <v>2133792.8215000001</v>
      </c>
      <c r="E18" s="76">
        <v>2320344.6793999998</v>
      </c>
      <c r="F18" s="77">
        <v>91.960166109966096</v>
      </c>
      <c r="G18" s="76">
        <v>1348816.7686000001</v>
      </c>
      <c r="H18" s="77">
        <v>58.197382415015802</v>
      </c>
      <c r="I18" s="76">
        <v>313056.68339999998</v>
      </c>
      <c r="J18" s="77">
        <v>14.671372039762</v>
      </c>
      <c r="K18" s="76">
        <v>200610.38260000001</v>
      </c>
      <c r="L18" s="77">
        <v>14.8730641010805</v>
      </c>
      <c r="M18" s="77">
        <v>0.560520843152013</v>
      </c>
      <c r="N18" s="76">
        <v>18158302.972600002</v>
      </c>
      <c r="O18" s="76">
        <v>249776220.947</v>
      </c>
      <c r="P18" s="76">
        <v>97634</v>
      </c>
      <c r="Q18" s="76">
        <v>72639</v>
      </c>
      <c r="R18" s="77">
        <v>34.409890003992402</v>
      </c>
      <c r="S18" s="76">
        <v>21.855017939447301</v>
      </c>
      <c r="T18" s="76">
        <v>22.068130098156601</v>
      </c>
      <c r="U18" s="78">
        <v>-0.975117747785754</v>
      </c>
    </row>
    <row r="19" spans="1:21" ht="12" customHeight="1" thickBot="1" x14ac:dyDescent="0.25">
      <c r="A19" s="54"/>
      <c r="B19" s="62" t="s">
        <v>17</v>
      </c>
      <c r="C19" s="51"/>
      <c r="D19" s="76">
        <v>657062.45900000003</v>
      </c>
      <c r="E19" s="76">
        <v>774877.04240000003</v>
      </c>
      <c r="F19" s="77">
        <v>84.7957060341991</v>
      </c>
      <c r="G19" s="76">
        <v>540763.9325</v>
      </c>
      <c r="H19" s="77">
        <v>21.506339367409598</v>
      </c>
      <c r="I19" s="76">
        <v>73750.939400000003</v>
      </c>
      <c r="J19" s="77">
        <v>11.2243422812868</v>
      </c>
      <c r="K19" s="76">
        <v>63648.947200000002</v>
      </c>
      <c r="L19" s="77">
        <v>11.770190904882501</v>
      </c>
      <c r="M19" s="77">
        <v>0.158714207294854</v>
      </c>
      <c r="N19" s="76">
        <v>7205657.5826000003</v>
      </c>
      <c r="O19" s="76">
        <v>66496565.511100002</v>
      </c>
      <c r="P19" s="76">
        <v>14983</v>
      </c>
      <c r="Q19" s="76">
        <v>11721</v>
      </c>
      <c r="R19" s="77">
        <v>27.830389898472799</v>
      </c>
      <c r="S19" s="76">
        <v>43.853864980311002</v>
      </c>
      <c r="T19" s="76">
        <v>45.699075582288202</v>
      </c>
      <c r="U19" s="78">
        <v>-4.2076350688944304</v>
      </c>
    </row>
    <row r="20" spans="1:21" ht="12" thickBot="1" x14ac:dyDescent="0.25">
      <c r="A20" s="54"/>
      <c r="B20" s="62" t="s">
        <v>18</v>
      </c>
      <c r="C20" s="51"/>
      <c r="D20" s="76">
        <v>1064617.8315000001</v>
      </c>
      <c r="E20" s="76">
        <v>935797.9412</v>
      </c>
      <c r="F20" s="77">
        <v>113.765780477654</v>
      </c>
      <c r="G20" s="76">
        <v>821024.59809999994</v>
      </c>
      <c r="H20" s="77">
        <v>29.669419645126201</v>
      </c>
      <c r="I20" s="76">
        <v>99952.094299999997</v>
      </c>
      <c r="J20" s="77">
        <v>9.3885421925698793</v>
      </c>
      <c r="K20" s="76">
        <v>63229.175300000003</v>
      </c>
      <c r="L20" s="77">
        <v>7.7012522458308599</v>
      </c>
      <c r="M20" s="77">
        <v>0.58079073190125896</v>
      </c>
      <c r="N20" s="76">
        <v>15558297.713500001</v>
      </c>
      <c r="O20" s="76">
        <v>109763419.8054</v>
      </c>
      <c r="P20" s="76">
        <v>45855</v>
      </c>
      <c r="Q20" s="76">
        <v>39816</v>
      </c>
      <c r="R20" s="77">
        <v>15.1672694394214</v>
      </c>
      <c r="S20" s="76">
        <v>23.217050081779501</v>
      </c>
      <c r="T20" s="76">
        <v>21.792647237291501</v>
      </c>
      <c r="U20" s="78">
        <v>6.1351585988343702</v>
      </c>
    </row>
    <row r="21" spans="1:21" ht="12" customHeight="1" thickBot="1" x14ac:dyDescent="0.25">
      <c r="A21" s="54"/>
      <c r="B21" s="62" t="s">
        <v>19</v>
      </c>
      <c r="C21" s="51"/>
      <c r="D21" s="76">
        <v>420929.43060000002</v>
      </c>
      <c r="E21" s="76">
        <v>490460.37660000002</v>
      </c>
      <c r="F21" s="77">
        <v>85.823330626215593</v>
      </c>
      <c r="G21" s="76">
        <v>375240.37609999999</v>
      </c>
      <c r="H21" s="77">
        <v>12.175943051454601</v>
      </c>
      <c r="I21" s="76">
        <v>61015.072699999997</v>
      </c>
      <c r="J21" s="77">
        <v>14.495321130914499</v>
      </c>
      <c r="K21" s="76">
        <v>48047.940399999999</v>
      </c>
      <c r="L21" s="77">
        <v>12.804576335675399</v>
      </c>
      <c r="M21" s="77">
        <v>0.26987904563751097</v>
      </c>
      <c r="N21" s="76">
        <v>4116684.8256999999</v>
      </c>
      <c r="O21" s="76">
        <v>40816759.701300003</v>
      </c>
      <c r="P21" s="76">
        <v>34302</v>
      </c>
      <c r="Q21" s="76">
        <v>29819</v>
      </c>
      <c r="R21" s="77">
        <v>15.0340387001576</v>
      </c>
      <c r="S21" s="76">
        <v>12.271279534721</v>
      </c>
      <c r="T21" s="76">
        <v>11.7886245648747</v>
      </c>
      <c r="U21" s="78">
        <v>3.93320817507756</v>
      </c>
    </row>
    <row r="22" spans="1:21" ht="12" customHeight="1" thickBot="1" x14ac:dyDescent="0.25">
      <c r="A22" s="54"/>
      <c r="B22" s="62" t="s">
        <v>20</v>
      </c>
      <c r="C22" s="51"/>
      <c r="D22" s="76">
        <v>1426382.63</v>
      </c>
      <c r="E22" s="76">
        <v>1822823.6240999999</v>
      </c>
      <c r="F22" s="77">
        <v>78.2512696862957</v>
      </c>
      <c r="G22" s="76">
        <v>912585.52529999998</v>
      </c>
      <c r="H22" s="77">
        <v>56.301255110428897</v>
      </c>
      <c r="I22" s="76">
        <v>96381.494200000001</v>
      </c>
      <c r="J22" s="77">
        <v>6.7570574804321604</v>
      </c>
      <c r="K22" s="76">
        <v>141499.85250000001</v>
      </c>
      <c r="L22" s="77">
        <v>15.5053798879271</v>
      </c>
      <c r="M22" s="77">
        <v>-0.31885798820885702</v>
      </c>
      <c r="N22" s="76">
        <v>13293998.8234</v>
      </c>
      <c r="O22" s="76">
        <v>122012235.4208</v>
      </c>
      <c r="P22" s="76">
        <v>85440</v>
      </c>
      <c r="Q22" s="76">
        <v>69896</v>
      </c>
      <c r="R22" s="77">
        <v>22.2387547213002</v>
      </c>
      <c r="S22" s="76">
        <v>16.694553253745301</v>
      </c>
      <c r="T22" s="76">
        <v>16.509505538228201</v>
      </c>
      <c r="U22" s="78">
        <v>1.1084316705245101</v>
      </c>
    </row>
    <row r="23" spans="1:21" ht="12" thickBot="1" x14ac:dyDescent="0.25">
      <c r="A23" s="54"/>
      <c r="B23" s="62" t="s">
        <v>21</v>
      </c>
      <c r="C23" s="51"/>
      <c r="D23" s="76">
        <v>2606505.7234999998</v>
      </c>
      <c r="E23" s="76">
        <v>3207595.1655999999</v>
      </c>
      <c r="F23" s="77">
        <v>81.260433094973706</v>
      </c>
      <c r="G23" s="76">
        <v>2808113.2074000002</v>
      </c>
      <c r="H23" s="77">
        <v>-7.1794642526775503</v>
      </c>
      <c r="I23" s="76">
        <v>315354.98869999999</v>
      </c>
      <c r="J23" s="77">
        <v>12.098764482149001</v>
      </c>
      <c r="K23" s="76">
        <v>215070.91620000001</v>
      </c>
      <c r="L23" s="77">
        <v>7.6589118855052103</v>
      </c>
      <c r="M23" s="77">
        <v>0.466283746179531</v>
      </c>
      <c r="N23" s="76">
        <v>75318388.068000004</v>
      </c>
      <c r="O23" s="76">
        <v>276063591.72589999</v>
      </c>
      <c r="P23" s="76">
        <v>84494</v>
      </c>
      <c r="Q23" s="76">
        <v>70893</v>
      </c>
      <c r="R23" s="77">
        <v>19.1852510120886</v>
      </c>
      <c r="S23" s="76">
        <v>30.848411999668599</v>
      </c>
      <c r="T23" s="76">
        <v>30.373015791404001</v>
      </c>
      <c r="U23" s="78">
        <v>1.5410718978655</v>
      </c>
    </row>
    <row r="24" spans="1:21" ht="12" thickBot="1" x14ac:dyDescent="0.25">
      <c r="A24" s="54"/>
      <c r="B24" s="62" t="s">
        <v>22</v>
      </c>
      <c r="C24" s="51"/>
      <c r="D24" s="76">
        <v>292805.766</v>
      </c>
      <c r="E24" s="76">
        <v>287482.86359999998</v>
      </c>
      <c r="F24" s="77">
        <v>101.851554674718</v>
      </c>
      <c r="G24" s="76">
        <v>181267.7139</v>
      </c>
      <c r="H24" s="77">
        <v>61.5322219827477</v>
      </c>
      <c r="I24" s="76">
        <v>45703.677100000001</v>
      </c>
      <c r="J24" s="77">
        <v>15.608871957801499</v>
      </c>
      <c r="K24" s="76">
        <v>31407.568299999999</v>
      </c>
      <c r="L24" s="77">
        <v>17.326620181973801</v>
      </c>
      <c r="M24" s="77">
        <v>0.45518037765438901</v>
      </c>
      <c r="N24" s="76">
        <v>2579830.5293999999</v>
      </c>
      <c r="O24" s="76">
        <v>28663921.9778</v>
      </c>
      <c r="P24" s="76">
        <v>29836</v>
      </c>
      <c r="Q24" s="76">
        <v>27194</v>
      </c>
      <c r="R24" s="77">
        <v>9.7153783922924202</v>
      </c>
      <c r="S24" s="76">
        <v>9.8138411985520904</v>
      </c>
      <c r="T24" s="76">
        <v>9.3875690299330792</v>
      </c>
      <c r="U24" s="78">
        <v>4.3435812745971596</v>
      </c>
    </row>
    <row r="25" spans="1:21" ht="12" thickBot="1" x14ac:dyDescent="0.25">
      <c r="A25" s="54"/>
      <c r="B25" s="62" t="s">
        <v>23</v>
      </c>
      <c r="C25" s="51"/>
      <c r="D25" s="76">
        <v>415313.50439999998</v>
      </c>
      <c r="E25" s="76">
        <v>309751.99589999998</v>
      </c>
      <c r="F25" s="77">
        <v>134.07936345762201</v>
      </c>
      <c r="G25" s="76">
        <v>183995.2452</v>
      </c>
      <c r="H25" s="77">
        <v>125.71969397826599</v>
      </c>
      <c r="I25" s="76">
        <v>35082.615599999997</v>
      </c>
      <c r="J25" s="77">
        <v>8.4472609795541196</v>
      </c>
      <c r="K25" s="76">
        <v>15956.785900000001</v>
      </c>
      <c r="L25" s="77">
        <v>8.6723903558786102</v>
      </c>
      <c r="M25" s="77">
        <v>1.1986016369374199</v>
      </c>
      <c r="N25" s="76">
        <v>3010722.344</v>
      </c>
      <c r="O25" s="76">
        <v>39845487.164099999</v>
      </c>
      <c r="P25" s="76">
        <v>21405</v>
      </c>
      <c r="Q25" s="76">
        <v>18139</v>
      </c>
      <c r="R25" s="77">
        <v>18.005402723413599</v>
      </c>
      <c r="S25" s="76">
        <v>19.4026397757533</v>
      </c>
      <c r="T25" s="76">
        <v>18.268045432493501</v>
      </c>
      <c r="U25" s="78">
        <v>5.8476287575964898</v>
      </c>
    </row>
    <row r="26" spans="1:21" ht="12" thickBot="1" x14ac:dyDescent="0.25">
      <c r="A26" s="54"/>
      <c r="B26" s="62" t="s">
        <v>24</v>
      </c>
      <c r="C26" s="51"/>
      <c r="D26" s="76">
        <v>660902.74040000001</v>
      </c>
      <c r="E26" s="76">
        <v>628974.15339999995</v>
      </c>
      <c r="F26" s="77">
        <v>105.076295556408</v>
      </c>
      <c r="G26" s="76">
        <v>519884.93099999998</v>
      </c>
      <c r="H26" s="77">
        <v>27.124811855722001</v>
      </c>
      <c r="I26" s="76">
        <v>148074.1911</v>
      </c>
      <c r="J26" s="77">
        <v>22.4048384200042</v>
      </c>
      <c r="K26" s="76">
        <v>103890.8787</v>
      </c>
      <c r="L26" s="77">
        <v>19.983437200259999</v>
      </c>
      <c r="M26" s="77">
        <v>0.425285770539931</v>
      </c>
      <c r="N26" s="76">
        <v>6261519.0125000002</v>
      </c>
      <c r="O26" s="76">
        <v>65378246.703100003</v>
      </c>
      <c r="P26" s="76">
        <v>45111</v>
      </c>
      <c r="Q26" s="76">
        <v>41485</v>
      </c>
      <c r="R26" s="77">
        <v>8.7405086175726101</v>
      </c>
      <c r="S26" s="76">
        <v>14.650589443816401</v>
      </c>
      <c r="T26" s="76">
        <v>14.665979440761699</v>
      </c>
      <c r="U26" s="78">
        <v>-0.10504694711687</v>
      </c>
    </row>
    <row r="27" spans="1:21" ht="12" thickBot="1" x14ac:dyDescent="0.25">
      <c r="A27" s="54"/>
      <c r="B27" s="62" t="s">
        <v>25</v>
      </c>
      <c r="C27" s="51"/>
      <c r="D27" s="76">
        <v>302979.83610000001</v>
      </c>
      <c r="E27" s="76">
        <v>292530.81650000002</v>
      </c>
      <c r="F27" s="77">
        <v>103.571938069643</v>
      </c>
      <c r="G27" s="76">
        <v>219678.2427</v>
      </c>
      <c r="H27" s="77">
        <v>37.919819630822197</v>
      </c>
      <c r="I27" s="76">
        <v>82839.345499999996</v>
      </c>
      <c r="J27" s="77">
        <v>27.341537498442101</v>
      </c>
      <c r="K27" s="76">
        <v>58181.626199999999</v>
      </c>
      <c r="L27" s="77">
        <v>26.484928814482</v>
      </c>
      <c r="M27" s="77">
        <v>0.42380594889594198</v>
      </c>
      <c r="N27" s="76">
        <v>2653144.0282000001</v>
      </c>
      <c r="O27" s="76">
        <v>20595877.2366</v>
      </c>
      <c r="P27" s="76">
        <v>37011</v>
      </c>
      <c r="Q27" s="76">
        <v>31984</v>
      </c>
      <c r="R27" s="77">
        <v>15.7172336168084</v>
      </c>
      <c r="S27" s="76">
        <v>8.1862104806679099</v>
      </c>
      <c r="T27" s="76">
        <v>8.0686702007253608</v>
      </c>
      <c r="U27" s="78">
        <v>1.4358326141274</v>
      </c>
    </row>
    <row r="28" spans="1:21" ht="12" thickBot="1" x14ac:dyDescent="0.25">
      <c r="A28" s="54"/>
      <c r="B28" s="62" t="s">
        <v>26</v>
      </c>
      <c r="C28" s="51"/>
      <c r="D28" s="76">
        <v>1008262.875</v>
      </c>
      <c r="E28" s="76">
        <v>830068.85230000003</v>
      </c>
      <c r="F28" s="77">
        <v>121.467378544111</v>
      </c>
      <c r="G28" s="76">
        <v>579403.70880000002</v>
      </c>
      <c r="H28" s="77">
        <v>74.0173319028641</v>
      </c>
      <c r="I28" s="76">
        <v>50754.597000000002</v>
      </c>
      <c r="J28" s="77">
        <v>5.0338654986181099</v>
      </c>
      <c r="K28" s="76">
        <v>42674.873</v>
      </c>
      <c r="L28" s="77">
        <v>7.3653089118783397</v>
      </c>
      <c r="M28" s="77">
        <v>0.18933211587999299</v>
      </c>
      <c r="N28" s="76">
        <v>8823004.0349000003</v>
      </c>
      <c r="O28" s="76">
        <v>93244663.371900007</v>
      </c>
      <c r="P28" s="76">
        <v>41893</v>
      </c>
      <c r="Q28" s="76">
        <v>36957</v>
      </c>
      <c r="R28" s="77">
        <v>13.3560624509565</v>
      </c>
      <c r="S28" s="76">
        <v>24.067573938366799</v>
      </c>
      <c r="T28" s="76">
        <v>22.671112241253301</v>
      </c>
      <c r="U28" s="78">
        <v>5.8022536907523801</v>
      </c>
    </row>
    <row r="29" spans="1:21" ht="12" thickBot="1" x14ac:dyDescent="0.25">
      <c r="A29" s="54"/>
      <c r="B29" s="62" t="s">
        <v>27</v>
      </c>
      <c r="C29" s="51"/>
      <c r="D29" s="76">
        <v>840083.34530000004</v>
      </c>
      <c r="E29" s="76">
        <v>786891.23750000005</v>
      </c>
      <c r="F29" s="77">
        <v>106.759778895111</v>
      </c>
      <c r="G29" s="76">
        <v>914323.0172</v>
      </c>
      <c r="H29" s="77">
        <v>-8.1196328325354497</v>
      </c>
      <c r="I29" s="76">
        <v>117048.6934</v>
      </c>
      <c r="J29" s="77">
        <v>13.932985822758001</v>
      </c>
      <c r="K29" s="76">
        <v>94610.459000000003</v>
      </c>
      <c r="L29" s="77">
        <v>10.34759677053</v>
      </c>
      <c r="M29" s="77">
        <v>0.23716441751963199</v>
      </c>
      <c r="N29" s="76">
        <v>7824626.5721000005</v>
      </c>
      <c r="O29" s="76">
        <v>58916337.078000002</v>
      </c>
      <c r="P29" s="76">
        <v>103115</v>
      </c>
      <c r="Q29" s="76">
        <v>97067</v>
      </c>
      <c r="R29" s="77">
        <v>6.2307478339703497</v>
      </c>
      <c r="S29" s="76">
        <v>8.1470527595403208</v>
      </c>
      <c r="T29" s="76">
        <v>7.7094390235610497</v>
      </c>
      <c r="U29" s="78">
        <v>5.3714361364215</v>
      </c>
    </row>
    <row r="30" spans="1:21" ht="12" thickBot="1" x14ac:dyDescent="0.25">
      <c r="A30" s="54"/>
      <c r="B30" s="62" t="s">
        <v>28</v>
      </c>
      <c r="C30" s="51"/>
      <c r="D30" s="76">
        <v>1270884.0682000001</v>
      </c>
      <c r="E30" s="76">
        <v>1410201.8817</v>
      </c>
      <c r="F30" s="77">
        <v>90.120718507902396</v>
      </c>
      <c r="G30" s="76">
        <v>1055060.9694000001</v>
      </c>
      <c r="H30" s="77">
        <v>20.4559835933212</v>
      </c>
      <c r="I30" s="76">
        <v>127157.2387</v>
      </c>
      <c r="J30" s="77">
        <v>10.0054160628591</v>
      </c>
      <c r="K30" s="76">
        <v>90992.443599999999</v>
      </c>
      <c r="L30" s="77">
        <v>8.6243777600593301</v>
      </c>
      <c r="M30" s="77">
        <v>0.39744833383065697</v>
      </c>
      <c r="N30" s="76">
        <v>10880707.646199999</v>
      </c>
      <c r="O30" s="76">
        <v>81988844.480499998</v>
      </c>
      <c r="P30" s="76">
        <v>76881</v>
      </c>
      <c r="Q30" s="76">
        <v>70411</v>
      </c>
      <c r="R30" s="77">
        <v>9.1889051426623691</v>
      </c>
      <c r="S30" s="76">
        <v>16.530535089293799</v>
      </c>
      <c r="T30" s="76">
        <v>12.6785794804789</v>
      </c>
      <c r="U30" s="78">
        <v>23.302062443881201</v>
      </c>
    </row>
    <row r="31" spans="1:21" ht="12" thickBot="1" x14ac:dyDescent="0.25">
      <c r="A31" s="54"/>
      <c r="B31" s="62" t="s">
        <v>29</v>
      </c>
      <c r="C31" s="51"/>
      <c r="D31" s="76">
        <v>854707.1226</v>
      </c>
      <c r="E31" s="76">
        <v>1744562.3160000001</v>
      </c>
      <c r="F31" s="77">
        <v>48.992639286150897</v>
      </c>
      <c r="G31" s="76">
        <v>600908.38789999997</v>
      </c>
      <c r="H31" s="77">
        <v>42.2358448992454</v>
      </c>
      <c r="I31" s="76">
        <v>45152.652300000002</v>
      </c>
      <c r="J31" s="77">
        <v>5.2828215778343601</v>
      </c>
      <c r="K31" s="76">
        <v>22934.492300000002</v>
      </c>
      <c r="L31" s="77">
        <v>3.81663707177551</v>
      </c>
      <c r="M31" s="77">
        <v>0.96876615838581304</v>
      </c>
      <c r="N31" s="76">
        <v>8703272.3578999992</v>
      </c>
      <c r="O31" s="76">
        <v>105087178.78730001</v>
      </c>
      <c r="P31" s="76">
        <v>35161</v>
      </c>
      <c r="Q31" s="76">
        <v>32136</v>
      </c>
      <c r="R31" s="77">
        <v>9.4131192432163306</v>
      </c>
      <c r="S31" s="76">
        <v>24.308384932169201</v>
      </c>
      <c r="T31" s="76">
        <v>24.4013857698531</v>
      </c>
      <c r="U31" s="78">
        <v>-0.38258748141214699</v>
      </c>
    </row>
    <row r="32" spans="1:21" ht="12" thickBot="1" x14ac:dyDescent="0.25">
      <c r="A32" s="54"/>
      <c r="B32" s="62" t="s">
        <v>30</v>
      </c>
      <c r="C32" s="51"/>
      <c r="D32" s="76">
        <v>135891.68229999999</v>
      </c>
      <c r="E32" s="76">
        <v>178258.3849</v>
      </c>
      <c r="F32" s="77">
        <v>76.232981902216295</v>
      </c>
      <c r="G32" s="76">
        <v>113586.1266</v>
      </c>
      <c r="H32" s="77">
        <v>19.637570509425199</v>
      </c>
      <c r="I32" s="76">
        <v>37777.371299999999</v>
      </c>
      <c r="J32" s="77">
        <v>27.799620006617602</v>
      </c>
      <c r="K32" s="76">
        <v>31739.499599999999</v>
      </c>
      <c r="L32" s="77">
        <v>27.9431129047762</v>
      </c>
      <c r="M32" s="77">
        <v>0.19023210120174699</v>
      </c>
      <c r="N32" s="76">
        <v>1269723.2253</v>
      </c>
      <c r="O32" s="76">
        <v>10218159.1162</v>
      </c>
      <c r="P32" s="76">
        <v>24886</v>
      </c>
      <c r="Q32" s="76">
        <v>22387</v>
      </c>
      <c r="R32" s="77">
        <v>11.162728369142799</v>
      </c>
      <c r="S32" s="76">
        <v>5.4605674797074704</v>
      </c>
      <c r="T32" s="76">
        <v>5.1913347121097102</v>
      </c>
      <c r="U32" s="78">
        <v>4.9304906238825899</v>
      </c>
    </row>
    <row r="33" spans="1:21" ht="12" thickBot="1" x14ac:dyDescent="0.25">
      <c r="A33" s="54"/>
      <c r="B33" s="62" t="s">
        <v>74</v>
      </c>
      <c r="C33" s="5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6">
        <v>15.6319</v>
      </c>
      <c r="O33" s="76">
        <v>241.59880000000001</v>
      </c>
      <c r="P33" s="79"/>
      <c r="Q33" s="79"/>
      <c r="R33" s="79"/>
      <c r="S33" s="79"/>
      <c r="T33" s="79"/>
      <c r="U33" s="80"/>
    </row>
    <row r="34" spans="1:21" ht="12" thickBot="1" x14ac:dyDescent="0.25">
      <c r="A34" s="54"/>
      <c r="B34" s="62" t="s">
        <v>31</v>
      </c>
      <c r="C34" s="51"/>
      <c r="D34" s="76">
        <v>151366.4148</v>
      </c>
      <c r="E34" s="76">
        <v>155973.40059999999</v>
      </c>
      <c r="F34" s="77">
        <v>97.046300342059695</v>
      </c>
      <c r="G34" s="76">
        <v>93316.095000000001</v>
      </c>
      <c r="H34" s="77">
        <v>62.208260857893798</v>
      </c>
      <c r="I34" s="76">
        <v>20342.665499999999</v>
      </c>
      <c r="J34" s="77">
        <v>13.4393521355967</v>
      </c>
      <c r="K34" s="76">
        <v>12013.576300000001</v>
      </c>
      <c r="L34" s="77">
        <v>12.8740666869954</v>
      </c>
      <c r="M34" s="77">
        <v>0.69330638870625105</v>
      </c>
      <c r="N34" s="76">
        <v>1264731.3176</v>
      </c>
      <c r="O34" s="76">
        <v>19893430.3202</v>
      </c>
      <c r="P34" s="76">
        <v>9177</v>
      </c>
      <c r="Q34" s="76">
        <v>7951</v>
      </c>
      <c r="R34" s="77">
        <v>15.419444095082399</v>
      </c>
      <c r="S34" s="76">
        <v>16.494106440013098</v>
      </c>
      <c r="T34" s="76">
        <v>15.6449365865929</v>
      </c>
      <c r="U34" s="78">
        <v>5.1483228661614104</v>
      </c>
    </row>
    <row r="35" spans="1:21" ht="12" customHeight="1" thickBot="1" x14ac:dyDescent="0.25">
      <c r="A35" s="54"/>
      <c r="B35" s="62" t="s">
        <v>68</v>
      </c>
      <c r="C35" s="51"/>
      <c r="D35" s="76">
        <v>119621.41</v>
      </c>
      <c r="E35" s="79"/>
      <c r="F35" s="79"/>
      <c r="G35" s="76">
        <v>4316.24</v>
      </c>
      <c r="H35" s="77">
        <v>2671.4262876948501</v>
      </c>
      <c r="I35" s="76">
        <v>4374.47</v>
      </c>
      <c r="J35" s="77">
        <v>3.6569289728318699</v>
      </c>
      <c r="K35" s="76">
        <v>42.74</v>
      </c>
      <c r="L35" s="77">
        <v>0.99021370452060098</v>
      </c>
      <c r="M35" s="77">
        <v>101.350725315863</v>
      </c>
      <c r="N35" s="76">
        <v>1022799.59</v>
      </c>
      <c r="O35" s="76">
        <v>13174329.859999999</v>
      </c>
      <c r="P35" s="76">
        <v>70</v>
      </c>
      <c r="Q35" s="76">
        <v>87</v>
      </c>
      <c r="R35" s="77">
        <v>-19.540229885057499</v>
      </c>
      <c r="S35" s="76">
        <v>1708.8772857142901</v>
      </c>
      <c r="T35" s="76">
        <v>1699.3719540229899</v>
      </c>
      <c r="U35" s="78">
        <v>0.55623254933278299</v>
      </c>
    </row>
    <row r="36" spans="1:21" ht="12" thickBot="1" x14ac:dyDescent="0.25">
      <c r="A36" s="54"/>
      <c r="B36" s="62" t="s">
        <v>35</v>
      </c>
      <c r="C36" s="51"/>
      <c r="D36" s="76">
        <v>1441540.99</v>
      </c>
      <c r="E36" s="79"/>
      <c r="F36" s="79"/>
      <c r="G36" s="76">
        <v>199806.06</v>
      </c>
      <c r="H36" s="77">
        <v>621.47010456039197</v>
      </c>
      <c r="I36" s="76">
        <v>-216094.1</v>
      </c>
      <c r="J36" s="77">
        <v>-14.990492916888901</v>
      </c>
      <c r="K36" s="76">
        <v>-18206.259999999998</v>
      </c>
      <c r="L36" s="77">
        <v>-9.1119658733073496</v>
      </c>
      <c r="M36" s="77">
        <v>10.8692197079466</v>
      </c>
      <c r="N36" s="76">
        <v>4629082.1500000004</v>
      </c>
      <c r="O36" s="76">
        <v>43610054.969999999</v>
      </c>
      <c r="P36" s="76">
        <v>562</v>
      </c>
      <c r="Q36" s="76">
        <v>921</v>
      </c>
      <c r="R36" s="77">
        <v>-38.979370249728603</v>
      </c>
      <c r="S36" s="76">
        <v>2565.01955516014</v>
      </c>
      <c r="T36" s="76">
        <v>2526.1266232356102</v>
      </c>
      <c r="U36" s="78">
        <v>1.5162820823835901</v>
      </c>
    </row>
    <row r="37" spans="1:21" ht="12" thickBot="1" x14ac:dyDescent="0.25">
      <c r="A37" s="54"/>
      <c r="B37" s="62" t="s">
        <v>36</v>
      </c>
      <c r="C37" s="51"/>
      <c r="D37" s="76">
        <v>1702106.82</v>
      </c>
      <c r="E37" s="79"/>
      <c r="F37" s="79"/>
      <c r="G37" s="76">
        <v>188948.56</v>
      </c>
      <c r="H37" s="77">
        <v>800.83079754616801</v>
      </c>
      <c r="I37" s="76">
        <v>-136989.4</v>
      </c>
      <c r="J37" s="77">
        <v>-8.0482257864403604</v>
      </c>
      <c r="K37" s="76">
        <v>-2454.9</v>
      </c>
      <c r="L37" s="77">
        <v>-1.2992425028272201</v>
      </c>
      <c r="M37" s="77">
        <v>54.802435944437697</v>
      </c>
      <c r="N37" s="76">
        <v>3861796.57</v>
      </c>
      <c r="O37" s="76">
        <v>14832868.189999999</v>
      </c>
      <c r="P37" s="76">
        <v>604</v>
      </c>
      <c r="Q37" s="76">
        <v>773</v>
      </c>
      <c r="R37" s="77">
        <v>-21.862871927554998</v>
      </c>
      <c r="S37" s="76">
        <v>2818.0576490066201</v>
      </c>
      <c r="T37" s="76">
        <v>2589.2702975420402</v>
      </c>
      <c r="U37" s="78">
        <v>8.1186185649973304</v>
      </c>
    </row>
    <row r="38" spans="1:21" ht="12" thickBot="1" x14ac:dyDescent="0.25">
      <c r="A38" s="54"/>
      <c r="B38" s="62" t="s">
        <v>37</v>
      </c>
      <c r="C38" s="51"/>
      <c r="D38" s="76">
        <v>828564.29</v>
      </c>
      <c r="E38" s="79"/>
      <c r="F38" s="79"/>
      <c r="G38" s="76">
        <v>123617.21</v>
      </c>
      <c r="H38" s="77">
        <v>570.26613041986604</v>
      </c>
      <c r="I38" s="76">
        <v>-173340.02</v>
      </c>
      <c r="J38" s="77">
        <v>-20.9205274825445</v>
      </c>
      <c r="K38" s="76">
        <v>-19181.560000000001</v>
      </c>
      <c r="L38" s="77">
        <v>-15.516900923423201</v>
      </c>
      <c r="M38" s="77">
        <v>8.0368051399364795</v>
      </c>
      <c r="N38" s="76">
        <v>3086367.11</v>
      </c>
      <c r="O38" s="76">
        <v>23722101.120000001</v>
      </c>
      <c r="P38" s="76">
        <v>373</v>
      </c>
      <c r="Q38" s="76">
        <v>684</v>
      </c>
      <c r="R38" s="77">
        <v>-45.467836257309997</v>
      </c>
      <c r="S38" s="76">
        <v>2221.35198391421</v>
      </c>
      <c r="T38" s="76">
        <v>2103.6803216374301</v>
      </c>
      <c r="U38" s="78">
        <v>5.2972992631917304</v>
      </c>
    </row>
    <row r="39" spans="1:21" ht="12" thickBot="1" x14ac:dyDescent="0.25">
      <c r="A39" s="54"/>
      <c r="B39" s="62" t="s">
        <v>70</v>
      </c>
      <c r="C39" s="51"/>
      <c r="D39" s="76">
        <v>17.59</v>
      </c>
      <c r="E39" s="79"/>
      <c r="F39" s="79"/>
      <c r="G39" s="79"/>
      <c r="H39" s="79"/>
      <c r="I39" s="76">
        <v>-320.02</v>
      </c>
      <c r="J39" s="77">
        <v>-1819.3291642979</v>
      </c>
      <c r="K39" s="79"/>
      <c r="L39" s="79"/>
      <c r="M39" s="79"/>
      <c r="N39" s="76">
        <v>116.95</v>
      </c>
      <c r="O39" s="76">
        <v>992.26</v>
      </c>
      <c r="P39" s="76">
        <v>8</v>
      </c>
      <c r="Q39" s="79"/>
      <c r="R39" s="79"/>
      <c r="S39" s="76">
        <v>2.19875</v>
      </c>
      <c r="T39" s="79"/>
      <c r="U39" s="80"/>
    </row>
    <row r="40" spans="1:21" ht="12" customHeight="1" thickBot="1" x14ac:dyDescent="0.25">
      <c r="A40" s="54"/>
      <c r="B40" s="62" t="s">
        <v>32</v>
      </c>
      <c r="C40" s="51"/>
      <c r="D40" s="76">
        <v>173140.171</v>
      </c>
      <c r="E40" s="79"/>
      <c r="F40" s="79"/>
      <c r="G40" s="76">
        <v>212982.05069999999</v>
      </c>
      <c r="H40" s="77">
        <v>-18.706684234212801</v>
      </c>
      <c r="I40" s="76">
        <v>11502.641299999999</v>
      </c>
      <c r="J40" s="77">
        <v>6.6435427628173001</v>
      </c>
      <c r="K40" s="76">
        <v>12058.934800000001</v>
      </c>
      <c r="L40" s="77">
        <v>5.6619488639377602</v>
      </c>
      <c r="M40" s="77">
        <v>-4.6131230430071002E-2</v>
      </c>
      <c r="N40" s="76">
        <v>1306027.348</v>
      </c>
      <c r="O40" s="76">
        <v>8614770.3246999998</v>
      </c>
      <c r="P40" s="76">
        <v>203</v>
      </c>
      <c r="Q40" s="76">
        <v>165</v>
      </c>
      <c r="R40" s="77">
        <v>23.030303030302999</v>
      </c>
      <c r="S40" s="76">
        <v>852.90724630541899</v>
      </c>
      <c r="T40" s="76">
        <v>2126.09168121212</v>
      </c>
      <c r="U40" s="78">
        <v>-149.275837486646</v>
      </c>
    </row>
    <row r="41" spans="1:21" ht="12" thickBot="1" x14ac:dyDescent="0.25">
      <c r="A41" s="54"/>
      <c r="B41" s="62" t="s">
        <v>33</v>
      </c>
      <c r="C41" s="51"/>
      <c r="D41" s="76">
        <v>441033.15480000002</v>
      </c>
      <c r="E41" s="76">
        <v>1399026.4938000001</v>
      </c>
      <c r="F41" s="77">
        <v>31.524288979122701</v>
      </c>
      <c r="G41" s="76">
        <v>445423.63280000002</v>
      </c>
      <c r="H41" s="77">
        <v>-0.985685912622281</v>
      </c>
      <c r="I41" s="76">
        <v>18493.335500000001</v>
      </c>
      <c r="J41" s="77">
        <v>4.1931848657469697</v>
      </c>
      <c r="K41" s="76">
        <v>32209.5612</v>
      </c>
      <c r="L41" s="77">
        <v>7.2312196363551404</v>
      </c>
      <c r="M41" s="77">
        <v>-0.42584329587203401</v>
      </c>
      <c r="N41" s="76">
        <v>4124353.1595000001</v>
      </c>
      <c r="O41" s="76">
        <v>45279991.796800002</v>
      </c>
      <c r="P41" s="76">
        <v>2065</v>
      </c>
      <c r="Q41" s="76">
        <v>1904</v>
      </c>
      <c r="R41" s="77">
        <v>8.4558823529411704</v>
      </c>
      <c r="S41" s="76">
        <v>213.575377627119</v>
      </c>
      <c r="T41" s="76">
        <v>229.50008613445399</v>
      </c>
      <c r="U41" s="78">
        <v>-7.4562473840678702</v>
      </c>
    </row>
    <row r="42" spans="1:21" ht="12" thickBot="1" x14ac:dyDescent="0.25">
      <c r="A42" s="54"/>
      <c r="B42" s="62" t="s">
        <v>38</v>
      </c>
      <c r="C42" s="51"/>
      <c r="D42" s="76">
        <v>746959.93</v>
      </c>
      <c r="E42" s="79"/>
      <c r="F42" s="79"/>
      <c r="G42" s="76">
        <v>130125.66</v>
      </c>
      <c r="H42" s="77">
        <v>474.02969560346497</v>
      </c>
      <c r="I42" s="76">
        <v>-150807.29</v>
      </c>
      <c r="J42" s="77">
        <v>-20.189475223925299</v>
      </c>
      <c r="K42" s="76">
        <v>-19038.32</v>
      </c>
      <c r="L42" s="77">
        <v>-14.630719260136701</v>
      </c>
      <c r="M42" s="77">
        <v>6.92124987919102</v>
      </c>
      <c r="N42" s="76">
        <v>2644455.2799999998</v>
      </c>
      <c r="O42" s="76">
        <v>19607075.48</v>
      </c>
      <c r="P42" s="76">
        <v>424</v>
      </c>
      <c r="Q42" s="76">
        <v>710</v>
      </c>
      <c r="R42" s="77">
        <v>-40.2816901408451</v>
      </c>
      <c r="S42" s="76">
        <v>1761.69794811321</v>
      </c>
      <c r="T42" s="76">
        <v>1613.5120845070401</v>
      </c>
      <c r="U42" s="78">
        <v>8.4115363683583304</v>
      </c>
    </row>
    <row r="43" spans="1:21" ht="12" thickBot="1" x14ac:dyDescent="0.25">
      <c r="A43" s="54"/>
      <c r="B43" s="62" t="s">
        <v>39</v>
      </c>
      <c r="C43" s="51"/>
      <c r="D43" s="76">
        <v>235842.76</v>
      </c>
      <c r="E43" s="79"/>
      <c r="F43" s="79"/>
      <c r="G43" s="76">
        <v>54225.67</v>
      </c>
      <c r="H43" s="77">
        <v>334.92825445955799</v>
      </c>
      <c r="I43" s="76">
        <v>23759.13</v>
      </c>
      <c r="J43" s="77">
        <v>10.0741400753621</v>
      </c>
      <c r="K43" s="76">
        <v>7171.26</v>
      </c>
      <c r="L43" s="77">
        <v>13.224843510462801</v>
      </c>
      <c r="M43" s="77">
        <v>2.31310397336033</v>
      </c>
      <c r="N43" s="76">
        <v>884122.61</v>
      </c>
      <c r="O43" s="76">
        <v>7002489.5199999996</v>
      </c>
      <c r="P43" s="76">
        <v>167</v>
      </c>
      <c r="Q43" s="76">
        <v>261</v>
      </c>
      <c r="R43" s="77">
        <v>-36.0153256704981</v>
      </c>
      <c r="S43" s="76">
        <v>1412.2320958083801</v>
      </c>
      <c r="T43" s="76">
        <v>1332.9047126436801</v>
      </c>
      <c r="U43" s="78">
        <v>5.6171633119056796</v>
      </c>
    </row>
    <row r="44" spans="1:21" ht="12" thickBot="1" x14ac:dyDescent="0.25">
      <c r="A44" s="54"/>
      <c r="B44" s="62" t="s">
        <v>76</v>
      </c>
      <c r="C44" s="51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6">
        <v>-1523.9315999999999</v>
      </c>
      <c r="P44" s="79"/>
      <c r="Q44" s="79"/>
      <c r="R44" s="79"/>
      <c r="S44" s="79"/>
      <c r="T44" s="79"/>
      <c r="U44" s="80"/>
    </row>
    <row r="45" spans="1:21" ht="12" thickBot="1" x14ac:dyDescent="0.25">
      <c r="A45" s="55"/>
      <c r="B45" s="62" t="s">
        <v>34</v>
      </c>
      <c r="C45" s="51"/>
      <c r="D45" s="81">
        <v>17700.1325</v>
      </c>
      <c r="E45" s="82"/>
      <c r="F45" s="82"/>
      <c r="G45" s="81">
        <v>22638.863799999999</v>
      </c>
      <c r="H45" s="83">
        <v>-21.815278998233101</v>
      </c>
      <c r="I45" s="81">
        <v>1664.0395000000001</v>
      </c>
      <c r="J45" s="83">
        <v>9.4012827305106299</v>
      </c>
      <c r="K45" s="81">
        <v>3823.6687999999999</v>
      </c>
      <c r="L45" s="83">
        <v>16.8898440919107</v>
      </c>
      <c r="M45" s="83">
        <v>-0.56480553441239501</v>
      </c>
      <c r="N45" s="81">
        <v>241226.29209999999</v>
      </c>
      <c r="O45" s="81">
        <v>2698851.0558000002</v>
      </c>
      <c r="P45" s="81">
        <v>29</v>
      </c>
      <c r="Q45" s="81">
        <v>30</v>
      </c>
      <c r="R45" s="83">
        <v>-3.3333333333333299</v>
      </c>
      <c r="S45" s="81">
        <v>610.349396551724</v>
      </c>
      <c r="T45" s="81">
        <v>309.93040999999999</v>
      </c>
      <c r="U45" s="84">
        <v>49.2208214260543</v>
      </c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45:C45"/>
    <mergeCell ref="B37:C37"/>
    <mergeCell ref="B38:C38"/>
    <mergeCell ref="B39:C39"/>
    <mergeCell ref="B40:C40"/>
    <mergeCell ref="B25:C25"/>
    <mergeCell ref="B26:C26"/>
    <mergeCell ref="B27:C27"/>
    <mergeCell ref="B28:C28"/>
    <mergeCell ref="B29:C29"/>
    <mergeCell ref="B41:C41"/>
    <mergeCell ref="B42:C42"/>
    <mergeCell ref="B31:C31"/>
    <mergeCell ref="B32:C32"/>
    <mergeCell ref="B33:C33"/>
    <mergeCell ref="B34:C34"/>
    <mergeCell ref="B35:C35"/>
    <mergeCell ref="B36:C36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9" workbookViewId="0">
      <selection activeCell="B33" sqref="B33:E39"/>
    </sheetView>
  </sheetViews>
  <sheetFormatPr defaultRowHeight="12.75" x14ac:dyDescent="0.2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 x14ac:dyDescent="0.2">
      <c r="A2" s="37">
        <v>1</v>
      </c>
      <c r="B2" s="37">
        <v>12</v>
      </c>
      <c r="C2" s="37">
        <v>69482</v>
      </c>
      <c r="D2" s="37">
        <v>707511.751402564</v>
      </c>
      <c r="E2" s="37">
        <v>571232.37002564105</v>
      </c>
      <c r="F2" s="37">
        <v>136279.381376923</v>
      </c>
      <c r="G2" s="37">
        <v>571232.37002564105</v>
      </c>
      <c r="H2" s="37">
        <v>0.192617834413017</v>
      </c>
    </row>
    <row r="3" spans="1:8" x14ac:dyDescent="0.2">
      <c r="A3" s="37">
        <v>2</v>
      </c>
      <c r="B3" s="37">
        <v>13</v>
      </c>
      <c r="C3" s="37">
        <v>13782</v>
      </c>
      <c r="D3" s="37">
        <v>141187.095532479</v>
      </c>
      <c r="E3" s="37">
        <v>109736.837726496</v>
      </c>
      <c r="F3" s="37">
        <v>31450.257805982899</v>
      </c>
      <c r="G3" s="37">
        <v>109736.837726496</v>
      </c>
      <c r="H3" s="37">
        <v>0.22275589484555999</v>
      </c>
    </row>
    <row r="4" spans="1:8" x14ac:dyDescent="0.2">
      <c r="A4" s="37">
        <v>3</v>
      </c>
      <c r="B4" s="37">
        <v>14</v>
      </c>
      <c r="C4" s="37">
        <v>137158</v>
      </c>
      <c r="D4" s="37">
        <v>213440.85286533501</v>
      </c>
      <c r="E4" s="37">
        <v>168640.47827269099</v>
      </c>
      <c r="F4" s="37">
        <v>44800.374592644199</v>
      </c>
      <c r="G4" s="37">
        <v>168640.47827269099</v>
      </c>
      <c r="H4" s="37">
        <v>0.209895968795204</v>
      </c>
    </row>
    <row r="5" spans="1:8" x14ac:dyDescent="0.2">
      <c r="A5" s="37">
        <v>4</v>
      </c>
      <c r="B5" s="37">
        <v>15</v>
      </c>
      <c r="C5" s="37">
        <v>3644</v>
      </c>
      <c r="D5" s="37">
        <v>56919.465183374901</v>
      </c>
      <c r="E5" s="37">
        <v>44737.979068580302</v>
      </c>
      <c r="F5" s="37">
        <v>12181.486114794599</v>
      </c>
      <c r="G5" s="37">
        <v>44737.979068580302</v>
      </c>
      <c r="H5" s="37">
        <v>0.21401265938726</v>
      </c>
    </row>
    <row r="6" spans="1:8" x14ac:dyDescent="0.2">
      <c r="A6" s="37">
        <v>5</v>
      </c>
      <c r="B6" s="37">
        <v>16</v>
      </c>
      <c r="C6" s="37">
        <v>3484</v>
      </c>
      <c r="D6" s="37">
        <v>237870.00802906</v>
      </c>
      <c r="E6" s="37">
        <v>235466.00566068399</v>
      </c>
      <c r="F6" s="37">
        <v>2404.0023683760701</v>
      </c>
      <c r="G6" s="37">
        <v>235466.00566068399</v>
      </c>
      <c r="H6" s="37">
        <v>1.0106370232612001E-2</v>
      </c>
    </row>
    <row r="7" spans="1:8" x14ac:dyDescent="0.2">
      <c r="A7" s="37">
        <v>6</v>
      </c>
      <c r="B7" s="37">
        <v>17</v>
      </c>
      <c r="C7" s="37">
        <v>32563</v>
      </c>
      <c r="D7" s="37">
        <v>571594.18017179496</v>
      </c>
      <c r="E7" s="37">
        <v>689521.42352478602</v>
      </c>
      <c r="F7" s="37">
        <v>-117927.243352991</v>
      </c>
      <c r="G7" s="37">
        <v>689521.42352478602</v>
      </c>
      <c r="H7" s="37">
        <v>-0.206312883237453</v>
      </c>
    </row>
    <row r="8" spans="1:8" x14ac:dyDescent="0.2">
      <c r="A8" s="37">
        <v>7</v>
      </c>
      <c r="B8" s="37">
        <v>18</v>
      </c>
      <c r="C8" s="37">
        <v>103663</v>
      </c>
      <c r="D8" s="37">
        <v>146995.31188290601</v>
      </c>
      <c r="E8" s="37">
        <v>121260.072122222</v>
      </c>
      <c r="F8" s="37">
        <v>25735.239760683799</v>
      </c>
      <c r="G8" s="37">
        <v>121260.072122222</v>
      </c>
      <c r="H8" s="37">
        <v>0.175075241727328</v>
      </c>
    </row>
    <row r="9" spans="1:8" x14ac:dyDescent="0.2">
      <c r="A9" s="37">
        <v>8</v>
      </c>
      <c r="B9" s="37">
        <v>19</v>
      </c>
      <c r="C9" s="37">
        <v>32685</v>
      </c>
      <c r="D9" s="37">
        <v>156377.149294017</v>
      </c>
      <c r="E9" s="37">
        <v>208194.10872222201</v>
      </c>
      <c r="F9" s="37">
        <v>-51816.959428205097</v>
      </c>
      <c r="G9" s="37">
        <v>208194.10872222201</v>
      </c>
      <c r="H9" s="37">
        <v>-0.33135889522311202</v>
      </c>
    </row>
    <row r="10" spans="1:8" x14ac:dyDescent="0.2">
      <c r="A10" s="37">
        <v>9</v>
      </c>
      <c r="B10" s="37">
        <v>21</v>
      </c>
      <c r="C10" s="37">
        <v>212003</v>
      </c>
      <c r="D10" s="37">
        <v>969915.89167093998</v>
      </c>
      <c r="E10" s="37">
        <v>934983.63773504295</v>
      </c>
      <c r="F10" s="37">
        <v>34932.253935897403</v>
      </c>
      <c r="G10" s="37">
        <v>934983.63773504295</v>
      </c>
      <c r="H10" s="37">
        <v>3.6015755836021297E-2</v>
      </c>
    </row>
    <row r="11" spans="1:8" x14ac:dyDescent="0.2">
      <c r="A11" s="37">
        <v>10</v>
      </c>
      <c r="B11" s="37">
        <v>22</v>
      </c>
      <c r="C11" s="37">
        <v>72878</v>
      </c>
      <c r="D11" s="37">
        <v>1071233.2865794899</v>
      </c>
      <c r="E11" s="37">
        <v>1027126.31247692</v>
      </c>
      <c r="F11" s="37">
        <v>44106.974102564098</v>
      </c>
      <c r="G11" s="37">
        <v>1027126.31247692</v>
      </c>
      <c r="H11" s="37">
        <v>4.1174013779389097E-2</v>
      </c>
    </row>
    <row r="12" spans="1:8" x14ac:dyDescent="0.2">
      <c r="A12" s="37">
        <v>11</v>
      </c>
      <c r="B12" s="37">
        <v>23</v>
      </c>
      <c r="C12" s="37">
        <v>235636.016</v>
      </c>
      <c r="D12" s="37">
        <v>2133792.7601512801</v>
      </c>
      <c r="E12" s="37">
        <v>1820736.1158401701</v>
      </c>
      <c r="F12" s="37">
        <v>313056.64431111101</v>
      </c>
      <c r="G12" s="37">
        <v>1820736.1158401701</v>
      </c>
      <c r="H12" s="37">
        <v>0.14671370629681799</v>
      </c>
    </row>
    <row r="13" spans="1:8" x14ac:dyDescent="0.2">
      <c r="A13" s="37">
        <v>12</v>
      </c>
      <c r="B13" s="37">
        <v>24</v>
      </c>
      <c r="C13" s="37">
        <v>28413</v>
      </c>
      <c r="D13" s="37">
        <v>657062.46489914495</v>
      </c>
      <c r="E13" s="37">
        <v>583311.51848632505</v>
      </c>
      <c r="F13" s="37">
        <v>73750.9464128205</v>
      </c>
      <c r="G13" s="37">
        <v>583311.51848632505</v>
      </c>
      <c r="H13" s="37">
        <v>0.112243432478129</v>
      </c>
    </row>
    <row r="14" spans="1:8" x14ac:dyDescent="0.2">
      <c r="A14" s="37">
        <v>13</v>
      </c>
      <c r="B14" s="37">
        <v>25</v>
      </c>
      <c r="C14" s="37">
        <v>93409</v>
      </c>
      <c r="D14" s="37">
        <v>1064617.9086</v>
      </c>
      <c r="E14" s="37">
        <v>964665.73719999997</v>
      </c>
      <c r="F14" s="37">
        <v>99952.171400000007</v>
      </c>
      <c r="G14" s="37">
        <v>964665.73719999997</v>
      </c>
      <c r="H14" s="37">
        <v>9.3885487546832305E-2</v>
      </c>
    </row>
    <row r="15" spans="1:8" x14ac:dyDescent="0.2">
      <c r="A15" s="37">
        <v>14</v>
      </c>
      <c r="B15" s="37">
        <v>26</v>
      </c>
      <c r="C15" s="37">
        <v>69611</v>
      </c>
      <c r="D15" s="37">
        <v>420929.24149884301</v>
      </c>
      <c r="E15" s="37">
        <v>359914.35777413199</v>
      </c>
      <c r="F15" s="37">
        <v>61014.8837247107</v>
      </c>
      <c r="G15" s="37">
        <v>359914.35777413199</v>
      </c>
      <c r="H15" s="37">
        <v>0.14495282748104901</v>
      </c>
    </row>
    <row r="16" spans="1:8" x14ac:dyDescent="0.2">
      <c r="A16" s="37">
        <v>15</v>
      </c>
      <c r="B16" s="37">
        <v>27</v>
      </c>
      <c r="C16" s="37">
        <v>190440.28599999999</v>
      </c>
      <c r="D16" s="37">
        <v>1426384.3403</v>
      </c>
      <c r="E16" s="37">
        <v>1330001.1355000001</v>
      </c>
      <c r="F16" s="37">
        <v>96383.204800000007</v>
      </c>
      <c r="G16" s="37">
        <v>1330001.1355000001</v>
      </c>
      <c r="H16" s="37">
        <v>6.7571693040129999E-2</v>
      </c>
    </row>
    <row r="17" spans="1:8" x14ac:dyDescent="0.2">
      <c r="A17" s="37">
        <v>16</v>
      </c>
      <c r="B17" s="37">
        <v>29</v>
      </c>
      <c r="C17" s="37">
        <v>186617</v>
      </c>
      <c r="D17" s="37">
        <v>2606507.5931991502</v>
      </c>
      <c r="E17" s="37">
        <v>2291150.7717247899</v>
      </c>
      <c r="F17" s="37">
        <v>315356.82147435902</v>
      </c>
      <c r="G17" s="37">
        <v>2291150.7717247899</v>
      </c>
      <c r="H17" s="37">
        <v>0.120988261187952</v>
      </c>
    </row>
    <row r="18" spans="1:8" x14ac:dyDescent="0.2">
      <c r="A18" s="37">
        <v>17</v>
      </c>
      <c r="B18" s="37">
        <v>31</v>
      </c>
      <c r="C18" s="37">
        <v>34462.747000000003</v>
      </c>
      <c r="D18" s="37">
        <v>292805.75818422198</v>
      </c>
      <c r="E18" s="37">
        <v>247102.08685344999</v>
      </c>
      <c r="F18" s="37">
        <v>45703.6713307725</v>
      </c>
      <c r="G18" s="37">
        <v>247102.08685344999</v>
      </c>
      <c r="H18" s="37">
        <v>0.15608870404118699</v>
      </c>
    </row>
    <row r="19" spans="1:8" x14ac:dyDescent="0.2">
      <c r="A19" s="37">
        <v>18</v>
      </c>
      <c r="B19" s="37">
        <v>32</v>
      </c>
      <c r="C19" s="37">
        <v>26251.309000000001</v>
      </c>
      <c r="D19" s="37">
        <v>415313.51527000201</v>
      </c>
      <c r="E19" s="37">
        <v>380230.91453980998</v>
      </c>
      <c r="F19" s="37">
        <v>35082.600730192396</v>
      </c>
      <c r="G19" s="37">
        <v>380230.91453980998</v>
      </c>
      <c r="H19" s="37">
        <v>8.44725717808259E-2</v>
      </c>
    </row>
    <row r="20" spans="1:8" x14ac:dyDescent="0.2">
      <c r="A20" s="37">
        <v>19</v>
      </c>
      <c r="B20" s="37">
        <v>33</v>
      </c>
      <c r="C20" s="37">
        <v>45277.271999999997</v>
      </c>
      <c r="D20" s="37">
        <v>660902.77342813695</v>
      </c>
      <c r="E20" s="37">
        <v>512828.52432198601</v>
      </c>
      <c r="F20" s="37">
        <v>148074.24910615099</v>
      </c>
      <c r="G20" s="37">
        <v>512828.52432198601</v>
      </c>
      <c r="H20" s="37">
        <v>0.224048460771442</v>
      </c>
    </row>
    <row r="21" spans="1:8" x14ac:dyDescent="0.2">
      <c r="A21" s="37">
        <v>20</v>
      </c>
      <c r="B21" s="37">
        <v>34</v>
      </c>
      <c r="C21" s="37">
        <v>48328.677000000003</v>
      </c>
      <c r="D21" s="37">
        <v>302979.64187932102</v>
      </c>
      <c r="E21" s="37">
        <v>220140.52252618299</v>
      </c>
      <c r="F21" s="37">
        <v>82839.119353137503</v>
      </c>
      <c r="G21" s="37">
        <v>220140.52252618299</v>
      </c>
      <c r="H21" s="37">
        <v>0.27341480384392602</v>
      </c>
    </row>
    <row r="22" spans="1:8" x14ac:dyDescent="0.2">
      <c r="A22" s="37">
        <v>21</v>
      </c>
      <c r="B22" s="37">
        <v>35</v>
      </c>
      <c r="C22" s="37">
        <v>34497.864000000001</v>
      </c>
      <c r="D22" s="37">
        <v>1008262.87502035</v>
      </c>
      <c r="E22" s="37">
        <v>957508.28833893803</v>
      </c>
      <c r="F22" s="37">
        <v>50754.586681415902</v>
      </c>
      <c r="G22" s="37">
        <v>957508.28833893803</v>
      </c>
      <c r="H22" s="37">
        <v>5.0338644751143198E-2</v>
      </c>
    </row>
    <row r="23" spans="1:8" x14ac:dyDescent="0.2">
      <c r="A23" s="37">
        <v>22</v>
      </c>
      <c r="B23" s="37">
        <v>36</v>
      </c>
      <c r="C23" s="37">
        <v>141336.36900000001</v>
      </c>
      <c r="D23" s="37">
        <v>840083.35391769896</v>
      </c>
      <c r="E23" s="37">
        <v>723034.63705814502</v>
      </c>
      <c r="F23" s="37">
        <v>117048.716859554</v>
      </c>
      <c r="G23" s="37">
        <v>723034.63705814502</v>
      </c>
      <c r="H23" s="37">
        <v>0.13932988472358299</v>
      </c>
    </row>
    <row r="24" spans="1:8" x14ac:dyDescent="0.2">
      <c r="A24" s="37">
        <v>23</v>
      </c>
      <c r="B24" s="37">
        <v>37</v>
      </c>
      <c r="C24" s="37">
        <v>162777.448</v>
      </c>
      <c r="D24" s="37">
        <v>1270884.0792902701</v>
      </c>
      <c r="E24" s="37">
        <v>1143726.69222367</v>
      </c>
      <c r="F24" s="37">
        <v>127157.387066597</v>
      </c>
      <c r="G24" s="37">
        <v>1143726.69222367</v>
      </c>
      <c r="H24" s="37">
        <v>0.100054276498301</v>
      </c>
    </row>
    <row r="25" spans="1:8" x14ac:dyDescent="0.2">
      <c r="A25" s="37">
        <v>24</v>
      </c>
      <c r="B25" s="37">
        <v>38</v>
      </c>
      <c r="C25" s="37">
        <v>188936.14300000001</v>
      </c>
      <c r="D25" s="37">
        <v>854706.96568584105</v>
      </c>
      <c r="E25" s="37">
        <v>809554.05039645999</v>
      </c>
      <c r="F25" s="37">
        <v>45152.9152893805</v>
      </c>
      <c r="G25" s="37">
        <v>809554.05039645999</v>
      </c>
      <c r="H25" s="37">
        <v>5.2828533172358798E-2</v>
      </c>
    </row>
    <row r="26" spans="1:8" x14ac:dyDescent="0.2">
      <c r="A26" s="37">
        <v>25</v>
      </c>
      <c r="B26" s="37">
        <v>39</v>
      </c>
      <c r="C26" s="37">
        <v>73564.145000000004</v>
      </c>
      <c r="D26" s="37">
        <v>135891.617712359</v>
      </c>
      <c r="E26" s="37">
        <v>98114.311161146194</v>
      </c>
      <c r="F26" s="37">
        <v>37777.306551212903</v>
      </c>
      <c r="G26" s="37">
        <v>98114.311161146194</v>
      </c>
      <c r="H26" s="37">
        <v>0.27799585572066599</v>
      </c>
    </row>
    <row r="27" spans="1:8" x14ac:dyDescent="0.2">
      <c r="A27" s="37">
        <v>26</v>
      </c>
      <c r="B27" s="37">
        <v>42</v>
      </c>
      <c r="C27" s="37">
        <v>11802.814</v>
      </c>
      <c r="D27" s="37">
        <v>151366.41380000001</v>
      </c>
      <c r="E27" s="37">
        <v>131023.7549</v>
      </c>
      <c r="F27" s="37">
        <v>20342.658899999999</v>
      </c>
      <c r="G27" s="37">
        <v>131023.7549</v>
      </c>
      <c r="H27" s="37">
        <v>0.13439347864103299</v>
      </c>
    </row>
    <row r="28" spans="1:8" x14ac:dyDescent="0.2">
      <c r="A28" s="37">
        <v>27</v>
      </c>
      <c r="B28" s="37">
        <v>75</v>
      </c>
      <c r="C28" s="37">
        <v>907</v>
      </c>
      <c r="D28" s="37">
        <v>173140.170940171</v>
      </c>
      <c r="E28" s="37">
        <v>161637.52991452999</v>
      </c>
      <c r="F28" s="37">
        <v>11502.641025641</v>
      </c>
      <c r="G28" s="37">
        <v>161637.52991452999</v>
      </c>
      <c r="H28" s="37">
        <v>6.6435426066523806E-2</v>
      </c>
    </row>
    <row r="29" spans="1:8" x14ac:dyDescent="0.2">
      <c r="A29" s="37">
        <v>28</v>
      </c>
      <c r="B29" s="37">
        <v>76</v>
      </c>
      <c r="C29" s="37">
        <v>2450</v>
      </c>
      <c r="D29" s="37">
        <v>441033.144622222</v>
      </c>
      <c r="E29" s="37">
        <v>422539.820713675</v>
      </c>
      <c r="F29" s="37">
        <v>18493.323908547001</v>
      </c>
      <c r="G29" s="37">
        <v>422539.820713675</v>
      </c>
      <c r="H29" s="37">
        <v>4.1931823342637703E-2</v>
      </c>
    </row>
    <row r="30" spans="1:8" x14ac:dyDescent="0.2">
      <c r="A30" s="37">
        <v>29</v>
      </c>
      <c r="B30" s="37">
        <v>99</v>
      </c>
      <c r="C30" s="37">
        <v>26</v>
      </c>
      <c r="D30" s="37">
        <v>17700.1323651766</v>
      </c>
      <c r="E30" s="37">
        <v>16036.093154829399</v>
      </c>
      <c r="F30" s="37">
        <v>1664.03921034717</v>
      </c>
      <c r="G30" s="37">
        <v>16036.093154829399</v>
      </c>
      <c r="H30" s="37">
        <v>9.4012811656765893E-2</v>
      </c>
    </row>
    <row r="31" spans="1:8" x14ac:dyDescent="0.2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30">
        <v>0</v>
      </c>
      <c r="G31" s="30">
        <v>0</v>
      </c>
      <c r="H31" s="30">
        <v>0</v>
      </c>
    </row>
    <row r="32" spans="1:8" x14ac:dyDescent="0.2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 x14ac:dyDescent="0.2">
      <c r="A33" s="30"/>
      <c r="B33" s="33">
        <v>70</v>
      </c>
      <c r="C33" s="34">
        <v>66</v>
      </c>
      <c r="D33" s="34">
        <v>119621.41</v>
      </c>
      <c r="E33" s="34">
        <v>115246.94</v>
      </c>
      <c r="F33" s="30"/>
      <c r="G33" s="30"/>
      <c r="H33" s="30"/>
    </row>
    <row r="34" spans="1:8" x14ac:dyDescent="0.2">
      <c r="A34" s="30"/>
      <c r="B34" s="33">
        <v>71</v>
      </c>
      <c r="C34" s="34">
        <v>504</v>
      </c>
      <c r="D34" s="34">
        <v>1441540.99</v>
      </c>
      <c r="E34" s="34">
        <v>1657635.09</v>
      </c>
      <c r="F34" s="30"/>
      <c r="G34" s="30"/>
      <c r="H34" s="30"/>
    </row>
    <row r="35" spans="1:8" x14ac:dyDescent="0.2">
      <c r="A35" s="30"/>
      <c r="B35" s="33">
        <v>72</v>
      </c>
      <c r="C35" s="34">
        <v>588</v>
      </c>
      <c r="D35" s="34">
        <v>1702106.82</v>
      </c>
      <c r="E35" s="34">
        <v>1839096.22</v>
      </c>
      <c r="F35" s="30"/>
      <c r="G35" s="30"/>
      <c r="H35" s="30"/>
    </row>
    <row r="36" spans="1:8" x14ac:dyDescent="0.2">
      <c r="A36" s="30"/>
      <c r="B36" s="33">
        <v>73</v>
      </c>
      <c r="C36" s="34">
        <v>349</v>
      </c>
      <c r="D36" s="34">
        <v>828564.29</v>
      </c>
      <c r="E36" s="34">
        <v>1001904.31</v>
      </c>
      <c r="F36" s="30"/>
      <c r="G36" s="30"/>
      <c r="H36" s="30"/>
    </row>
    <row r="37" spans="1:8" x14ac:dyDescent="0.2">
      <c r="A37" s="30"/>
      <c r="B37" s="33">
        <v>74</v>
      </c>
      <c r="C37" s="34">
        <v>108</v>
      </c>
      <c r="D37" s="34">
        <v>17.59</v>
      </c>
      <c r="E37" s="34">
        <v>337.61</v>
      </c>
      <c r="F37" s="30"/>
      <c r="G37" s="30"/>
      <c r="H37" s="30"/>
    </row>
    <row r="38" spans="1:8" x14ac:dyDescent="0.2">
      <c r="A38" s="30"/>
      <c r="B38" s="33">
        <v>77</v>
      </c>
      <c r="C38" s="34">
        <v>402</v>
      </c>
      <c r="D38" s="34">
        <v>746959.93</v>
      </c>
      <c r="E38" s="34">
        <v>897767.22</v>
      </c>
      <c r="F38" s="34"/>
      <c r="G38" s="30"/>
      <c r="H38" s="30"/>
    </row>
    <row r="39" spans="1:8" x14ac:dyDescent="0.2">
      <c r="A39" s="30"/>
      <c r="B39" s="33">
        <v>78</v>
      </c>
      <c r="C39" s="34">
        <v>150</v>
      </c>
      <c r="D39" s="34">
        <v>235842.76</v>
      </c>
      <c r="E39" s="34">
        <v>212083.63</v>
      </c>
      <c r="F39" s="30"/>
      <c r="G39" s="30"/>
      <c r="H39" s="30"/>
    </row>
    <row r="40" spans="1:8" x14ac:dyDescent="0.2">
      <c r="A40" s="30"/>
      <c r="B40" s="31"/>
      <c r="C40" s="30"/>
      <c r="D40" s="30"/>
      <c r="E40" s="30"/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1"/>
      <c r="D42" s="31"/>
      <c r="E42" s="31"/>
      <c r="F42" s="31"/>
      <c r="G42" s="31"/>
      <c r="H42" s="31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0"/>
      <c r="D44" s="30"/>
      <c r="E44" s="30"/>
      <c r="F44" s="30"/>
      <c r="G44" s="30"/>
      <c r="H44" s="30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2016-03-13T02:33:05Z</dcterms:modified>
</cp:coreProperties>
</file>