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36" i="2" l="1"/>
  <c r="J37" i="2"/>
  <c r="J31" i="2"/>
  <c r="J32" i="2"/>
  <c r="J33" i="2"/>
  <c r="I36" i="2"/>
  <c r="I37" i="2"/>
  <c r="I31" i="2"/>
  <c r="I32" i="2"/>
  <c r="I33" i="2"/>
  <c r="H30" i="2" l="1"/>
  <c r="H31" i="2"/>
  <c r="H38" i="2" l="1"/>
  <c r="J8" i="2" l="1"/>
  <c r="F36" i="2" l="1"/>
  <c r="F37" i="2"/>
  <c r="F32" i="2"/>
  <c r="F33" i="2"/>
  <c r="E36" i="2"/>
  <c r="K36" i="2" s="1"/>
  <c r="E37" i="2"/>
  <c r="K37" i="2" s="1"/>
  <c r="E33" i="2"/>
  <c r="K33" i="2" s="1"/>
  <c r="E32" i="2"/>
  <c r="K32" i="2" s="1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2" i="2"/>
  <c r="H33" i="2"/>
  <c r="H34" i="2"/>
  <c r="H35" i="2"/>
  <c r="H36" i="2"/>
  <c r="H3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4" i="2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G29" i="2"/>
  <c r="L29" i="2" s="1"/>
  <c r="G31" i="2"/>
  <c r="L31" i="2" s="1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4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L4" i="2" l="1"/>
  <c r="G3" i="2"/>
  <c r="L3" i="2" s="1"/>
</calcChain>
</file>

<file path=xl/sharedStrings.xml><?xml version="1.0" encoding="utf-8"?>
<sst xmlns="http://schemas.openxmlformats.org/spreadsheetml/2006/main" count="115" uniqueCount="73">
  <si>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</si>
  <si>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</si>
  <si>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</si>
  <si>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</si>
  <si>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</si>
  <si>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</si>
  <si>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</si>
  <si>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</si>
  <si>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</si>
  <si>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</si>
  <si>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</si>
  <si>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</si>
  <si>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</si>
  <si>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</si>
  <si>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</si>
  <si>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</si>
  <si>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</si>
  <si>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</si>
  <si>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</si>
  <si>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</si>
  <si>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</si>
  <si>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</si>
  <si>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</si>
  <si>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</si>
  <si>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</si>
  <si>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</si>
  <si>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</si>
  <si>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</si>
  <si>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</si>
  <si>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</si>
  <si>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</si>
  <si>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</si>
  <si>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</si>
  <si>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</si>
  <si>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</si>
  <si>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</si>
  <si>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</si>
  <si>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</si>
  <si>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</si>
  <si>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</si>
  <si>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</si>
  <si>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</si>
  <si>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</si>
  <si>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</si>
  <si>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</si>
  <si>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</si>
  <si>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</si>
  <si>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</si>
  <si>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</si>
  <si>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</si>
  <si>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</si>
  <si>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</si>
  <si>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</si>
  <si>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</si>
  <si>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</si>
  <si>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</si>
  <si>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</si>
  <si>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</si>
  <si>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</si>
  <si>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</si>
  <si>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</si>
  <si>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</si>
  <si>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</si>
  <si>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</si>
  <si>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</si>
  <si>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</si>
  <si>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</si>
  <si>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</si>
  <si>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</si>
  <si>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</si>
  <si>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</si>
  <si>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74-赠品</t>
  </si>
  <si>
    <t>41-周转筐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</si>
</sst>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8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9" sqref="I29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0" t="s">
        <v>4</v>
      </c>
      <c r="D2" s="4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1" t="s">
        <v>5</v>
      </c>
      <c r="B3" s="41"/>
      <c r="C3" s="41"/>
      <c r="D3" s="41"/>
      <c r="E3" s="15">
        <f>SUM(E4:E38)</f>
        <v>15412785.607100001</v>
      </c>
      <c r="F3" s="25">
        <f>RA!I7</f>
        <v>1546342.4491000001</v>
      </c>
      <c r="G3" s="16">
        <f>SUM(G4:G38)</f>
        <v>13865817.518000001</v>
      </c>
      <c r="H3" s="27">
        <f>RA!J7</f>
        <v>10.024717692372</v>
      </c>
      <c r="I3" s="20">
        <f>SUM(I4:I38)</f>
        <v>15412789.123644533</v>
      </c>
      <c r="J3" s="21">
        <f>SUM(J4:J38)</f>
        <v>13865817.484708689</v>
      </c>
      <c r="K3" s="22">
        <f>E3-I3</f>
        <v>-3.5165445320308208</v>
      </c>
      <c r="L3" s="22">
        <f>G3-J3</f>
        <v>3.329131193459034E-2</v>
      </c>
    </row>
    <row r="4" spans="1:13" x14ac:dyDescent="0.15">
      <c r="A4" s="42">
        <f>RA!A8</f>
        <v>42114</v>
      </c>
      <c r="B4" s="12">
        <v>12</v>
      </c>
      <c r="C4" s="39" t="s">
        <v>6</v>
      </c>
      <c r="D4" s="39"/>
      <c r="E4" s="15">
        <f>VLOOKUP(C4,RA!B8:D36,3,0)</f>
        <v>543294.34239999996</v>
      </c>
      <c r="F4" s="25">
        <f>VLOOKUP(C4,RA!B8:I39,8,0)</f>
        <v>116118.33259999999</v>
      </c>
      <c r="G4" s="16">
        <f t="shared" ref="G4:G38" si="0">E4-F4</f>
        <v>427176.0098</v>
      </c>
      <c r="H4" s="27">
        <f>RA!J8</f>
        <v>21.373006037031001</v>
      </c>
      <c r="I4" s="20">
        <f>VLOOKUP(B4,RMS!B:D,3,FALSE)</f>
        <v>543294.73068119702</v>
      </c>
      <c r="J4" s="21">
        <f>VLOOKUP(B4,RMS!B:E,4,FALSE)</f>
        <v>427176.02192478598</v>
      </c>
      <c r="K4" s="22">
        <f t="shared" ref="K4:K38" si="1">E4-I4</f>
        <v>-0.38828119705431163</v>
      </c>
      <c r="L4" s="22">
        <f t="shared" ref="L4:L38" si="2">G4-J4</f>
        <v>-1.2124785978812724E-2</v>
      </c>
    </row>
    <row r="5" spans="1:13" x14ac:dyDescent="0.15">
      <c r="A5" s="42"/>
      <c r="B5" s="12">
        <v>13</v>
      </c>
      <c r="C5" s="39" t="s">
        <v>7</v>
      </c>
      <c r="D5" s="39"/>
      <c r="E5" s="15">
        <f>VLOOKUP(C5,RA!B8:D37,3,0)</f>
        <v>73867.130300000004</v>
      </c>
      <c r="F5" s="25">
        <f>VLOOKUP(C5,RA!B9:I40,8,0)</f>
        <v>16003.019200000001</v>
      </c>
      <c r="G5" s="16">
        <f t="shared" si="0"/>
        <v>57864.111100000002</v>
      </c>
      <c r="H5" s="27">
        <f>RA!J9</f>
        <v>21.6646012035478</v>
      </c>
      <c r="I5" s="20">
        <f>VLOOKUP(B5,RMS!B:D,3,FALSE)</f>
        <v>73867.154964503396</v>
      </c>
      <c r="J5" s="21">
        <f>VLOOKUP(B5,RMS!B:E,4,FALSE)</f>
        <v>57864.106270009797</v>
      </c>
      <c r="K5" s="22">
        <f t="shared" si="1"/>
        <v>-2.4664503391250037E-2</v>
      </c>
      <c r="L5" s="22">
        <f t="shared" si="2"/>
        <v>4.829990204598289E-3</v>
      </c>
      <c r="M5" s="34"/>
    </row>
    <row r="6" spans="1:13" x14ac:dyDescent="0.15">
      <c r="A6" s="42"/>
      <c r="B6" s="12">
        <v>14</v>
      </c>
      <c r="C6" s="39" t="s">
        <v>8</v>
      </c>
      <c r="D6" s="39"/>
      <c r="E6" s="15">
        <f>VLOOKUP(C6,RA!B10:D38,3,0)</f>
        <v>106444.2643</v>
      </c>
      <c r="F6" s="25">
        <f>VLOOKUP(C6,RA!B10:I41,8,0)</f>
        <v>24551.841199999999</v>
      </c>
      <c r="G6" s="16">
        <f t="shared" si="0"/>
        <v>81892.4231</v>
      </c>
      <c r="H6" s="27">
        <f>RA!J10</f>
        <v>23.065443085598002</v>
      </c>
      <c r="I6" s="20">
        <f>VLOOKUP(B6,RMS!B:D,3,FALSE)</f>
        <v>106446.233292308</v>
      </c>
      <c r="J6" s="21">
        <f>VLOOKUP(B6,RMS!B:E,4,FALSE)</f>
        <v>81892.423002564101</v>
      </c>
      <c r="K6" s="22">
        <f>E6-I6</f>
        <v>-1.9689923080004519</v>
      </c>
      <c r="L6" s="22">
        <f t="shared" si="2"/>
        <v>9.7435899078845978E-5</v>
      </c>
      <c r="M6" s="34"/>
    </row>
    <row r="7" spans="1:13" x14ac:dyDescent="0.15">
      <c r="A7" s="42"/>
      <c r="B7" s="12">
        <v>15</v>
      </c>
      <c r="C7" s="39" t="s">
        <v>9</v>
      </c>
      <c r="D7" s="39"/>
      <c r="E7" s="15">
        <f>VLOOKUP(C7,RA!B10:D39,3,0)</f>
        <v>45969.823799999998</v>
      </c>
      <c r="F7" s="25">
        <f>VLOOKUP(C7,RA!B11:I42,8,0)</f>
        <v>8438.4920999999995</v>
      </c>
      <c r="G7" s="16">
        <f t="shared" si="0"/>
        <v>37531.331699999995</v>
      </c>
      <c r="H7" s="27">
        <f>RA!J11</f>
        <v>18.356590046359901</v>
      </c>
      <c r="I7" s="20">
        <f>VLOOKUP(B7,RMS!B:D,3,FALSE)</f>
        <v>45969.845430769201</v>
      </c>
      <c r="J7" s="21">
        <f>VLOOKUP(B7,RMS!B:E,4,FALSE)</f>
        <v>37531.331864102598</v>
      </c>
      <c r="K7" s="22">
        <f t="shared" si="1"/>
        <v>-2.1630769202602096E-2</v>
      </c>
      <c r="L7" s="22">
        <f t="shared" si="2"/>
        <v>-1.6410260286647826E-4</v>
      </c>
      <c r="M7" s="34"/>
    </row>
    <row r="8" spans="1:13" x14ac:dyDescent="0.15">
      <c r="A8" s="42"/>
      <c r="B8" s="12">
        <v>16</v>
      </c>
      <c r="C8" s="39" t="s">
        <v>10</v>
      </c>
      <c r="D8" s="39"/>
      <c r="E8" s="15">
        <f>VLOOKUP(C8,RA!B12:D39,3,0)</f>
        <v>122553.8841</v>
      </c>
      <c r="F8" s="25">
        <f>VLOOKUP(C8,RA!B12:I43,8,0)</f>
        <v>16754.8986</v>
      </c>
      <c r="G8" s="16">
        <f t="shared" si="0"/>
        <v>105798.9855</v>
      </c>
      <c r="H8" s="27">
        <f>RA!J12</f>
        <v>13.671454579382001</v>
      </c>
      <c r="I8" s="20">
        <f>VLOOKUP(B8,RMS!B:D,3,FALSE)</f>
        <v>122553.898823932</v>
      </c>
      <c r="J8" s="21">
        <f>VLOOKUP(B8,RMS!B:E,4,FALSE)</f>
        <v>105798.98630598299</v>
      </c>
      <c r="K8" s="22">
        <f t="shared" si="1"/>
        <v>-1.4723932006745599E-2</v>
      </c>
      <c r="L8" s="22">
        <f t="shared" si="2"/>
        <v>-8.0598299973644316E-4</v>
      </c>
      <c r="M8" s="34"/>
    </row>
    <row r="9" spans="1:13" x14ac:dyDescent="0.15">
      <c r="A9" s="42"/>
      <c r="B9" s="12">
        <v>17</v>
      </c>
      <c r="C9" s="39" t="s">
        <v>11</v>
      </c>
      <c r="D9" s="39"/>
      <c r="E9" s="15">
        <f>VLOOKUP(C9,RA!B12:D40,3,0)</f>
        <v>233204.42019999999</v>
      </c>
      <c r="F9" s="25">
        <f>VLOOKUP(C9,RA!B13:I44,8,0)</f>
        <v>48990.6731</v>
      </c>
      <c r="G9" s="16">
        <f t="shared" si="0"/>
        <v>184213.74709999998</v>
      </c>
      <c r="H9" s="27">
        <f>RA!J13</f>
        <v>21.0076091430792</v>
      </c>
      <c r="I9" s="20">
        <f>VLOOKUP(B9,RMS!B:D,3,FALSE)</f>
        <v>233204.52875042701</v>
      </c>
      <c r="J9" s="21">
        <f>VLOOKUP(B9,RMS!B:E,4,FALSE)</f>
        <v>184213.744981197</v>
      </c>
      <c r="K9" s="22">
        <f t="shared" si="1"/>
        <v>-0.10855042701587081</v>
      </c>
      <c r="L9" s="22">
        <f t="shared" si="2"/>
        <v>2.118802978657186E-3</v>
      </c>
      <c r="M9" s="34"/>
    </row>
    <row r="10" spans="1:13" x14ac:dyDescent="0.15">
      <c r="A10" s="42"/>
      <c r="B10" s="12">
        <v>18</v>
      </c>
      <c r="C10" s="39" t="s">
        <v>12</v>
      </c>
      <c r="D10" s="39"/>
      <c r="E10" s="15">
        <f>VLOOKUP(C10,RA!B14:D41,3,0)</f>
        <v>121314.3085</v>
      </c>
      <c r="F10" s="25">
        <f>VLOOKUP(C10,RA!B14:I45,8,0)</f>
        <v>18684.248599999999</v>
      </c>
      <c r="G10" s="16">
        <f t="shared" si="0"/>
        <v>102630.05989999999</v>
      </c>
      <c r="H10" s="27">
        <f>RA!J14</f>
        <v>15.401520917872601</v>
      </c>
      <c r="I10" s="20">
        <f>VLOOKUP(B10,RMS!B:D,3,FALSE)</f>
        <v>121314.31555897401</v>
      </c>
      <c r="J10" s="21">
        <f>VLOOKUP(B10,RMS!B:E,4,FALSE)</f>
        <v>102630.059730769</v>
      </c>
      <c r="K10" s="22">
        <f t="shared" si="1"/>
        <v>-7.0589740062132478E-3</v>
      </c>
      <c r="L10" s="22">
        <f t="shared" si="2"/>
        <v>1.6923098883125931E-4</v>
      </c>
      <c r="M10" s="34"/>
    </row>
    <row r="11" spans="1:13" x14ac:dyDescent="0.15">
      <c r="A11" s="42"/>
      <c r="B11" s="12">
        <v>19</v>
      </c>
      <c r="C11" s="39" t="s">
        <v>13</v>
      </c>
      <c r="D11" s="39"/>
      <c r="E11" s="15">
        <f>VLOOKUP(C11,RA!B14:D42,3,0)</f>
        <v>91918.147800000006</v>
      </c>
      <c r="F11" s="25">
        <f>VLOOKUP(C11,RA!B15:I46,8,0)</f>
        <v>18045.895</v>
      </c>
      <c r="G11" s="16">
        <f t="shared" si="0"/>
        <v>73872.252800000002</v>
      </c>
      <c r="H11" s="27">
        <f>RA!J15</f>
        <v>19.632570316000201</v>
      </c>
      <c r="I11" s="20">
        <f>VLOOKUP(B11,RMS!B:D,3,FALSE)</f>
        <v>91918.230383760703</v>
      </c>
      <c r="J11" s="21">
        <f>VLOOKUP(B11,RMS!B:E,4,FALSE)</f>
        <v>73872.252335042707</v>
      </c>
      <c r="K11" s="22">
        <f t="shared" si="1"/>
        <v>-8.2583760697161779E-2</v>
      </c>
      <c r="L11" s="22">
        <f t="shared" si="2"/>
        <v>4.6495729475282133E-4</v>
      </c>
      <c r="M11" s="34"/>
    </row>
    <row r="12" spans="1:13" x14ac:dyDescent="0.15">
      <c r="A12" s="42"/>
      <c r="B12" s="12">
        <v>21</v>
      </c>
      <c r="C12" s="39" t="s">
        <v>14</v>
      </c>
      <c r="D12" s="39"/>
      <c r="E12" s="15">
        <f>VLOOKUP(C12,RA!B16:D43,3,0)</f>
        <v>716095.91680000001</v>
      </c>
      <c r="F12" s="25">
        <f>VLOOKUP(C12,RA!B16:I47,8,0)</f>
        <v>49266.359499999999</v>
      </c>
      <c r="G12" s="16">
        <f t="shared" si="0"/>
        <v>666829.55729999999</v>
      </c>
      <c r="H12" s="27">
        <f>RA!J16</f>
        <v>6.8798548272911999</v>
      </c>
      <c r="I12" s="20">
        <f>VLOOKUP(B12,RMS!B:D,3,FALSE)</f>
        <v>716095.47791880299</v>
      </c>
      <c r="J12" s="21">
        <f>VLOOKUP(B12,RMS!B:E,4,FALSE)</f>
        <v>666829.55730341899</v>
      </c>
      <c r="K12" s="22">
        <f t="shared" si="1"/>
        <v>0.43888119701296091</v>
      </c>
      <c r="L12" s="22">
        <f t="shared" si="2"/>
        <v>-3.4190015867352486E-6</v>
      </c>
      <c r="M12" s="34"/>
    </row>
    <row r="13" spans="1:13" x14ac:dyDescent="0.15">
      <c r="A13" s="42"/>
      <c r="B13" s="12">
        <v>22</v>
      </c>
      <c r="C13" s="39" t="s">
        <v>15</v>
      </c>
      <c r="D13" s="39"/>
      <c r="E13" s="15">
        <f>VLOOKUP(C13,RA!B16:D44,3,0)</f>
        <v>748255.51410000003</v>
      </c>
      <c r="F13" s="25">
        <f>VLOOKUP(C13,RA!B17:I48,8,0)</f>
        <v>49870.001100000001</v>
      </c>
      <c r="G13" s="16">
        <f t="shared" si="0"/>
        <v>698385.51300000004</v>
      </c>
      <c r="H13" s="27">
        <f>RA!J17</f>
        <v>6.6648357626850903</v>
      </c>
      <c r="I13" s="20">
        <f>VLOOKUP(B13,RMS!B:D,3,FALSE)</f>
        <v>748255.59174957301</v>
      </c>
      <c r="J13" s="21">
        <f>VLOOKUP(B13,RMS!B:E,4,FALSE)</f>
        <v>698385.51358547003</v>
      </c>
      <c r="K13" s="22">
        <f t="shared" si="1"/>
        <v>-7.7649572980590165E-2</v>
      </c>
      <c r="L13" s="22">
        <f t="shared" si="2"/>
        <v>-5.854699993506074E-4</v>
      </c>
      <c r="M13" s="34"/>
    </row>
    <row r="14" spans="1:13" x14ac:dyDescent="0.15">
      <c r="A14" s="42"/>
      <c r="B14" s="12">
        <v>23</v>
      </c>
      <c r="C14" s="39" t="s">
        <v>16</v>
      </c>
      <c r="D14" s="39"/>
      <c r="E14" s="15">
        <f>VLOOKUP(C14,RA!B18:D45,3,0)</f>
        <v>1540527.9362999999</v>
      </c>
      <c r="F14" s="25">
        <f>VLOOKUP(C14,RA!B18:I49,8,0)</f>
        <v>191467.6563</v>
      </c>
      <c r="G14" s="16">
        <f t="shared" si="0"/>
        <v>1349060.28</v>
      </c>
      <c r="H14" s="27">
        <f>RA!J18</f>
        <v>12.4287039389796</v>
      </c>
      <c r="I14" s="20">
        <f>VLOOKUP(B14,RMS!B:D,3,FALSE)</f>
        <v>1540527.9040254001</v>
      </c>
      <c r="J14" s="21">
        <f>VLOOKUP(B14,RMS!B:E,4,FALSE)</f>
        <v>1349060.2828009899</v>
      </c>
      <c r="K14" s="22">
        <f t="shared" si="1"/>
        <v>3.2274599885568023E-2</v>
      </c>
      <c r="L14" s="22">
        <f t="shared" si="2"/>
        <v>-2.8009898960590363E-3</v>
      </c>
      <c r="M14" s="34"/>
    </row>
    <row r="15" spans="1:13" x14ac:dyDescent="0.15">
      <c r="A15" s="42"/>
      <c r="B15" s="12">
        <v>24</v>
      </c>
      <c r="C15" s="39" t="s">
        <v>17</v>
      </c>
      <c r="D15" s="39"/>
      <c r="E15" s="15">
        <f>VLOOKUP(C15,RA!B18:D46,3,0)</f>
        <v>460334.587</v>
      </c>
      <c r="F15" s="25">
        <f>VLOOKUP(C15,RA!B19:I50,8,0)</f>
        <v>36701.605600000003</v>
      </c>
      <c r="G15" s="16">
        <f t="shared" si="0"/>
        <v>423632.98139999999</v>
      </c>
      <c r="H15" s="27">
        <f>RA!J19</f>
        <v>7.9728107851257297</v>
      </c>
      <c r="I15" s="20">
        <f>VLOOKUP(B15,RMS!B:D,3,FALSE)</f>
        <v>460334.55131794902</v>
      </c>
      <c r="J15" s="21">
        <f>VLOOKUP(B15,RMS!B:E,4,FALSE)</f>
        <v>423632.98163589701</v>
      </c>
      <c r="K15" s="22">
        <f t="shared" si="1"/>
        <v>3.5682050976902246E-2</v>
      </c>
      <c r="L15" s="22">
        <f t="shared" si="2"/>
        <v>-2.3589702323079109E-4</v>
      </c>
      <c r="M15" s="34"/>
    </row>
    <row r="16" spans="1:13" x14ac:dyDescent="0.15">
      <c r="A16" s="42"/>
      <c r="B16" s="12">
        <v>25</v>
      </c>
      <c r="C16" s="39" t="s">
        <v>18</v>
      </c>
      <c r="D16" s="39"/>
      <c r="E16" s="15">
        <f>VLOOKUP(C16,RA!B20:D47,3,0)</f>
        <v>1050282.0793999999</v>
      </c>
      <c r="F16" s="25">
        <f>VLOOKUP(C16,RA!B20:I51,8,0)</f>
        <v>68178.351999999999</v>
      </c>
      <c r="G16" s="16">
        <f t="shared" si="0"/>
        <v>982103.72739999997</v>
      </c>
      <c r="H16" s="27">
        <f>RA!J20</f>
        <v>6.4914324767826699</v>
      </c>
      <c r="I16" s="20">
        <f>VLOOKUP(B16,RMS!B:D,3,FALSE)</f>
        <v>1050282.2305000001</v>
      </c>
      <c r="J16" s="21">
        <f>VLOOKUP(B16,RMS!B:E,4,FALSE)</f>
        <v>982103.72739999997</v>
      </c>
      <c r="K16" s="22">
        <f t="shared" si="1"/>
        <v>-0.15110000013373792</v>
      </c>
      <c r="L16" s="22">
        <f t="shared" si="2"/>
        <v>0</v>
      </c>
      <c r="M16" s="34"/>
    </row>
    <row r="17" spans="1:13" x14ac:dyDescent="0.15">
      <c r="A17" s="42"/>
      <c r="B17" s="12">
        <v>26</v>
      </c>
      <c r="C17" s="39" t="s">
        <v>19</v>
      </c>
      <c r="D17" s="39"/>
      <c r="E17" s="15">
        <f>VLOOKUP(C17,RA!B20:D48,3,0)</f>
        <v>347637.29810000001</v>
      </c>
      <c r="F17" s="25">
        <f>VLOOKUP(C17,RA!B21:I52,8,0)</f>
        <v>27421.199199999999</v>
      </c>
      <c r="G17" s="16">
        <f t="shared" si="0"/>
        <v>320216.09890000004</v>
      </c>
      <c r="H17" s="27">
        <f>RA!J21</f>
        <v>7.8878760564155899</v>
      </c>
      <c r="I17" s="20">
        <f>VLOOKUP(B17,RMS!B:D,3,FALSE)</f>
        <v>347636.71070970403</v>
      </c>
      <c r="J17" s="21">
        <f>VLOOKUP(B17,RMS!B:E,4,FALSE)</f>
        <v>320216.09881732101</v>
      </c>
      <c r="K17" s="22">
        <f t="shared" si="1"/>
        <v>0.58739029598655179</v>
      </c>
      <c r="L17" s="22">
        <f t="shared" si="2"/>
        <v>8.2679034676402807E-5</v>
      </c>
      <c r="M17" s="34"/>
    </row>
    <row r="18" spans="1:13" x14ac:dyDescent="0.15">
      <c r="A18" s="42"/>
      <c r="B18" s="12">
        <v>27</v>
      </c>
      <c r="C18" s="39" t="s">
        <v>20</v>
      </c>
      <c r="D18" s="39"/>
      <c r="E18" s="15">
        <f>VLOOKUP(C18,RA!B22:D49,3,0)</f>
        <v>1078545.6004999999</v>
      </c>
      <c r="F18" s="25">
        <f>VLOOKUP(C18,RA!B22:I53,8,0)</f>
        <v>120706.09970000001</v>
      </c>
      <c r="G18" s="16">
        <f t="shared" si="0"/>
        <v>957839.50079999992</v>
      </c>
      <c r="H18" s="27">
        <f>RA!J22</f>
        <v>11.1915620112902</v>
      </c>
      <c r="I18" s="20">
        <f>VLOOKUP(B18,RMS!B:D,3,FALSE)</f>
        <v>1078546.61132051</v>
      </c>
      <c r="J18" s="21">
        <f>VLOOKUP(B18,RMS!B:E,4,FALSE)</f>
        <v>957839.50423846196</v>
      </c>
      <c r="K18" s="22">
        <f t="shared" si="1"/>
        <v>-1.0108205100987107</v>
      </c>
      <c r="L18" s="22">
        <f t="shared" si="2"/>
        <v>-3.4384620375931263E-3</v>
      </c>
      <c r="M18" s="34"/>
    </row>
    <row r="19" spans="1:13" x14ac:dyDescent="0.15">
      <c r="A19" s="42"/>
      <c r="B19" s="12">
        <v>29</v>
      </c>
      <c r="C19" s="39" t="s">
        <v>21</v>
      </c>
      <c r="D19" s="39"/>
      <c r="E19" s="15">
        <f>VLOOKUP(C19,RA!B22:D50,3,0)</f>
        <v>2236830.9898000001</v>
      </c>
      <c r="F19" s="25">
        <f>VLOOKUP(C19,RA!B23:I54,8,0)</f>
        <v>193167.6869</v>
      </c>
      <c r="G19" s="16">
        <f t="shared" si="0"/>
        <v>2043663.3029</v>
      </c>
      <c r="H19" s="27">
        <f>RA!J23</f>
        <v>8.6357747984022506</v>
      </c>
      <c r="I19" s="20">
        <f>VLOOKUP(B19,RMS!B:D,3,FALSE)</f>
        <v>2236831.9352000002</v>
      </c>
      <c r="J19" s="21">
        <f>VLOOKUP(B19,RMS!B:E,4,FALSE)</f>
        <v>2043663.3345794899</v>
      </c>
      <c r="K19" s="22">
        <f t="shared" si="1"/>
        <v>-0.94540000008419156</v>
      </c>
      <c r="L19" s="22">
        <f t="shared" si="2"/>
        <v>-3.1679489882662892E-2</v>
      </c>
      <c r="M19" s="34"/>
    </row>
    <row r="20" spans="1:13" x14ac:dyDescent="0.15">
      <c r="A20" s="42"/>
      <c r="B20" s="12">
        <v>31</v>
      </c>
      <c r="C20" s="39" t="s">
        <v>22</v>
      </c>
      <c r="D20" s="39"/>
      <c r="E20" s="15">
        <f>VLOOKUP(C20,RA!B24:D51,3,0)</f>
        <v>203848.36060000001</v>
      </c>
      <c r="F20" s="25">
        <f>VLOOKUP(C20,RA!B24:I55,8,0)</f>
        <v>33068.179600000003</v>
      </c>
      <c r="G20" s="16">
        <f t="shared" si="0"/>
        <v>170780.18100000001</v>
      </c>
      <c r="H20" s="27">
        <f>RA!J24</f>
        <v>16.221950229409899</v>
      </c>
      <c r="I20" s="20">
        <f>VLOOKUP(B20,RMS!B:D,3,FALSE)</f>
        <v>203848.335330731</v>
      </c>
      <c r="J20" s="21">
        <f>VLOOKUP(B20,RMS!B:E,4,FALSE)</f>
        <v>170780.18388906599</v>
      </c>
      <c r="K20" s="22">
        <f t="shared" si="1"/>
        <v>2.526926901191473E-2</v>
      </c>
      <c r="L20" s="22">
        <f t="shared" si="2"/>
        <v>-2.8890659741591662E-3</v>
      </c>
      <c r="M20" s="34"/>
    </row>
    <row r="21" spans="1:13" x14ac:dyDescent="0.15">
      <c r="A21" s="42"/>
      <c r="B21" s="12">
        <v>32</v>
      </c>
      <c r="C21" s="39" t="s">
        <v>23</v>
      </c>
      <c r="D21" s="39"/>
      <c r="E21" s="15">
        <f>VLOOKUP(C21,RA!B24:D52,3,0)</f>
        <v>185753.63329999999</v>
      </c>
      <c r="F21" s="25">
        <f>VLOOKUP(C21,RA!B25:I56,8,0)</f>
        <v>17250.599099999999</v>
      </c>
      <c r="G21" s="16">
        <f t="shared" si="0"/>
        <v>168503.03419999999</v>
      </c>
      <c r="H21" s="27">
        <f>RA!J25</f>
        <v>9.2868165179517899</v>
      </c>
      <c r="I21" s="20">
        <f>VLOOKUP(B21,RMS!B:D,3,FALSE)</f>
        <v>185753.63399664199</v>
      </c>
      <c r="J21" s="21">
        <f>VLOOKUP(B21,RMS!B:E,4,FALSE)</f>
        <v>168503.03430903101</v>
      </c>
      <c r="K21" s="22">
        <f t="shared" si="1"/>
        <v>-6.9664200418628752E-4</v>
      </c>
      <c r="L21" s="22">
        <f t="shared" si="2"/>
        <v>-1.0903101065196097E-4</v>
      </c>
      <c r="M21" s="34"/>
    </row>
    <row r="22" spans="1:13" x14ac:dyDescent="0.15">
      <c r="A22" s="42"/>
      <c r="B22" s="12">
        <v>33</v>
      </c>
      <c r="C22" s="39" t="s">
        <v>24</v>
      </c>
      <c r="D22" s="39"/>
      <c r="E22" s="15">
        <f>VLOOKUP(C22,RA!B26:D53,3,0)</f>
        <v>541546.60970000003</v>
      </c>
      <c r="F22" s="25">
        <f>VLOOKUP(C22,RA!B26:I57,8,0)</f>
        <v>119616.3677</v>
      </c>
      <c r="G22" s="16">
        <f t="shared" si="0"/>
        <v>421930.24200000003</v>
      </c>
      <c r="H22" s="27">
        <f>RA!J26</f>
        <v>22.087917375433999</v>
      </c>
      <c r="I22" s="20">
        <f>VLOOKUP(B22,RMS!B:D,3,FALSE)</f>
        <v>541546.58799816202</v>
      </c>
      <c r="J22" s="21">
        <f>VLOOKUP(B22,RMS!B:E,4,FALSE)</f>
        <v>421930.21683965501</v>
      </c>
      <c r="K22" s="22">
        <f t="shared" si="1"/>
        <v>2.1701838006265461E-2</v>
      </c>
      <c r="L22" s="22">
        <f t="shared" si="2"/>
        <v>2.5160345016047359E-2</v>
      </c>
      <c r="M22" s="34"/>
    </row>
    <row r="23" spans="1:13" x14ac:dyDescent="0.15">
      <c r="A23" s="42"/>
      <c r="B23" s="12">
        <v>34</v>
      </c>
      <c r="C23" s="39" t="s">
        <v>25</v>
      </c>
      <c r="D23" s="39"/>
      <c r="E23" s="15">
        <f>VLOOKUP(C23,RA!B26:D54,3,0)</f>
        <v>246633.8616</v>
      </c>
      <c r="F23" s="25">
        <f>VLOOKUP(C23,RA!B27:I58,8,0)</f>
        <v>46247.8505</v>
      </c>
      <c r="G23" s="16">
        <f t="shared" si="0"/>
        <v>200386.0111</v>
      </c>
      <c r="H23" s="27">
        <f>RA!J27</f>
        <v>18.751622425231499</v>
      </c>
      <c r="I23" s="20">
        <f>VLOOKUP(B23,RMS!B:D,3,FALSE)</f>
        <v>246633.82571757099</v>
      </c>
      <c r="J23" s="21">
        <f>VLOOKUP(B23,RMS!B:E,4,FALSE)</f>
        <v>200386.020404635</v>
      </c>
      <c r="K23" s="22">
        <f t="shared" si="1"/>
        <v>3.5882429016055539E-2</v>
      </c>
      <c r="L23" s="22">
        <f t="shared" si="2"/>
        <v>-9.3046349938958883E-3</v>
      </c>
      <c r="M23" s="34"/>
    </row>
    <row r="24" spans="1:13" x14ac:dyDescent="0.15">
      <c r="A24" s="42"/>
      <c r="B24" s="12">
        <v>35</v>
      </c>
      <c r="C24" s="39" t="s">
        <v>26</v>
      </c>
      <c r="D24" s="39"/>
      <c r="E24" s="15">
        <f>VLOOKUP(C24,RA!B28:D55,3,0)</f>
        <v>701733.55009999999</v>
      </c>
      <c r="F24" s="25">
        <f>VLOOKUP(C24,RA!B28:I59,8,0)</f>
        <v>27558.072100000001</v>
      </c>
      <c r="G24" s="16">
        <f t="shared" si="0"/>
        <v>674175.478</v>
      </c>
      <c r="H24" s="27">
        <f>RA!J28</f>
        <v>3.9271418754415901</v>
      </c>
      <c r="I24" s="20">
        <f>VLOOKUP(B24,RMS!B:D,3,FALSE)</f>
        <v>701733.54536194704</v>
      </c>
      <c r="J24" s="21">
        <f>VLOOKUP(B24,RMS!B:E,4,FALSE)</f>
        <v>674175.487037168</v>
      </c>
      <c r="K24" s="22">
        <f t="shared" si="1"/>
        <v>4.7380529576912522E-3</v>
      </c>
      <c r="L24" s="22">
        <f t="shared" si="2"/>
        <v>-9.0371679980307817E-3</v>
      </c>
      <c r="M24" s="34"/>
    </row>
    <row r="25" spans="1:13" x14ac:dyDescent="0.15">
      <c r="A25" s="42"/>
      <c r="B25" s="12">
        <v>36</v>
      </c>
      <c r="C25" s="39" t="s">
        <v>27</v>
      </c>
      <c r="D25" s="39"/>
      <c r="E25" s="15">
        <f>VLOOKUP(C25,RA!B28:D56,3,0)</f>
        <v>845277.86869999999</v>
      </c>
      <c r="F25" s="25">
        <f>VLOOKUP(C25,RA!B29:I60,8,0)</f>
        <v>84618.383400000006</v>
      </c>
      <c r="G25" s="16">
        <f t="shared" si="0"/>
        <v>760659.48529999994</v>
      </c>
      <c r="H25" s="27">
        <f>RA!J29</f>
        <v>10.0107179583608</v>
      </c>
      <c r="I25" s="20">
        <f>VLOOKUP(B25,RMS!B:D,3,FALSE)</f>
        <v>845277.86801150395</v>
      </c>
      <c r="J25" s="21">
        <f>VLOOKUP(B25,RMS!B:E,4,FALSE)</f>
        <v>760659.415462462</v>
      </c>
      <c r="K25" s="22">
        <f t="shared" si="1"/>
        <v>6.8849604576826096E-4</v>
      </c>
      <c r="L25" s="22">
        <f t="shared" si="2"/>
        <v>6.9837537943385541E-2</v>
      </c>
      <c r="M25" s="34"/>
    </row>
    <row r="26" spans="1:13" x14ac:dyDescent="0.15">
      <c r="A26" s="42"/>
      <c r="B26" s="12">
        <v>37</v>
      </c>
      <c r="C26" s="39" t="s">
        <v>28</v>
      </c>
      <c r="D26" s="39"/>
      <c r="E26" s="15">
        <f>VLOOKUP(C26,RA!B30:D57,3,0)</f>
        <v>1138747.1413</v>
      </c>
      <c r="F26" s="25">
        <f>VLOOKUP(C26,RA!B30:I61,8,0)</f>
        <v>125891.0773</v>
      </c>
      <c r="G26" s="16">
        <f t="shared" si="0"/>
        <v>1012856.064</v>
      </c>
      <c r="H26" s="27">
        <f>RA!J30</f>
        <v>11.0552266376082</v>
      </c>
      <c r="I26" s="20">
        <f>VLOOKUP(B26,RMS!B:D,3,FALSE)</f>
        <v>1138747.15043837</v>
      </c>
      <c r="J26" s="21">
        <f>VLOOKUP(B26,RMS!B:E,4,FALSE)</f>
        <v>1012856.07779715</v>
      </c>
      <c r="K26" s="22">
        <f t="shared" si="1"/>
        <v>-9.1383699327707291E-3</v>
      </c>
      <c r="L26" s="22">
        <f t="shared" si="2"/>
        <v>-1.3797149993479252E-2</v>
      </c>
      <c r="M26" s="34"/>
    </row>
    <row r="27" spans="1:13" x14ac:dyDescent="0.15">
      <c r="A27" s="42"/>
      <c r="B27" s="12">
        <v>38</v>
      </c>
      <c r="C27" s="39" t="s">
        <v>29</v>
      </c>
      <c r="D27" s="39"/>
      <c r="E27" s="15">
        <f>VLOOKUP(C27,RA!B30:D58,3,0)</f>
        <v>973602.57559999998</v>
      </c>
      <c r="F27" s="25">
        <f>VLOOKUP(C27,RA!B31:I62,8,0)</f>
        <v>2995.2213000000002</v>
      </c>
      <c r="G27" s="16">
        <f t="shared" si="0"/>
        <v>970607.35430000001</v>
      </c>
      <c r="H27" s="27">
        <f>RA!J31</f>
        <v>0.30764311589399201</v>
      </c>
      <c r="I27" s="20">
        <f>VLOOKUP(B27,RMS!B:D,3,FALSE)</f>
        <v>973602.53405929205</v>
      </c>
      <c r="J27" s="21">
        <f>VLOOKUP(B27,RMS!B:E,4,FALSE)</f>
        <v>970607.34003539803</v>
      </c>
      <c r="K27" s="22">
        <f t="shared" si="1"/>
        <v>4.1540707927197218E-2</v>
      </c>
      <c r="L27" s="22">
        <f t="shared" si="2"/>
        <v>1.4264601981267333E-2</v>
      </c>
      <c r="M27" s="34"/>
    </row>
    <row r="28" spans="1:13" x14ac:dyDescent="0.15">
      <c r="A28" s="42"/>
      <c r="B28" s="12">
        <v>39</v>
      </c>
      <c r="C28" s="39" t="s">
        <v>30</v>
      </c>
      <c r="D28" s="39"/>
      <c r="E28" s="15">
        <f>VLOOKUP(C28,RA!B32:D59,3,0)</f>
        <v>113126.7306</v>
      </c>
      <c r="F28" s="25">
        <f>VLOOKUP(C28,RA!B32:I63,8,0)</f>
        <v>33371.244200000001</v>
      </c>
      <c r="G28" s="16">
        <f t="shared" si="0"/>
        <v>79755.486399999994</v>
      </c>
      <c r="H28" s="27">
        <f>RA!J32</f>
        <v>29.4989911075889</v>
      </c>
      <c r="I28" s="20">
        <f>VLOOKUP(B28,RMS!B:D,3,FALSE)</f>
        <v>113126.66549580199</v>
      </c>
      <c r="J28" s="21">
        <f>VLOOKUP(B28,RMS!B:E,4,FALSE)</f>
        <v>79755.486028372397</v>
      </c>
      <c r="K28" s="22">
        <f t="shared" si="1"/>
        <v>6.5104198001790792E-2</v>
      </c>
      <c r="L28" s="22">
        <f t="shared" si="2"/>
        <v>3.7162759690545499E-4</v>
      </c>
      <c r="M28" s="34"/>
    </row>
    <row r="29" spans="1:13" x14ac:dyDescent="0.15">
      <c r="A29" s="42"/>
      <c r="B29" s="12">
        <v>40</v>
      </c>
      <c r="C29" s="39" t="s">
        <v>31</v>
      </c>
      <c r="D29" s="39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2"/>
      <c r="B30" s="12">
        <v>42</v>
      </c>
      <c r="C30" s="39" t="s">
        <v>32</v>
      </c>
      <c r="D30" s="39"/>
      <c r="E30" s="15">
        <f>VLOOKUP(C30,RA!B34:D62,3,0)</f>
        <v>122757.6102</v>
      </c>
      <c r="F30" s="25">
        <f>VLOOKUP(C30,RA!B34:I66,8,0)</f>
        <v>10454.472299999999</v>
      </c>
      <c r="G30" s="16">
        <f t="shared" si="0"/>
        <v>112303.1379</v>
      </c>
      <c r="H30" s="27">
        <f>RA!J34</f>
        <v>0</v>
      </c>
      <c r="I30" s="20">
        <f>VLOOKUP(B30,RMS!B:D,3,FALSE)</f>
        <v>122757.61010000001</v>
      </c>
      <c r="J30" s="21">
        <f>VLOOKUP(B30,RMS!B:E,4,FALSE)</f>
        <v>112303.1384</v>
      </c>
      <c r="K30" s="22">
        <f t="shared" si="1"/>
        <v>9.9999990197829902E-5</v>
      </c>
      <c r="L30" s="22">
        <f t="shared" si="2"/>
        <v>-4.999999946448952E-4</v>
      </c>
      <c r="M30" s="34"/>
    </row>
    <row r="31" spans="1:13" x14ac:dyDescent="0.15">
      <c r="A31" s="42"/>
      <c r="B31" s="12">
        <v>71</v>
      </c>
      <c r="C31" s="39" t="s">
        <v>36</v>
      </c>
      <c r="D31" s="39"/>
      <c r="E31" s="15">
        <f>VLOOKUP(C31,RA!B34:D63,3,0)</f>
        <v>107438.38</v>
      </c>
      <c r="F31" s="25">
        <f>VLOOKUP(C31,RA!B34:I67,8,0)</f>
        <v>-630.63</v>
      </c>
      <c r="G31" s="16">
        <f t="shared" si="0"/>
        <v>108069.01000000001</v>
      </c>
      <c r="H31" s="27">
        <f>RA!J35</f>
        <v>8.5163537176777009</v>
      </c>
      <c r="I31" s="20">
        <f>VLOOKUP(B31,RMS!B:D,3,FALSE)</f>
        <v>107438.38</v>
      </c>
      <c r="J31" s="21">
        <f>VLOOKUP(B31,RMS!B:E,4,FALSE)</f>
        <v>108069.01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2"/>
      <c r="B32" s="12">
        <v>72</v>
      </c>
      <c r="C32" s="39" t="s">
        <v>37</v>
      </c>
      <c r="D32" s="39"/>
      <c r="E32" s="15">
        <f>VLOOKUP(C32,RA!B34:D64,3,0)</f>
        <v>44331.360000000001</v>
      </c>
      <c r="F32" s="25">
        <f>VLOOKUP(C32,RA!B34:I68,8,0)</f>
        <v>2456.44</v>
      </c>
      <c r="G32" s="16">
        <f t="shared" si="0"/>
        <v>41874.92</v>
      </c>
      <c r="H32" s="27">
        <f>RA!J34</f>
        <v>0</v>
      </c>
      <c r="I32" s="20">
        <f>VLOOKUP(B32,RMS!B:D,3,FALSE)</f>
        <v>44331.360000000001</v>
      </c>
      <c r="J32" s="21">
        <f>VLOOKUP(B32,RMS!B:E,4,FALSE)</f>
        <v>41874.92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2"/>
      <c r="B33" s="12">
        <v>73</v>
      </c>
      <c r="C33" s="39" t="s">
        <v>38</v>
      </c>
      <c r="D33" s="39"/>
      <c r="E33" s="15">
        <f>VLOOKUP(C33,RA!B35:D65,3,0)</f>
        <v>131022.93</v>
      </c>
      <c r="F33" s="25">
        <f>VLOOKUP(C33,RA!B35:I69,8,0)</f>
        <v>2905.46</v>
      </c>
      <c r="G33" s="16">
        <f t="shared" si="0"/>
        <v>128117.46999999999</v>
      </c>
      <c r="H33" s="27">
        <f>RA!J35</f>
        <v>8.5163537176777009</v>
      </c>
      <c r="I33" s="20">
        <f>VLOOKUP(B33,RMS!B:D,3,FALSE)</f>
        <v>131022.93</v>
      </c>
      <c r="J33" s="21">
        <f>VLOOKUP(B33,RMS!B:E,4,FALSE)</f>
        <v>128117.47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2"/>
      <c r="B34" s="12">
        <v>75</v>
      </c>
      <c r="C34" s="39" t="s">
        <v>33</v>
      </c>
      <c r="D34" s="39"/>
      <c r="E34" s="15">
        <f>VLOOKUP(C34,RA!B8:D66,3,0)</f>
        <v>103195.7265</v>
      </c>
      <c r="F34" s="25">
        <f>VLOOKUP(C34,RA!B8:I70,8,0)</f>
        <v>5354.8701000000001</v>
      </c>
      <c r="G34" s="16">
        <f t="shared" si="0"/>
        <v>97840.856400000004</v>
      </c>
      <c r="H34" s="27">
        <f>RA!J36</f>
        <v>-5.0006753997047397</v>
      </c>
      <c r="I34" s="20">
        <f>VLOOKUP(B34,RMS!B:D,3,FALSE)</f>
        <v>103195.726495726</v>
      </c>
      <c r="J34" s="21">
        <f>VLOOKUP(B34,RMS!B:E,4,FALSE)</f>
        <v>97840.854700854703</v>
      </c>
      <c r="K34" s="22">
        <f t="shared" si="1"/>
        <v>4.2739993659779429E-6</v>
      </c>
      <c r="L34" s="22">
        <f t="shared" si="2"/>
        <v>1.699145301245153E-3</v>
      </c>
      <c r="M34" s="34"/>
    </row>
    <row r="35" spans="1:13" x14ac:dyDescent="0.15">
      <c r="A35" s="42"/>
      <c r="B35" s="12">
        <v>76</v>
      </c>
      <c r="C35" s="39" t="s">
        <v>34</v>
      </c>
      <c r="D35" s="39"/>
      <c r="E35" s="15">
        <f>VLOOKUP(C35,RA!B8:D67,3,0)</f>
        <v>326161.29310000001</v>
      </c>
      <c r="F35" s="25">
        <f>VLOOKUP(C35,RA!B8:I71,8,0)</f>
        <v>22534.4503</v>
      </c>
      <c r="G35" s="16">
        <f t="shared" si="0"/>
        <v>303626.84279999998</v>
      </c>
      <c r="H35" s="27">
        <f>RA!J37</f>
        <v>-0.58696901423867298</v>
      </c>
      <c r="I35" s="20">
        <f>VLOOKUP(B35,RMS!B:D,3,FALSE)</f>
        <v>326161.28754444403</v>
      </c>
      <c r="J35" s="21">
        <f>VLOOKUP(B35,RMS!B:E,4,FALSE)</f>
        <v>303626.841394872</v>
      </c>
      <c r="K35" s="22">
        <f t="shared" si="1"/>
        <v>5.555555981118232E-3</v>
      </c>
      <c r="L35" s="22">
        <f t="shared" si="2"/>
        <v>1.4051279867999256E-3</v>
      </c>
      <c r="M35" s="34"/>
    </row>
    <row r="36" spans="1:13" x14ac:dyDescent="0.15">
      <c r="A36" s="42"/>
      <c r="B36" s="12">
        <v>77</v>
      </c>
      <c r="C36" s="39" t="s">
        <v>39</v>
      </c>
      <c r="D36" s="39"/>
      <c r="E36" s="15">
        <f>VLOOKUP(C36,RA!B9:D68,3,0)</f>
        <v>61654.66</v>
      </c>
      <c r="F36" s="25">
        <f>VLOOKUP(C36,RA!B9:I72,8,0)</f>
        <v>2007.38</v>
      </c>
      <c r="G36" s="16">
        <f t="shared" si="0"/>
        <v>59647.280000000006</v>
      </c>
      <c r="H36" s="27">
        <f>RA!J38</f>
        <v>5.5410887462058502</v>
      </c>
      <c r="I36" s="20">
        <f>VLOOKUP(B36,RMS!B:D,3,FALSE)</f>
        <v>61654.66</v>
      </c>
      <c r="J36" s="21">
        <f>VLOOKUP(B36,RMS!B:E,4,FALSE)</f>
        <v>59647.28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2"/>
      <c r="B37" s="12">
        <v>78</v>
      </c>
      <c r="C37" s="39" t="s">
        <v>40</v>
      </c>
      <c r="D37" s="39"/>
      <c r="E37" s="15">
        <f>VLOOKUP(C37,RA!B10:D69,3,0)</f>
        <v>32969.480000000003</v>
      </c>
      <c r="F37" s="25">
        <f>VLOOKUP(C37,RA!B10:I73,8,0)</f>
        <v>4318.6899999999996</v>
      </c>
      <c r="G37" s="16">
        <f t="shared" si="0"/>
        <v>28650.790000000005</v>
      </c>
      <c r="H37" s="27">
        <f>RA!J39</f>
        <v>2.2175202462652899</v>
      </c>
      <c r="I37" s="20">
        <f>VLOOKUP(B37,RMS!B:D,3,FALSE)</f>
        <v>32969.480000000003</v>
      </c>
      <c r="J37" s="21">
        <f>VLOOKUP(B37,RMS!B:E,4,FALSE)</f>
        <v>28650.79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2"/>
      <c r="B38" s="12">
        <v>99</v>
      </c>
      <c r="C38" s="39" t="s">
        <v>35</v>
      </c>
      <c r="D38" s="39"/>
      <c r="E38" s="15">
        <f>VLOOKUP(C38,RA!B8:D70,3,0)</f>
        <v>15907.5924</v>
      </c>
      <c r="F38" s="25">
        <f>VLOOKUP(C38,RA!B8:I74,8,0)</f>
        <v>2583.6005</v>
      </c>
      <c r="G38" s="16">
        <f t="shared" si="0"/>
        <v>13323.991899999999</v>
      </c>
      <c r="H38" s="27">
        <f>RA!J40</f>
        <v>0</v>
      </c>
      <c r="I38" s="20">
        <f>VLOOKUP(B38,RMS!B:D,3,FALSE)</f>
        <v>15907.592466530499</v>
      </c>
      <c r="J38" s="21">
        <f>VLOOKUP(B38,RMS!B:E,4,FALSE)</f>
        <v>13323.9916345208</v>
      </c>
      <c r="K38" s="22">
        <f t="shared" si="1"/>
        <v>-6.6530499680084176E-5</v>
      </c>
      <c r="L38" s="22">
        <f t="shared" si="2"/>
        <v>2.6547919878794346E-4</v>
      </c>
      <c r="M38" s="34"/>
    </row>
  </sheetData>
  <mergeCells count="38"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57" t="s">
        <v>46</v>
      </c>
      <c r="W1" s="45"/>
    </row>
    <row r="2" spans="1:23" ht="12.75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57"/>
      <c r="W2" s="45"/>
    </row>
    <row r="3" spans="1:23" ht="23.25" thickBot="1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58" t="s">
        <v>47</v>
      </c>
      <c r="W3" s="45"/>
    </row>
    <row r="4" spans="1:23" ht="15" thickTop="1" thickBo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56"/>
      <c r="W4" s="45"/>
    </row>
    <row r="5" spans="1:23" ht="15" thickTop="1" thickBot="1" x14ac:dyDescent="0.25">
      <c r="A5" s="59"/>
      <c r="B5" s="60"/>
      <c r="C5" s="61"/>
      <c r="D5" s="62" t="s">
        <v>0</v>
      </c>
      <c r="E5" s="62" t="s">
        <v>59</v>
      </c>
      <c r="F5" s="62" t="s">
        <v>60</v>
      </c>
      <c r="G5" s="62" t="s">
        <v>48</v>
      </c>
      <c r="H5" s="62" t="s">
        <v>49</v>
      </c>
      <c r="I5" s="62" t="s">
        <v>1</v>
      </c>
      <c r="J5" s="62" t="s">
        <v>2</v>
      </c>
      <c r="K5" s="62" t="s">
        <v>50</v>
      </c>
      <c r="L5" s="62" t="s">
        <v>51</v>
      </c>
      <c r="M5" s="62" t="s">
        <v>52</v>
      </c>
      <c r="N5" s="62" t="s">
        <v>53</v>
      </c>
      <c r="O5" s="62" t="s">
        <v>54</v>
      </c>
      <c r="P5" s="62" t="s">
        <v>61</v>
      </c>
      <c r="Q5" s="62" t="s">
        <v>62</v>
      </c>
      <c r="R5" s="62" t="s">
        <v>55</v>
      </c>
      <c r="S5" s="62" t="s">
        <v>56</v>
      </c>
      <c r="T5" s="62" t="s">
        <v>57</v>
      </c>
      <c r="U5" s="63" t="s">
        <v>58</v>
      </c>
      <c r="V5" s="56"/>
      <c r="W5" s="56"/>
    </row>
    <row r="6" spans="1:23" ht="14.25" thickBot="1" x14ac:dyDescent="0.2">
      <c r="A6" s="64" t="s">
        <v>3</v>
      </c>
      <c r="B6" s="46" t="s">
        <v>4</v>
      </c>
      <c r="C6" s="47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  <c r="V6" s="56"/>
      <c r="W6" s="56"/>
    </row>
    <row r="7" spans="1:23" ht="14.25" thickBot="1" x14ac:dyDescent="0.2">
      <c r="A7" s="48" t="s">
        <v>5</v>
      </c>
      <c r="B7" s="49"/>
      <c r="C7" s="50"/>
      <c r="D7" s="66">
        <v>15425296.7171</v>
      </c>
      <c r="E7" s="66">
        <v>14354798.5142</v>
      </c>
      <c r="F7" s="67">
        <v>107.457424093003</v>
      </c>
      <c r="G7" s="66">
        <v>22100220.755399998</v>
      </c>
      <c r="H7" s="67">
        <v>-30.202974495940399</v>
      </c>
      <c r="I7" s="66">
        <v>1546342.4491000001</v>
      </c>
      <c r="J7" s="67">
        <v>10.024717692372</v>
      </c>
      <c r="K7" s="66">
        <v>1779921.656</v>
      </c>
      <c r="L7" s="67">
        <v>8.0538636952985705</v>
      </c>
      <c r="M7" s="67">
        <v>-0.131230049430894</v>
      </c>
      <c r="N7" s="66">
        <v>371195103.70730001</v>
      </c>
      <c r="O7" s="66">
        <v>2646528161.1111002</v>
      </c>
      <c r="P7" s="66">
        <v>918752</v>
      </c>
      <c r="Q7" s="66">
        <v>1288860</v>
      </c>
      <c r="R7" s="67">
        <v>-28.7159194947473</v>
      </c>
      <c r="S7" s="66">
        <v>16.789402055288001</v>
      </c>
      <c r="T7" s="66">
        <v>21.458121437627</v>
      </c>
      <c r="U7" s="68">
        <v>-27.8075381539185</v>
      </c>
      <c r="V7" s="56"/>
      <c r="W7" s="56"/>
    </row>
    <row r="8" spans="1:23" ht="14.25" thickBot="1" x14ac:dyDescent="0.2">
      <c r="A8" s="51">
        <v>42114</v>
      </c>
      <c r="B8" s="54" t="s">
        <v>6</v>
      </c>
      <c r="C8" s="55"/>
      <c r="D8" s="69">
        <v>543294.34239999996</v>
      </c>
      <c r="E8" s="69">
        <v>514515.03710000002</v>
      </c>
      <c r="F8" s="70">
        <v>105.593481866383</v>
      </c>
      <c r="G8" s="69">
        <v>776609.42839999998</v>
      </c>
      <c r="H8" s="70">
        <v>-30.0427830860468</v>
      </c>
      <c r="I8" s="69">
        <v>116118.33259999999</v>
      </c>
      <c r="J8" s="70">
        <v>21.373006037031001</v>
      </c>
      <c r="K8" s="69">
        <v>103985.12910000001</v>
      </c>
      <c r="L8" s="70">
        <v>13.389630011862501</v>
      </c>
      <c r="M8" s="70">
        <v>0.116682102575761</v>
      </c>
      <c r="N8" s="69">
        <v>13019414.907</v>
      </c>
      <c r="O8" s="69">
        <v>108230426.49330001</v>
      </c>
      <c r="P8" s="69">
        <v>27376</v>
      </c>
      <c r="Q8" s="69">
        <v>39332</v>
      </c>
      <c r="R8" s="70">
        <v>-30.397640597986399</v>
      </c>
      <c r="S8" s="69">
        <v>19.845643717124499</v>
      </c>
      <c r="T8" s="69">
        <v>21.093441073426199</v>
      </c>
      <c r="U8" s="71">
        <v>-6.2875126354557302</v>
      </c>
      <c r="V8" s="56"/>
      <c r="W8" s="56"/>
    </row>
    <row r="9" spans="1:23" ht="12" customHeight="1" thickBot="1" x14ac:dyDescent="0.2">
      <c r="A9" s="52"/>
      <c r="B9" s="54" t="s">
        <v>7</v>
      </c>
      <c r="C9" s="55"/>
      <c r="D9" s="69">
        <v>73867.130300000004</v>
      </c>
      <c r="E9" s="69">
        <v>74403.834300000002</v>
      </c>
      <c r="F9" s="70">
        <v>99.278660831058801</v>
      </c>
      <c r="G9" s="69">
        <v>133551.01139999999</v>
      </c>
      <c r="H9" s="70">
        <v>-44.689950659557503</v>
      </c>
      <c r="I9" s="69">
        <v>16003.019200000001</v>
      </c>
      <c r="J9" s="70">
        <v>21.6646012035478</v>
      </c>
      <c r="K9" s="69">
        <v>30283.863799999999</v>
      </c>
      <c r="L9" s="70">
        <v>22.675877541126599</v>
      </c>
      <c r="M9" s="70">
        <v>-0.47156613483382498</v>
      </c>
      <c r="N9" s="69">
        <v>2015621.6427</v>
      </c>
      <c r="O9" s="69">
        <v>16693232.0395</v>
      </c>
      <c r="P9" s="69">
        <v>4268</v>
      </c>
      <c r="Q9" s="69">
        <v>7461</v>
      </c>
      <c r="R9" s="70">
        <v>-42.795871867042003</v>
      </c>
      <c r="S9" s="69">
        <v>17.307200164011199</v>
      </c>
      <c r="T9" s="69">
        <v>31.0722435866506</v>
      </c>
      <c r="U9" s="71">
        <v>-79.5336235335309</v>
      </c>
      <c r="V9" s="56"/>
      <c r="W9" s="56"/>
    </row>
    <row r="10" spans="1:23" ht="14.25" thickBot="1" x14ac:dyDescent="0.2">
      <c r="A10" s="52"/>
      <c r="B10" s="54" t="s">
        <v>8</v>
      </c>
      <c r="C10" s="55"/>
      <c r="D10" s="69">
        <v>106444.2643</v>
      </c>
      <c r="E10" s="69">
        <v>101123.78109999999</v>
      </c>
      <c r="F10" s="70">
        <v>105.261357063714</v>
      </c>
      <c r="G10" s="69">
        <v>200945.7604</v>
      </c>
      <c r="H10" s="70">
        <v>-47.028360246011999</v>
      </c>
      <c r="I10" s="69">
        <v>24551.841199999999</v>
      </c>
      <c r="J10" s="70">
        <v>23.065443085598002</v>
      </c>
      <c r="K10" s="69">
        <v>48282.431900000003</v>
      </c>
      <c r="L10" s="70">
        <v>24.027594214423601</v>
      </c>
      <c r="M10" s="70">
        <v>-0.49149534864253602</v>
      </c>
      <c r="N10" s="69">
        <v>3057057.6998999999</v>
      </c>
      <c r="O10" s="69">
        <v>26511917.008000001</v>
      </c>
      <c r="P10" s="69">
        <v>84931</v>
      </c>
      <c r="Q10" s="69">
        <v>120147</v>
      </c>
      <c r="R10" s="70">
        <v>-29.3107609844607</v>
      </c>
      <c r="S10" s="69">
        <v>1.2533028493718401</v>
      </c>
      <c r="T10" s="69">
        <v>2.0029625591983198</v>
      </c>
      <c r="U10" s="71">
        <v>-59.814729552574001</v>
      </c>
      <c r="V10" s="56"/>
      <c r="W10" s="56"/>
    </row>
    <row r="11" spans="1:23" ht="14.25" thickBot="1" x14ac:dyDescent="0.2">
      <c r="A11" s="52"/>
      <c r="B11" s="54" t="s">
        <v>9</v>
      </c>
      <c r="C11" s="55"/>
      <c r="D11" s="69">
        <v>45969.823799999998</v>
      </c>
      <c r="E11" s="69">
        <v>45907.303699999997</v>
      </c>
      <c r="F11" s="70">
        <v>100.136187697732</v>
      </c>
      <c r="G11" s="69">
        <v>84347.001499999998</v>
      </c>
      <c r="H11" s="70">
        <v>-45.499160631098398</v>
      </c>
      <c r="I11" s="69">
        <v>8438.4920999999995</v>
      </c>
      <c r="J11" s="70">
        <v>18.356590046359901</v>
      </c>
      <c r="K11" s="69">
        <v>9031.7687000000005</v>
      </c>
      <c r="L11" s="70">
        <v>10.7078716959488</v>
      </c>
      <c r="M11" s="70">
        <v>-6.5687753939047994E-2</v>
      </c>
      <c r="N11" s="69">
        <v>995283.38430000003</v>
      </c>
      <c r="O11" s="69">
        <v>8211885.9671</v>
      </c>
      <c r="P11" s="69">
        <v>2493</v>
      </c>
      <c r="Q11" s="69">
        <v>3543</v>
      </c>
      <c r="R11" s="70">
        <v>-29.6359017781541</v>
      </c>
      <c r="S11" s="69">
        <v>18.4395602888087</v>
      </c>
      <c r="T11" s="69">
        <v>21.378954896980002</v>
      </c>
      <c r="U11" s="71">
        <v>-15.9406979457925</v>
      </c>
      <c r="V11" s="56"/>
      <c r="W11" s="56"/>
    </row>
    <row r="12" spans="1:23" ht="14.25" thickBot="1" x14ac:dyDescent="0.2">
      <c r="A12" s="52"/>
      <c r="B12" s="54" t="s">
        <v>10</v>
      </c>
      <c r="C12" s="55"/>
      <c r="D12" s="69">
        <v>122553.8841</v>
      </c>
      <c r="E12" s="69">
        <v>91445.147700000001</v>
      </c>
      <c r="F12" s="70">
        <v>134.01901268950499</v>
      </c>
      <c r="G12" s="69">
        <v>282765.43070000003</v>
      </c>
      <c r="H12" s="70">
        <v>-56.658816533332399</v>
      </c>
      <c r="I12" s="69">
        <v>16754.8986</v>
      </c>
      <c r="J12" s="70">
        <v>13.671454579382001</v>
      </c>
      <c r="K12" s="69">
        <v>33951.010199999997</v>
      </c>
      <c r="L12" s="70">
        <v>12.0067754095515</v>
      </c>
      <c r="M12" s="70">
        <v>-0.50649778898184294</v>
      </c>
      <c r="N12" s="69">
        <v>2850997.5296999998</v>
      </c>
      <c r="O12" s="69">
        <v>29243669.058499999</v>
      </c>
      <c r="P12" s="69">
        <v>1397</v>
      </c>
      <c r="Q12" s="69">
        <v>2691</v>
      </c>
      <c r="R12" s="70">
        <v>-48.086213303604602</v>
      </c>
      <c r="S12" s="69">
        <v>87.726473944166102</v>
      </c>
      <c r="T12" s="69">
        <v>100.641229319955</v>
      </c>
      <c r="U12" s="71">
        <v>-14.721616856513601</v>
      </c>
      <c r="V12" s="56"/>
      <c r="W12" s="56"/>
    </row>
    <row r="13" spans="1:23" ht="14.25" thickBot="1" x14ac:dyDescent="0.2">
      <c r="A13" s="52"/>
      <c r="B13" s="54" t="s">
        <v>11</v>
      </c>
      <c r="C13" s="55"/>
      <c r="D13" s="69">
        <v>233204.42019999999</v>
      </c>
      <c r="E13" s="69">
        <v>210861.103</v>
      </c>
      <c r="F13" s="70">
        <v>110.59622513688601</v>
      </c>
      <c r="G13" s="69">
        <v>342843.45860000001</v>
      </c>
      <c r="H13" s="70">
        <v>-31.97932923898</v>
      </c>
      <c r="I13" s="69">
        <v>48990.6731</v>
      </c>
      <c r="J13" s="70">
        <v>21.0076091430792</v>
      </c>
      <c r="K13" s="69">
        <v>51627.689299999998</v>
      </c>
      <c r="L13" s="70">
        <v>15.0586770740272</v>
      </c>
      <c r="M13" s="70">
        <v>-5.1077556167131999E-2</v>
      </c>
      <c r="N13" s="69">
        <v>5654812.4885</v>
      </c>
      <c r="O13" s="69">
        <v>47727000.118500002</v>
      </c>
      <c r="P13" s="69">
        <v>10433</v>
      </c>
      <c r="Q13" s="69">
        <v>15358</v>
      </c>
      <c r="R13" s="70">
        <v>-32.067977601250199</v>
      </c>
      <c r="S13" s="69">
        <v>22.352575500814702</v>
      </c>
      <c r="T13" s="69">
        <v>21.014668270608201</v>
      </c>
      <c r="U13" s="71">
        <v>5.9854723683085496</v>
      </c>
      <c r="V13" s="56"/>
      <c r="W13" s="56"/>
    </row>
    <row r="14" spans="1:23" ht="14.25" thickBot="1" x14ac:dyDescent="0.2">
      <c r="A14" s="52"/>
      <c r="B14" s="54" t="s">
        <v>12</v>
      </c>
      <c r="C14" s="55"/>
      <c r="D14" s="69">
        <v>121314.3085</v>
      </c>
      <c r="E14" s="69">
        <v>122292.9941</v>
      </c>
      <c r="F14" s="70">
        <v>99.199720632238595</v>
      </c>
      <c r="G14" s="69">
        <v>142061.3559</v>
      </c>
      <c r="H14" s="70">
        <v>-14.6042864849215</v>
      </c>
      <c r="I14" s="69">
        <v>18684.248599999999</v>
      </c>
      <c r="J14" s="70">
        <v>15.401520917872601</v>
      </c>
      <c r="K14" s="69">
        <v>26301.562099999999</v>
      </c>
      <c r="L14" s="70">
        <v>18.514227133319899</v>
      </c>
      <c r="M14" s="70">
        <v>-0.289614490235924</v>
      </c>
      <c r="N14" s="69">
        <v>3182879.6549</v>
      </c>
      <c r="O14" s="69">
        <v>22869407.554900002</v>
      </c>
      <c r="P14" s="69">
        <v>2508</v>
      </c>
      <c r="Q14" s="69">
        <v>4179</v>
      </c>
      <c r="R14" s="70">
        <v>-39.985642498205301</v>
      </c>
      <c r="S14" s="69">
        <v>48.3709364035088</v>
      </c>
      <c r="T14" s="69">
        <v>44.541362598707799</v>
      </c>
      <c r="U14" s="71">
        <v>7.9170966897452004</v>
      </c>
      <c r="V14" s="56"/>
      <c r="W14" s="56"/>
    </row>
    <row r="15" spans="1:23" ht="14.25" thickBot="1" x14ac:dyDescent="0.2">
      <c r="A15" s="52"/>
      <c r="B15" s="54" t="s">
        <v>13</v>
      </c>
      <c r="C15" s="55"/>
      <c r="D15" s="69">
        <v>91918.147800000006</v>
      </c>
      <c r="E15" s="69">
        <v>88714.439299999998</v>
      </c>
      <c r="F15" s="70">
        <v>103.61125936801101</v>
      </c>
      <c r="G15" s="69">
        <v>154262.1194</v>
      </c>
      <c r="H15" s="70">
        <v>-40.414310293729798</v>
      </c>
      <c r="I15" s="69">
        <v>18045.895</v>
      </c>
      <c r="J15" s="70">
        <v>19.632570316000201</v>
      </c>
      <c r="K15" s="69">
        <v>28806.520100000002</v>
      </c>
      <c r="L15" s="70">
        <v>18.673748430296801</v>
      </c>
      <c r="M15" s="70">
        <v>-0.373548247502481</v>
      </c>
      <c r="N15" s="69">
        <v>2520125.4665999999</v>
      </c>
      <c r="O15" s="69">
        <v>18286520.995700002</v>
      </c>
      <c r="P15" s="69">
        <v>4022</v>
      </c>
      <c r="Q15" s="69">
        <v>7200</v>
      </c>
      <c r="R15" s="70">
        <v>-44.1388888888889</v>
      </c>
      <c r="S15" s="69">
        <v>22.853840825460001</v>
      </c>
      <c r="T15" s="69">
        <v>23.699425999999999</v>
      </c>
      <c r="U15" s="71">
        <v>-3.6999696506068802</v>
      </c>
      <c r="V15" s="56"/>
      <c r="W15" s="56"/>
    </row>
    <row r="16" spans="1:23" ht="14.25" thickBot="1" x14ac:dyDescent="0.2">
      <c r="A16" s="52"/>
      <c r="B16" s="54" t="s">
        <v>14</v>
      </c>
      <c r="C16" s="55"/>
      <c r="D16" s="69">
        <v>716095.91680000001</v>
      </c>
      <c r="E16" s="69">
        <v>660649.40659999999</v>
      </c>
      <c r="F16" s="70">
        <v>108.39272837394201</v>
      </c>
      <c r="G16" s="69">
        <v>1203458.5434000001</v>
      </c>
      <c r="H16" s="70">
        <v>-40.496835497391302</v>
      </c>
      <c r="I16" s="69">
        <v>49266.359499999999</v>
      </c>
      <c r="J16" s="70">
        <v>6.8798548272911999</v>
      </c>
      <c r="K16" s="69">
        <v>49176.4018</v>
      </c>
      <c r="L16" s="70">
        <v>4.0862564040691698</v>
      </c>
      <c r="M16" s="70">
        <v>1.829285932018E-3</v>
      </c>
      <c r="N16" s="69">
        <v>20079841.396299999</v>
      </c>
      <c r="O16" s="69">
        <v>131284327.6365</v>
      </c>
      <c r="P16" s="69">
        <v>39321</v>
      </c>
      <c r="Q16" s="69">
        <v>74601</v>
      </c>
      <c r="R16" s="70">
        <v>-47.291591265532603</v>
      </c>
      <c r="S16" s="69">
        <v>18.2115387909768</v>
      </c>
      <c r="T16" s="69">
        <v>22.887388895591201</v>
      </c>
      <c r="U16" s="71">
        <v>-25.6752060233982</v>
      </c>
      <c r="V16" s="56"/>
      <c r="W16" s="56"/>
    </row>
    <row r="17" spans="1:21" ht="12" thickBot="1" x14ac:dyDescent="0.2">
      <c r="A17" s="52"/>
      <c r="B17" s="54" t="s">
        <v>15</v>
      </c>
      <c r="C17" s="55"/>
      <c r="D17" s="69">
        <v>748255.51410000003</v>
      </c>
      <c r="E17" s="69">
        <v>437169.57579999999</v>
      </c>
      <c r="F17" s="70">
        <v>171.15910061461301</v>
      </c>
      <c r="G17" s="69">
        <v>735709.74250000005</v>
      </c>
      <c r="H17" s="70">
        <v>1.70526103913868</v>
      </c>
      <c r="I17" s="69">
        <v>49870.001100000001</v>
      </c>
      <c r="J17" s="70">
        <v>6.6648357626850903</v>
      </c>
      <c r="K17" s="69">
        <v>29381.304599999999</v>
      </c>
      <c r="L17" s="70">
        <v>3.9936000439738701</v>
      </c>
      <c r="M17" s="70">
        <v>0.69733787450676998</v>
      </c>
      <c r="N17" s="69">
        <v>18427432.1193</v>
      </c>
      <c r="O17" s="69">
        <v>154285797.36520001</v>
      </c>
      <c r="P17" s="69">
        <v>11906</v>
      </c>
      <c r="Q17" s="69">
        <v>16764</v>
      </c>
      <c r="R17" s="70">
        <v>-28.9787640181341</v>
      </c>
      <c r="S17" s="69">
        <v>62.846927103981201</v>
      </c>
      <c r="T17" s="69">
        <v>67.1877729300883</v>
      </c>
      <c r="U17" s="71">
        <v>-6.9070136379541802</v>
      </c>
    </row>
    <row r="18" spans="1:21" ht="12" thickBot="1" x14ac:dyDescent="0.2">
      <c r="A18" s="52"/>
      <c r="B18" s="54" t="s">
        <v>16</v>
      </c>
      <c r="C18" s="55"/>
      <c r="D18" s="69">
        <v>1540527.9362999999</v>
      </c>
      <c r="E18" s="69">
        <v>1835061.6189999999</v>
      </c>
      <c r="F18" s="70">
        <v>83.949657076883199</v>
      </c>
      <c r="G18" s="69">
        <v>2725188.2703</v>
      </c>
      <c r="H18" s="70">
        <v>-43.470770328451003</v>
      </c>
      <c r="I18" s="69">
        <v>191467.6563</v>
      </c>
      <c r="J18" s="70">
        <v>12.4287039389796</v>
      </c>
      <c r="K18" s="69">
        <v>111063.3946</v>
      </c>
      <c r="L18" s="70">
        <v>4.0754393305741701</v>
      </c>
      <c r="M18" s="70">
        <v>0.72394925429372803</v>
      </c>
      <c r="N18" s="69">
        <v>37550480.047499999</v>
      </c>
      <c r="O18" s="69">
        <v>341466595.48519999</v>
      </c>
      <c r="P18" s="69">
        <v>77282</v>
      </c>
      <c r="Q18" s="69">
        <v>132254</v>
      </c>
      <c r="R18" s="70">
        <v>-41.565472499886603</v>
      </c>
      <c r="S18" s="69">
        <v>19.933851819311101</v>
      </c>
      <c r="T18" s="69">
        <v>23.362171476855099</v>
      </c>
      <c r="U18" s="71">
        <v>-17.1984806981601</v>
      </c>
    </row>
    <row r="19" spans="1:21" ht="12" thickBot="1" x14ac:dyDescent="0.2">
      <c r="A19" s="52"/>
      <c r="B19" s="54" t="s">
        <v>17</v>
      </c>
      <c r="C19" s="55"/>
      <c r="D19" s="69">
        <v>460334.587</v>
      </c>
      <c r="E19" s="69">
        <v>565884.54410000006</v>
      </c>
      <c r="F19" s="70">
        <v>81.347792902195295</v>
      </c>
      <c r="G19" s="69">
        <v>747651.73670000001</v>
      </c>
      <c r="H19" s="70">
        <v>-38.4292760380877</v>
      </c>
      <c r="I19" s="69">
        <v>36701.605600000003</v>
      </c>
      <c r="J19" s="70">
        <v>7.9728107851257297</v>
      </c>
      <c r="K19" s="69">
        <v>65690.562999999995</v>
      </c>
      <c r="L19" s="70">
        <v>8.7862516430372093</v>
      </c>
      <c r="M19" s="70">
        <v>-0.44129561501855302</v>
      </c>
      <c r="N19" s="69">
        <v>11987335.8949</v>
      </c>
      <c r="O19" s="69">
        <v>96143511.277899995</v>
      </c>
      <c r="P19" s="69">
        <v>11661</v>
      </c>
      <c r="Q19" s="69">
        <v>16850</v>
      </c>
      <c r="R19" s="70">
        <v>-30.795252225519299</v>
      </c>
      <c r="S19" s="69">
        <v>39.476424577651997</v>
      </c>
      <c r="T19" s="69">
        <v>40.7714870385757</v>
      </c>
      <c r="U19" s="71">
        <v>-3.28059715331164</v>
      </c>
    </row>
    <row r="20" spans="1:21" ht="12" thickBot="1" x14ac:dyDescent="0.2">
      <c r="A20" s="52"/>
      <c r="B20" s="54" t="s">
        <v>18</v>
      </c>
      <c r="C20" s="55"/>
      <c r="D20" s="69">
        <v>1050282.0793999999</v>
      </c>
      <c r="E20" s="69">
        <v>851037.7452</v>
      </c>
      <c r="F20" s="70">
        <v>123.41192682977599</v>
      </c>
      <c r="G20" s="69">
        <v>1608666.3415999999</v>
      </c>
      <c r="H20" s="70">
        <v>-34.711005493197803</v>
      </c>
      <c r="I20" s="69">
        <v>68178.351999999999</v>
      </c>
      <c r="J20" s="70">
        <v>6.4914324767826699</v>
      </c>
      <c r="K20" s="69">
        <v>-8650.9439999999995</v>
      </c>
      <c r="L20" s="70">
        <v>-0.53777118202122998</v>
      </c>
      <c r="M20" s="70">
        <v>-8.8810303245518707</v>
      </c>
      <c r="N20" s="69">
        <v>20058934.4663</v>
      </c>
      <c r="O20" s="69">
        <v>143328845.21489999</v>
      </c>
      <c r="P20" s="69">
        <v>41219</v>
      </c>
      <c r="Q20" s="69">
        <v>54745</v>
      </c>
      <c r="R20" s="70">
        <v>-24.7072792035802</v>
      </c>
      <c r="S20" s="69">
        <v>25.480532749460199</v>
      </c>
      <c r="T20" s="69">
        <v>29.7427295186775</v>
      </c>
      <c r="U20" s="71">
        <v>-16.727267091021101</v>
      </c>
    </row>
    <row r="21" spans="1:21" ht="12" thickBot="1" x14ac:dyDescent="0.2">
      <c r="A21" s="52"/>
      <c r="B21" s="54" t="s">
        <v>19</v>
      </c>
      <c r="C21" s="55"/>
      <c r="D21" s="69">
        <v>347637.29810000001</v>
      </c>
      <c r="E21" s="69">
        <v>365524.14980000001</v>
      </c>
      <c r="F21" s="70">
        <v>95.106519853807995</v>
      </c>
      <c r="G21" s="69">
        <v>591133.6102</v>
      </c>
      <c r="H21" s="70">
        <v>-41.191417286798703</v>
      </c>
      <c r="I21" s="69">
        <v>27421.199199999999</v>
      </c>
      <c r="J21" s="70">
        <v>7.8878760564155899</v>
      </c>
      <c r="K21" s="69">
        <v>70984.218800000002</v>
      </c>
      <c r="L21" s="70">
        <v>12.008151384927</v>
      </c>
      <c r="M21" s="70">
        <v>-0.61370006371049901</v>
      </c>
      <c r="N21" s="69">
        <v>7961440.3493999997</v>
      </c>
      <c r="O21" s="69">
        <v>59816001.498099998</v>
      </c>
      <c r="P21" s="69">
        <v>30826</v>
      </c>
      <c r="Q21" s="69">
        <v>45378</v>
      </c>
      <c r="R21" s="70">
        <v>-32.068403190973598</v>
      </c>
      <c r="S21" s="69">
        <v>11.277405375332499</v>
      </c>
      <c r="T21" s="69">
        <v>11.5284786901142</v>
      </c>
      <c r="U21" s="71">
        <v>-2.2263393610982898</v>
      </c>
    </row>
    <row r="22" spans="1:21" ht="12" thickBot="1" x14ac:dyDescent="0.2">
      <c r="A22" s="52"/>
      <c r="B22" s="54" t="s">
        <v>20</v>
      </c>
      <c r="C22" s="55"/>
      <c r="D22" s="69">
        <v>1078545.6004999999</v>
      </c>
      <c r="E22" s="69">
        <v>991657.74639999995</v>
      </c>
      <c r="F22" s="70">
        <v>108.761879228537</v>
      </c>
      <c r="G22" s="69">
        <v>1513365.2452</v>
      </c>
      <c r="H22" s="70">
        <v>-28.731969765999001</v>
      </c>
      <c r="I22" s="69">
        <v>120706.09970000001</v>
      </c>
      <c r="J22" s="70">
        <v>11.1915620112902</v>
      </c>
      <c r="K22" s="69">
        <v>182228.8438</v>
      </c>
      <c r="L22" s="70">
        <v>12.0412996385362</v>
      </c>
      <c r="M22" s="70">
        <v>-0.33761254704289601</v>
      </c>
      <c r="N22" s="69">
        <v>24233295.045299999</v>
      </c>
      <c r="O22" s="69">
        <v>166270127.0817</v>
      </c>
      <c r="P22" s="69">
        <v>68921</v>
      </c>
      <c r="Q22" s="69">
        <v>100226</v>
      </c>
      <c r="R22" s="70">
        <v>-31.234410232873699</v>
      </c>
      <c r="S22" s="69">
        <v>15.6490126449123</v>
      </c>
      <c r="T22" s="69">
        <v>15.252221051423801</v>
      </c>
      <c r="U22" s="71">
        <v>2.53556951158519</v>
      </c>
    </row>
    <row r="23" spans="1:21" ht="12" thickBot="1" x14ac:dyDescent="0.2">
      <c r="A23" s="52"/>
      <c r="B23" s="54" t="s">
        <v>21</v>
      </c>
      <c r="C23" s="55"/>
      <c r="D23" s="69">
        <v>2236830.9898000001</v>
      </c>
      <c r="E23" s="69">
        <v>2146308.8960000002</v>
      </c>
      <c r="F23" s="70">
        <v>104.217570638071</v>
      </c>
      <c r="G23" s="69">
        <v>3488637.8372999998</v>
      </c>
      <c r="H23" s="70">
        <v>-35.882396106465002</v>
      </c>
      <c r="I23" s="69">
        <v>193167.6869</v>
      </c>
      <c r="J23" s="70">
        <v>8.6357747984022506</v>
      </c>
      <c r="K23" s="69">
        <v>152639.10519999999</v>
      </c>
      <c r="L23" s="70">
        <v>4.3753210369963096</v>
      </c>
      <c r="M23" s="70">
        <v>0.265518994276704</v>
      </c>
      <c r="N23" s="69">
        <v>58362415.110299997</v>
      </c>
      <c r="O23" s="69">
        <v>371587548.1336</v>
      </c>
      <c r="P23" s="69">
        <v>76234</v>
      </c>
      <c r="Q23" s="69">
        <v>132754</v>
      </c>
      <c r="R23" s="70">
        <v>-42.574988324269</v>
      </c>
      <c r="S23" s="69">
        <v>29.341645326232399</v>
      </c>
      <c r="T23" s="69">
        <v>38.589212594724103</v>
      </c>
      <c r="U23" s="71">
        <v>-31.516866779873698</v>
      </c>
    </row>
    <row r="24" spans="1:21" ht="12" thickBot="1" x14ac:dyDescent="0.2">
      <c r="A24" s="52"/>
      <c r="B24" s="54" t="s">
        <v>22</v>
      </c>
      <c r="C24" s="55"/>
      <c r="D24" s="69">
        <v>203848.36060000001</v>
      </c>
      <c r="E24" s="69">
        <v>239742.253</v>
      </c>
      <c r="F24" s="70">
        <v>85.028132525308294</v>
      </c>
      <c r="G24" s="69">
        <v>309674.07650000002</v>
      </c>
      <c r="H24" s="70">
        <v>-34.1732563138846</v>
      </c>
      <c r="I24" s="69">
        <v>33068.179600000003</v>
      </c>
      <c r="J24" s="70">
        <v>16.221950229409899</v>
      </c>
      <c r="K24" s="69">
        <v>49413.1129</v>
      </c>
      <c r="L24" s="70">
        <v>15.956489951783199</v>
      </c>
      <c r="M24" s="70">
        <v>-0.33078129145755603</v>
      </c>
      <c r="N24" s="69">
        <v>4634388.3408000004</v>
      </c>
      <c r="O24" s="69">
        <v>36867417.095799997</v>
      </c>
      <c r="P24" s="69">
        <v>23321</v>
      </c>
      <c r="Q24" s="69">
        <v>31005</v>
      </c>
      <c r="R24" s="70">
        <v>-24.783099500080599</v>
      </c>
      <c r="S24" s="69">
        <v>8.7409785429441307</v>
      </c>
      <c r="T24" s="69">
        <v>9.6498597839058196</v>
      </c>
      <c r="U24" s="71">
        <v>-10.397934699146001</v>
      </c>
    </row>
    <row r="25" spans="1:21" ht="12" thickBot="1" x14ac:dyDescent="0.2">
      <c r="A25" s="52"/>
      <c r="B25" s="54" t="s">
        <v>23</v>
      </c>
      <c r="C25" s="55"/>
      <c r="D25" s="69">
        <v>185753.63329999999</v>
      </c>
      <c r="E25" s="69">
        <v>199475.62520000001</v>
      </c>
      <c r="F25" s="70">
        <v>93.120968095103393</v>
      </c>
      <c r="G25" s="69">
        <v>312083.34850000002</v>
      </c>
      <c r="H25" s="70">
        <v>-40.479479538781</v>
      </c>
      <c r="I25" s="69">
        <v>17250.599099999999</v>
      </c>
      <c r="J25" s="70">
        <v>9.2868165179517899</v>
      </c>
      <c r="K25" s="69">
        <v>15206.280699999999</v>
      </c>
      <c r="L25" s="70">
        <v>4.8725062625377502</v>
      </c>
      <c r="M25" s="70">
        <v>0.134439080820072</v>
      </c>
      <c r="N25" s="69">
        <v>4387355.6601</v>
      </c>
      <c r="O25" s="69">
        <v>44539350.590300001</v>
      </c>
      <c r="P25" s="69">
        <v>17401</v>
      </c>
      <c r="Q25" s="69">
        <v>23633</v>
      </c>
      <c r="R25" s="70">
        <v>-26.369906486692301</v>
      </c>
      <c r="S25" s="69">
        <v>10.6748826676628</v>
      </c>
      <c r="T25" s="69">
        <v>11.577566995303201</v>
      </c>
      <c r="U25" s="71">
        <v>-8.4561522195919405</v>
      </c>
    </row>
    <row r="26" spans="1:21" ht="12" thickBot="1" x14ac:dyDescent="0.2">
      <c r="A26" s="52"/>
      <c r="B26" s="54" t="s">
        <v>24</v>
      </c>
      <c r="C26" s="55"/>
      <c r="D26" s="69">
        <v>541546.60970000003</v>
      </c>
      <c r="E26" s="69">
        <v>517935.52830000001</v>
      </c>
      <c r="F26" s="70">
        <v>104.558691209599</v>
      </c>
      <c r="G26" s="69">
        <v>768622.2341</v>
      </c>
      <c r="H26" s="70">
        <v>-29.543202671711501</v>
      </c>
      <c r="I26" s="69">
        <v>119616.3677</v>
      </c>
      <c r="J26" s="70">
        <v>22.087917375433999</v>
      </c>
      <c r="K26" s="69">
        <v>137388.53460000001</v>
      </c>
      <c r="L26" s="70">
        <v>17.874650056262301</v>
      </c>
      <c r="M26" s="70">
        <v>-0.12935698711499299</v>
      </c>
      <c r="N26" s="69">
        <v>11303725.5054</v>
      </c>
      <c r="O26" s="69">
        <v>86553303.476300001</v>
      </c>
      <c r="P26" s="69">
        <v>40670</v>
      </c>
      <c r="Q26" s="69">
        <v>48007</v>
      </c>
      <c r="R26" s="70">
        <v>-15.283187868435901</v>
      </c>
      <c r="S26" s="69">
        <v>13.315628465699501</v>
      </c>
      <c r="T26" s="69">
        <v>16.792104497260802</v>
      </c>
      <c r="U26" s="71">
        <v>-26.108238454658999</v>
      </c>
    </row>
    <row r="27" spans="1:21" ht="12" thickBot="1" x14ac:dyDescent="0.2">
      <c r="A27" s="52"/>
      <c r="B27" s="54" t="s">
        <v>25</v>
      </c>
      <c r="C27" s="55"/>
      <c r="D27" s="69">
        <v>246633.8616</v>
      </c>
      <c r="E27" s="69">
        <v>275423.17330000002</v>
      </c>
      <c r="F27" s="70">
        <v>89.547244207864196</v>
      </c>
      <c r="G27" s="69">
        <v>346782.06530000002</v>
      </c>
      <c r="H27" s="70">
        <v>-28.8792915554506</v>
      </c>
      <c r="I27" s="69">
        <v>46247.8505</v>
      </c>
      <c r="J27" s="70">
        <v>18.751622425231499</v>
      </c>
      <c r="K27" s="69">
        <v>107821.5114</v>
      </c>
      <c r="L27" s="70">
        <v>31.0920091287662</v>
      </c>
      <c r="M27" s="70">
        <v>-0.571070281806493</v>
      </c>
      <c r="N27" s="69">
        <v>5036542.5187999997</v>
      </c>
      <c r="O27" s="69">
        <v>31827820.937399998</v>
      </c>
      <c r="P27" s="69">
        <v>32823</v>
      </c>
      <c r="Q27" s="69">
        <v>40663</v>
      </c>
      <c r="R27" s="70">
        <v>-19.280426923739</v>
      </c>
      <c r="S27" s="69">
        <v>7.5140560460652601</v>
      </c>
      <c r="T27" s="69">
        <v>7.5279278385756099</v>
      </c>
      <c r="U27" s="71">
        <v>-0.18461124624714101</v>
      </c>
    </row>
    <row r="28" spans="1:21" ht="12" thickBot="1" x14ac:dyDescent="0.2">
      <c r="A28" s="52"/>
      <c r="B28" s="54" t="s">
        <v>26</v>
      </c>
      <c r="C28" s="55"/>
      <c r="D28" s="69">
        <v>701733.55009999999</v>
      </c>
      <c r="E28" s="69">
        <v>844706.64009999996</v>
      </c>
      <c r="F28" s="70">
        <v>83.074231548236199</v>
      </c>
      <c r="G28" s="69">
        <v>1053764.9367</v>
      </c>
      <c r="H28" s="70">
        <v>-33.407012734968298</v>
      </c>
      <c r="I28" s="69">
        <v>27558.072100000001</v>
      </c>
      <c r="J28" s="70">
        <v>3.9271418754415901</v>
      </c>
      <c r="K28" s="69">
        <v>48214.136400000003</v>
      </c>
      <c r="L28" s="70">
        <v>4.5754166532612803</v>
      </c>
      <c r="M28" s="70">
        <v>-0.42842340115004102</v>
      </c>
      <c r="N28" s="69">
        <v>15377799.284</v>
      </c>
      <c r="O28" s="69">
        <v>111316954.4404</v>
      </c>
      <c r="P28" s="69">
        <v>41246</v>
      </c>
      <c r="Q28" s="69">
        <v>52226</v>
      </c>
      <c r="R28" s="70">
        <v>-21.024011028989399</v>
      </c>
      <c r="S28" s="69">
        <v>17.013372208214101</v>
      </c>
      <c r="T28" s="69">
        <v>19.518972255198602</v>
      </c>
      <c r="U28" s="71">
        <v>-14.727239352200399</v>
      </c>
    </row>
    <row r="29" spans="1:21" ht="12" thickBot="1" x14ac:dyDescent="0.2">
      <c r="A29" s="52"/>
      <c r="B29" s="54" t="s">
        <v>27</v>
      </c>
      <c r="C29" s="55"/>
      <c r="D29" s="69">
        <v>845277.86869999999</v>
      </c>
      <c r="E29" s="69">
        <v>781289.21369999996</v>
      </c>
      <c r="F29" s="70">
        <v>108.190136748076</v>
      </c>
      <c r="G29" s="69">
        <v>822827.46569999994</v>
      </c>
      <c r="H29" s="70">
        <v>2.7284459909102399</v>
      </c>
      <c r="I29" s="69">
        <v>84618.383400000006</v>
      </c>
      <c r="J29" s="70">
        <v>10.0107179583608</v>
      </c>
      <c r="K29" s="69">
        <v>110894.54300000001</v>
      </c>
      <c r="L29" s="70">
        <v>13.4772534489547</v>
      </c>
      <c r="M29" s="70">
        <v>-0.23694727341092001</v>
      </c>
      <c r="N29" s="69">
        <v>15436203.104</v>
      </c>
      <c r="O29" s="69">
        <v>81175283.327500001</v>
      </c>
      <c r="P29" s="69">
        <v>122064</v>
      </c>
      <c r="Q29" s="69">
        <v>128341</v>
      </c>
      <c r="R29" s="70">
        <v>-4.8908766489274704</v>
      </c>
      <c r="S29" s="69">
        <v>6.9248743994953497</v>
      </c>
      <c r="T29" s="69">
        <v>7.1644740566148002</v>
      </c>
      <c r="U29" s="71">
        <v>-3.4599856011383099</v>
      </c>
    </row>
    <row r="30" spans="1:21" ht="12" thickBot="1" x14ac:dyDescent="0.2">
      <c r="A30" s="52"/>
      <c r="B30" s="54" t="s">
        <v>28</v>
      </c>
      <c r="C30" s="55"/>
      <c r="D30" s="69">
        <v>1138747.1413</v>
      </c>
      <c r="E30" s="69">
        <v>1037152.1764999999</v>
      </c>
      <c r="F30" s="70">
        <v>109.795569743955</v>
      </c>
      <c r="G30" s="69">
        <v>1519651.213</v>
      </c>
      <c r="H30" s="70">
        <v>-25.065229997615202</v>
      </c>
      <c r="I30" s="69">
        <v>125891.0773</v>
      </c>
      <c r="J30" s="70">
        <v>11.0552266376082</v>
      </c>
      <c r="K30" s="69">
        <v>189934.32769999999</v>
      </c>
      <c r="L30" s="70">
        <v>12.498547434779001</v>
      </c>
      <c r="M30" s="70">
        <v>-0.33718628525727001</v>
      </c>
      <c r="N30" s="69">
        <v>27366339.962400001</v>
      </c>
      <c r="O30" s="69">
        <v>142482424.35519999</v>
      </c>
      <c r="P30" s="69">
        <v>72179</v>
      </c>
      <c r="Q30" s="69">
        <v>100378</v>
      </c>
      <c r="R30" s="70">
        <v>-28.092809181294701</v>
      </c>
      <c r="S30" s="69">
        <v>15.776709864364999</v>
      </c>
      <c r="T30" s="69">
        <v>16.492976275677901</v>
      </c>
      <c r="U30" s="71">
        <v>-4.5400239813675798</v>
      </c>
    </row>
    <row r="31" spans="1:21" ht="12" thickBot="1" x14ac:dyDescent="0.2">
      <c r="A31" s="52"/>
      <c r="B31" s="54" t="s">
        <v>29</v>
      </c>
      <c r="C31" s="55"/>
      <c r="D31" s="69">
        <v>973602.57559999998</v>
      </c>
      <c r="E31" s="69">
        <v>556812.39150000003</v>
      </c>
      <c r="F31" s="70">
        <v>174.85289308616299</v>
      </c>
      <c r="G31" s="69">
        <v>1197420.4791000001</v>
      </c>
      <c r="H31" s="70">
        <v>-18.6916715896011</v>
      </c>
      <c r="I31" s="69">
        <v>2995.2213000000002</v>
      </c>
      <c r="J31" s="70">
        <v>0.30764311589399201</v>
      </c>
      <c r="K31" s="69">
        <v>24653.91</v>
      </c>
      <c r="L31" s="70">
        <v>2.05891835243458</v>
      </c>
      <c r="M31" s="70">
        <v>-0.878509279055533</v>
      </c>
      <c r="N31" s="69">
        <v>19998779.0623</v>
      </c>
      <c r="O31" s="69">
        <v>150103377.7344</v>
      </c>
      <c r="P31" s="69">
        <v>38890</v>
      </c>
      <c r="Q31" s="69">
        <v>48027</v>
      </c>
      <c r="R31" s="70">
        <v>-19.024715264330499</v>
      </c>
      <c r="S31" s="69">
        <v>25.034779521728002</v>
      </c>
      <c r="T31" s="69">
        <v>38.226405675973901</v>
      </c>
      <c r="U31" s="71">
        <v>-52.693198846815598</v>
      </c>
    </row>
    <row r="32" spans="1:21" ht="12" thickBot="1" x14ac:dyDescent="0.2">
      <c r="A32" s="52"/>
      <c r="B32" s="54" t="s">
        <v>30</v>
      </c>
      <c r="C32" s="55"/>
      <c r="D32" s="69">
        <v>113126.7306</v>
      </c>
      <c r="E32" s="69">
        <v>149694.56510000001</v>
      </c>
      <c r="F32" s="70">
        <v>75.571701968223294</v>
      </c>
      <c r="G32" s="69">
        <v>169848.81109999999</v>
      </c>
      <c r="H32" s="70">
        <v>-33.395629991548397</v>
      </c>
      <c r="I32" s="69">
        <v>33371.244200000001</v>
      </c>
      <c r="J32" s="70">
        <v>29.4989911075889</v>
      </c>
      <c r="K32" s="69">
        <v>49172.930699999997</v>
      </c>
      <c r="L32" s="70">
        <v>28.951000823343399</v>
      </c>
      <c r="M32" s="70">
        <v>-0.32134929269123302</v>
      </c>
      <c r="N32" s="69">
        <v>2328109.2006000001</v>
      </c>
      <c r="O32" s="69">
        <v>15561018.614600001</v>
      </c>
      <c r="P32" s="69">
        <v>23819</v>
      </c>
      <c r="Q32" s="69">
        <v>28022</v>
      </c>
      <c r="R32" s="70">
        <v>-14.998929412604401</v>
      </c>
      <c r="S32" s="69">
        <v>4.7494324111003801</v>
      </c>
      <c r="T32" s="69">
        <v>5.0681917993005499</v>
      </c>
      <c r="U32" s="71">
        <v>-6.7115259384502899</v>
      </c>
    </row>
    <row r="33" spans="1:21" ht="12" thickBot="1" x14ac:dyDescent="0.2">
      <c r="A33" s="52"/>
      <c r="B33" s="54" t="s">
        <v>31</v>
      </c>
      <c r="C33" s="55"/>
      <c r="D33" s="72"/>
      <c r="E33" s="72"/>
      <c r="F33" s="72"/>
      <c r="G33" s="69">
        <v>-150.71770000000001</v>
      </c>
      <c r="H33" s="72"/>
      <c r="I33" s="72"/>
      <c r="J33" s="72"/>
      <c r="K33" s="69">
        <v>-22.013400000000001</v>
      </c>
      <c r="L33" s="70">
        <v>14.6057165150477</v>
      </c>
      <c r="M33" s="72"/>
      <c r="N33" s="72"/>
      <c r="O33" s="69">
        <v>138.37620000000001</v>
      </c>
      <c r="P33" s="72"/>
      <c r="Q33" s="72"/>
      <c r="R33" s="72"/>
      <c r="S33" s="72"/>
      <c r="T33" s="72"/>
      <c r="U33" s="73"/>
    </row>
    <row r="34" spans="1:21" ht="12" thickBot="1" x14ac:dyDescent="0.2">
      <c r="A34" s="52"/>
      <c r="B34" s="54" t="s">
        <v>72</v>
      </c>
      <c r="C34" s="55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69">
        <v>1</v>
      </c>
      <c r="O34" s="69">
        <v>1</v>
      </c>
      <c r="P34" s="72"/>
      <c r="Q34" s="72"/>
      <c r="R34" s="72"/>
      <c r="S34" s="72"/>
      <c r="T34" s="72"/>
      <c r="U34" s="73"/>
    </row>
    <row r="35" spans="1:21" ht="12" customHeight="1" thickBot="1" x14ac:dyDescent="0.2">
      <c r="A35" s="52"/>
      <c r="B35" s="54" t="s">
        <v>32</v>
      </c>
      <c r="C35" s="55"/>
      <c r="D35" s="69">
        <v>122757.6102</v>
      </c>
      <c r="E35" s="69">
        <v>106762.5347</v>
      </c>
      <c r="F35" s="70">
        <v>114.98191809041001</v>
      </c>
      <c r="G35" s="69">
        <v>136556.18369999999</v>
      </c>
      <c r="H35" s="70">
        <v>-10.1046859440024</v>
      </c>
      <c r="I35" s="69">
        <v>10454.472299999999</v>
      </c>
      <c r="J35" s="70">
        <v>8.5163537176777009</v>
      </c>
      <c r="K35" s="69">
        <v>14201.065500000001</v>
      </c>
      <c r="L35" s="70">
        <v>10.3994305605364</v>
      </c>
      <c r="M35" s="70">
        <v>-0.26382479540003501</v>
      </c>
      <c r="N35" s="69">
        <v>2491023.8769999999</v>
      </c>
      <c r="O35" s="69">
        <v>24996825.5766</v>
      </c>
      <c r="P35" s="69">
        <v>9464</v>
      </c>
      <c r="Q35" s="69">
        <v>11653</v>
      </c>
      <c r="R35" s="70">
        <v>-18.7848622672273</v>
      </c>
      <c r="S35" s="69">
        <v>12.9710069949281</v>
      </c>
      <c r="T35" s="69">
        <v>13.642510280614401</v>
      </c>
      <c r="U35" s="71">
        <v>-5.17695569780245</v>
      </c>
    </row>
    <row r="36" spans="1:21" ht="12" customHeight="1" thickBot="1" x14ac:dyDescent="0.2">
      <c r="A36" s="52"/>
      <c r="B36" s="54" t="s">
        <v>70</v>
      </c>
      <c r="C36" s="55"/>
      <c r="D36" s="69">
        <v>12511.11</v>
      </c>
      <c r="E36" s="72"/>
      <c r="F36" s="72"/>
      <c r="G36" s="72"/>
      <c r="H36" s="72"/>
      <c r="I36" s="69">
        <v>-625.64</v>
      </c>
      <c r="J36" s="70">
        <v>-5.0006753997047397</v>
      </c>
      <c r="K36" s="72"/>
      <c r="L36" s="72"/>
      <c r="M36" s="72"/>
      <c r="N36" s="69">
        <v>731875.97</v>
      </c>
      <c r="O36" s="69">
        <v>1355387.16</v>
      </c>
      <c r="P36" s="69">
        <v>3</v>
      </c>
      <c r="Q36" s="69">
        <v>3</v>
      </c>
      <c r="R36" s="70">
        <v>0</v>
      </c>
      <c r="S36" s="69">
        <v>4170.37</v>
      </c>
      <c r="T36" s="69">
        <v>42925.926666666703</v>
      </c>
      <c r="U36" s="71">
        <v>-929.30739159035397</v>
      </c>
    </row>
    <row r="37" spans="1:21" ht="12" customHeight="1" thickBot="1" x14ac:dyDescent="0.2">
      <c r="A37" s="52"/>
      <c r="B37" s="54" t="s">
        <v>36</v>
      </c>
      <c r="C37" s="55"/>
      <c r="D37" s="69">
        <v>107438.38</v>
      </c>
      <c r="E37" s="69">
        <v>79877.476500000004</v>
      </c>
      <c r="F37" s="70">
        <v>134.50397372030099</v>
      </c>
      <c r="G37" s="72"/>
      <c r="H37" s="72"/>
      <c r="I37" s="69">
        <v>-630.63</v>
      </c>
      <c r="J37" s="70">
        <v>-0.58696901423867298</v>
      </c>
      <c r="K37" s="72"/>
      <c r="L37" s="72"/>
      <c r="M37" s="72"/>
      <c r="N37" s="69">
        <v>5828218.4699999997</v>
      </c>
      <c r="O37" s="69">
        <v>20501935.32</v>
      </c>
      <c r="P37" s="69">
        <v>47</v>
      </c>
      <c r="Q37" s="69">
        <v>142</v>
      </c>
      <c r="R37" s="70">
        <v>-66.901408450704196</v>
      </c>
      <c r="S37" s="69">
        <v>2285.9229787233999</v>
      </c>
      <c r="T37" s="69">
        <v>2789.2285211267599</v>
      </c>
      <c r="U37" s="71">
        <v>-22.017607202340301</v>
      </c>
    </row>
    <row r="38" spans="1:21" ht="12" customHeight="1" thickBot="1" x14ac:dyDescent="0.2">
      <c r="A38" s="52"/>
      <c r="B38" s="54" t="s">
        <v>37</v>
      </c>
      <c r="C38" s="55"/>
      <c r="D38" s="69">
        <v>44331.360000000001</v>
      </c>
      <c r="E38" s="69">
        <v>58638.231899999999</v>
      </c>
      <c r="F38" s="70">
        <v>75.601460964241696</v>
      </c>
      <c r="G38" s="72"/>
      <c r="H38" s="72"/>
      <c r="I38" s="69">
        <v>2456.44</v>
      </c>
      <c r="J38" s="70">
        <v>5.5410887462058502</v>
      </c>
      <c r="K38" s="72"/>
      <c r="L38" s="72"/>
      <c r="M38" s="72"/>
      <c r="N38" s="69">
        <v>4634055.6500000004</v>
      </c>
      <c r="O38" s="69">
        <v>27873905.920000002</v>
      </c>
      <c r="P38" s="69">
        <v>25</v>
      </c>
      <c r="Q38" s="69">
        <v>175</v>
      </c>
      <c r="R38" s="70">
        <v>-85.714285714285694</v>
      </c>
      <c r="S38" s="69">
        <v>1773.2544</v>
      </c>
      <c r="T38" s="69">
        <v>3076.1705142857099</v>
      </c>
      <c r="U38" s="71">
        <v>-73.475983721552495</v>
      </c>
    </row>
    <row r="39" spans="1:21" ht="12" thickBot="1" x14ac:dyDescent="0.2">
      <c r="A39" s="52"/>
      <c r="B39" s="54" t="s">
        <v>38</v>
      </c>
      <c r="C39" s="55"/>
      <c r="D39" s="69">
        <v>131022.93</v>
      </c>
      <c r="E39" s="69">
        <v>48985.3341</v>
      </c>
      <c r="F39" s="70">
        <v>267.47379069116101</v>
      </c>
      <c r="G39" s="72"/>
      <c r="H39" s="72"/>
      <c r="I39" s="69">
        <v>2905.46</v>
      </c>
      <c r="J39" s="70">
        <v>2.2175202462652899</v>
      </c>
      <c r="K39" s="72"/>
      <c r="L39" s="72"/>
      <c r="M39" s="72"/>
      <c r="N39" s="69">
        <v>4670301.8899999997</v>
      </c>
      <c r="O39" s="69">
        <v>14916350.470000001</v>
      </c>
      <c r="P39" s="69">
        <v>68</v>
      </c>
      <c r="Q39" s="69">
        <v>134</v>
      </c>
      <c r="R39" s="70">
        <v>-49.253731343283597</v>
      </c>
      <c r="S39" s="69">
        <v>1926.80779411765</v>
      </c>
      <c r="T39" s="69">
        <v>2331.40037313433</v>
      </c>
      <c r="U39" s="71">
        <v>-20.998076728351599</v>
      </c>
    </row>
    <row r="40" spans="1:21" ht="12" customHeight="1" thickBot="1" x14ac:dyDescent="0.2">
      <c r="A40" s="52"/>
      <c r="B40" s="54" t="s">
        <v>71</v>
      </c>
      <c r="C40" s="55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69">
        <v>367.14</v>
      </c>
      <c r="O40" s="69">
        <v>1522.18</v>
      </c>
      <c r="P40" s="72"/>
      <c r="Q40" s="69">
        <v>37</v>
      </c>
      <c r="R40" s="72"/>
      <c r="S40" s="72"/>
      <c r="T40" s="69">
        <v>0.691621621621622</v>
      </c>
      <c r="U40" s="73"/>
    </row>
    <row r="41" spans="1:21" ht="12" customHeight="1" thickBot="1" x14ac:dyDescent="0.2">
      <c r="A41" s="52"/>
      <c r="B41" s="54" t="s">
        <v>33</v>
      </c>
      <c r="C41" s="55"/>
      <c r="D41" s="69">
        <v>103195.7265</v>
      </c>
      <c r="E41" s="69">
        <v>78747.320000000007</v>
      </c>
      <c r="F41" s="70">
        <v>131.04665212733599</v>
      </c>
      <c r="G41" s="69">
        <v>246355.98079999999</v>
      </c>
      <c r="H41" s="70">
        <v>-58.111134073185802</v>
      </c>
      <c r="I41" s="69">
        <v>5354.8701000000001</v>
      </c>
      <c r="J41" s="70">
        <v>5.1890424939253696</v>
      </c>
      <c r="K41" s="69">
        <v>13551.726199999999</v>
      </c>
      <c r="L41" s="70">
        <v>5.5008716070107297</v>
      </c>
      <c r="M41" s="70">
        <v>-0.60485697386654702</v>
      </c>
      <c r="N41" s="69">
        <v>3074382.9010999999</v>
      </c>
      <c r="O41" s="69">
        <v>29391348.334100001</v>
      </c>
      <c r="P41" s="69">
        <v>224</v>
      </c>
      <c r="Q41" s="69">
        <v>334</v>
      </c>
      <c r="R41" s="70">
        <v>-32.934131736527</v>
      </c>
      <c r="S41" s="69">
        <v>460.69520758928599</v>
      </c>
      <c r="T41" s="69">
        <v>717.03388203592795</v>
      </c>
      <c r="U41" s="71">
        <v>-55.641706322061601</v>
      </c>
    </row>
    <row r="42" spans="1:21" ht="12" thickBot="1" x14ac:dyDescent="0.2">
      <c r="A42" s="52"/>
      <c r="B42" s="54" t="s">
        <v>34</v>
      </c>
      <c r="C42" s="55"/>
      <c r="D42" s="69">
        <v>326161.29310000001</v>
      </c>
      <c r="E42" s="69">
        <v>236722.9155</v>
      </c>
      <c r="F42" s="70">
        <v>137.78188411168</v>
      </c>
      <c r="G42" s="69">
        <v>466036.33730000001</v>
      </c>
      <c r="H42" s="70">
        <v>-30.013763521182</v>
      </c>
      <c r="I42" s="69">
        <v>22534.4503</v>
      </c>
      <c r="J42" s="70">
        <v>6.9089897473183699</v>
      </c>
      <c r="K42" s="69">
        <v>32742.235100000002</v>
      </c>
      <c r="L42" s="70">
        <v>7.0256828662102704</v>
      </c>
      <c r="M42" s="70">
        <v>-0.31176200307718199</v>
      </c>
      <c r="N42" s="69">
        <v>7525332.2851</v>
      </c>
      <c r="O42" s="69">
        <v>67171732.142199993</v>
      </c>
      <c r="P42" s="69">
        <v>1611</v>
      </c>
      <c r="Q42" s="69">
        <v>2387</v>
      </c>
      <c r="R42" s="70">
        <v>-32.509426057813201</v>
      </c>
      <c r="S42" s="69">
        <v>202.458903227809</v>
      </c>
      <c r="T42" s="69">
        <v>238.898525638877</v>
      </c>
      <c r="U42" s="71">
        <v>-17.998528012406599</v>
      </c>
    </row>
    <row r="43" spans="1:21" ht="12" thickBot="1" x14ac:dyDescent="0.2">
      <c r="A43" s="52"/>
      <c r="B43" s="54" t="s">
        <v>39</v>
      </c>
      <c r="C43" s="55"/>
      <c r="D43" s="69">
        <v>61654.66</v>
      </c>
      <c r="E43" s="69">
        <v>33467.060100000002</v>
      </c>
      <c r="F43" s="70">
        <v>184.224905969557</v>
      </c>
      <c r="G43" s="72"/>
      <c r="H43" s="72"/>
      <c r="I43" s="69">
        <v>2007.38</v>
      </c>
      <c r="J43" s="70">
        <v>3.2558447325798201</v>
      </c>
      <c r="K43" s="72"/>
      <c r="L43" s="72"/>
      <c r="M43" s="72"/>
      <c r="N43" s="69">
        <v>3038669.5</v>
      </c>
      <c r="O43" s="69">
        <v>11236661.279999999</v>
      </c>
      <c r="P43" s="69">
        <v>45</v>
      </c>
      <c r="Q43" s="69">
        <v>110</v>
      </c>
      <c r="R43" s="70">
        <v>-59.090909090909101</v>
      </c>
      <c r="S43" s="69">
        <v>1370.10355555556</v>
      </c>
      <c r="T43" s="69">
        <v>1869.67563636364</v>
      </c>
      <c r="U43" s="71">
        <v>-36.462359270756899</v>
      </c>
    </row>
    <row r="44" spans="1:21" ht="12" thickBot="1" x14ac:dyDescent="0.2">
      <c r="A44" s="52"/>
      <c r="B44" s="54" t="s">
        <v>40</v>
      </c>
      <c r="C44" s="55"/>
      <c r="D44" s="69">
        <v>32969.480000000003</v>
      </c>
      <c r="E44" s="69">
        <v>6808.7515000000003</v>
      </c>
      <c r="F44" s="70">
        <v>484.22210738635403</v>
      </c>
      <c r="G44" s="72"/>
      <c r="H44" s="72"/>
      <c r="I44" s="69">
        <v>4318.6899999999996</v>
      </c>
      <c r="J44" s="70">
        <v>13.0990540342159</v>
      </c>
      <c r="K44" s="72"/>
      <c r="L44" s="72"/>
      <c r="M44" s="72"/>
      <c r="N44" s="69">
        <v>1053408.57</v>
      </c>
      <c r="O44" s="69">
        <v>3498169.33</v>
      </c>
      <c r="P44" s="69">
        <v>36</v>
      </c>
      <c r="Q44" s="69">
        <v>75</v>
      </c>
      <c r="R44" s="70">
        <v>-52</v>
      </c>
      <c r="S44" s="69">
        <v>915.81888888888898</v>
      </c>
      <c r="T44" s="69">
        <v>1109.9924000000001</v>
      </c>
      <c r="U44" s="71">
        <v>-21.202173646657499</v>
      </c>
    </row>
    <row r="45" spans="1:21" ht="12" thickBot="1" x14ac:dyDescent="0.2">
      <c r="A45" s="53"/>
      <c r="B45" s="54" t="s">
        <v>35</v>
      </c>
      <c r="C45" s="55"/>
      <c r="D45" s="74">
        <v>15907.5924</v>
      </c>
      <c r="E45" s="75"/>
      <c r="F45" s="75"/>
      <c r="G45" s="74">
        <v>19551.447800000002</v>
      </c>
      <c r="H45" s="76">
        <v>-18.637266340961201</v>
      </c>
      <c r="I45" s="74">
        <v>2583.6005</v>
      </c>
      <c r="J45" s="76">
        <v>16.241304372369999</v>
      </c>
      <c r="K45" s="74">
        <v>1966.4921999999999</v>
      </c>
      <c r="L45" s="76">
        <v>10.058038770919101</v>
      </c>
      <c r="M45" s="76">
        <v>0.31381172017870201</v>
      </c>
      <c r="N45" s="74">
        <v>320856.6128</v>
      </c>
      <c r="O45" s="74">
        <v>3200420.5214999998</v>
      </c>
      <c r="P45" s="74">
        <v>18</v>
      </c>
      <c r="Q45" s="74">
        <v>25</v>
      </c>
      <c r="R45" s="76">
        <v>-28</v>
      </c>
      <c r="S45" s="74">
        <v>883.75513333333299</v>
      </c>
      <c r="T45" s="74">
        <v>968.53435999999999</v>
      </c>
      <c r="U45" s="77">
        <v>-9.5930675216445795</v>
      </c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41:C41"/>
    <mergeCell ref="B42:C42"/>
    <mergeCell ref="B31:C31"/>
    <mergeCell ref="B32:C32"/>
    <mergeCell ref="B33:C33"/>
    <mergeCell ref="B34:C34"/>
    <mergeCell ref="B35:C35"/>
    <mergeCell ref="B36:C36"/>
    <mergeCell ref="B43:C43"/>
    <mergeCell ref="B44:C44"/>
    <mergeCell ref="B45:C45"/>
    <mergeCell ref="B37:C37"/>
    <mergeCell ref="B38:C38"/>
    <mergeCell ref="B39:C39"/>
    <mergeCell ref="B40:C40"/>
    <mergeCell ref="B25:C25"/>
    <mergeCell ref="B26:C26"/>
    <mergeCell ref="B27:C27"/>
    <mergeCell ref="B18:C1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3" workbookViewId="0">
      <selection activeCell="F33" sqref="F33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64976</v>
      </c>
      <c r="D2" s="32">
        <v>543294.73068119702</v>
      </c>
      <c r="E2" s="32">
        <v>427176.02192478598</v>
      </c>
      <c r="F2" s="32">
        <v>116118.70875640999</v>
      </c>
      <c r="G2" s="32">
        <v>427176.02192478598</v>
      </c>
      <c r="H2" s="32">
        <v>0.21373059998358099</v>
      </c>
    </row>
    <row r="3" spans="1:8" ht="14.25" x14ac:dyDescent="0.2">
      <c r="A3" s="32">
        <v>2</v>
      </c>
      <c r="B3" s="33">
        <v>13</v>
      </c>
      <c r="C3" s="32">
        <v>16172</v>
      </c>
      <c r="D3" s="32">
        <v>73867.154964503396</v>
      </c>
      <c r="E3" s="32">
        <v>57864.106270009797</v>
      </c>
      <c r="F3" s="32">
        <v>16003.0486944936</v>
      </c>
      <c r="G3" s="32">
        <v>57864.106270009797</v>
      </c>
      <c r="H3" s="32">
        <v>0.21664633898765701</v>
      </c>
    </row>
    <row r="4" spans="1:8" ht="14.25" x14ac:dyDescent="0.2">
      <c r="A4" s="32">
        <v>3</v>
      </c>
      <c r="B4" s="33">
        <v>14</v>
      </c>
      <c r="C4" s="32">
        <v>112609</v>
      </c>
      <c r="D4" s="32">
        <v>106446.233292308</v>
      </c>
      <c r="E4" s="32">
        <v>81892.423002564101</v>
      </c>
      <c r="F4" s="32">
        <v>24553.8102897436</v>
      </c>
      <c r="G4" s="32">
        <v>81892.423002564101</v>
      </c>
      <c r="H4" s="32">
        <v>0.23066866276345699</v>
      </c>
    </row>
    <row r="5" spans="1:8" ht="14.25" x14ac:dyDescent="0.2">
      <c r="A5" s="32">
        <v>4</v>
      </c>
      <c r="B5" s="33">
        <v>15</v>
      </c>
      <c r="C5" s="32">
        <v>3299</v>
      </c>
      <c r="D5" s="32">
        <v>45969.845430769201</v>
      </c>
      <c r="E5" s="32">
        <v>37531.331864102598</v>
      </c>
      <c r="F5" s="32">
        <v>8438.5135666666702</v>
      </c>
      <c r="G5" s="32">
        <v>37531.331864102598</v>
      </c>
      <c r="H5" s="32">
        <v>0.18356628106081199</v>
      </c>
    </row>
    <row r="6" spans="1:8" ht="14.25" x14ac:dyDescent="0.2">
      <c r="A6" s="32">
        <v>5</v>
      </c>
      <c r="B6" s="33">
        <v>16</v>
      </c>
      <c r="C6" s="32">
        <v>2121</v>
      </c>
      <c r="D6" s="32">
        <v>122553.898823932</v>
      </c>
      <c r="E6" s="32">
        <v>105798.98630598299</v>
      </c>
      <c r="F6" s="32">
        <v>16754.912517948698</v>
      </c>
      <c r="G6" s="32">
        <v>105798.98630598299</v>
      </c>
      <c r="H6" s="32">
        <v>0.136714642934533</v>
      </c>
    </row>
    <row r="7" spans="1:8" ht="14.25" x14ac:dyDescent="0.2">
      <c r="A7" s="32">
        <v>6</v>
      </c>
      <c r="B7" s="33">
        <v>17</v>
      </c>
      <c r="C7" s="32">
        <v>20364</v>
      </c>
      <c r="D7" s="32">
        <v>233204.52875042701</v>
      </c>
      <c r="E7" s="32">
        <v>184213.744981197</v>
      </c>
      <c r="F7" s="32">
        <v>48990.783769230802</v>
      </c>
      <c r="G7" s="32">
        <v>184213.744981197</v>
      </c>
      <c r="H7" s="32">
        <v>0.210076468204698</v>
      </c>
    </row>
    <row r="8" spans="1:8" ht="14.25" x14ac:dyDescent="0.2">
      <c r="A8" s="32">
        <v>7</v>
      </c>
      <c r="B8" s="33">
        <v>18</v>
      </c>
      <c r="C8" s="32">
        <v>55816</v>
      </c>
      <c r="D8" s="32">
        <v>121314.31555897401</v>
      </c>
      <c r="E8" s="32">
        <v>102630.059730769</v>
      </c>
      <c r="F8" s="32">
        <v>18684.2558282051</v>
      </c>
      <c r="G8" s="32">
        <v>102630.059730769</v>
      </c>
      <c r="H8" s="32">
        <v>0.15401525979942701</v>
      </c>
    </row>
    <row r="9" spans="1:8" ht="14.25" x14ac:dyDescent="0.2">
      <c r="A9" s="32">
        <v>8</v>
      </c>
      <c r="B9" s="33">
        <v>19</v>
      </c>
      <c r="C9" s="32">
        <v>14716</v>
      </c>
      <c r="D9" s="32">
        <v>91918.230383760703</v>
      </c>
      <c r="E9" s="32">
        <v>73872.252335042707</v>
      </c>
      <c r="F9" s="32">
        <v>18045.978048717901</v>
      </c>
      <c r="G9" s="32">
        <v>73872.252335042707</v>
      </c>
      <c r="H9" s="32">
        <v>0.19632643027803701</v>
      </c>
    </row>
    <row r="10" spans="1:8" ht="14.25" x14ac:dyDescent="0.2">
      <c r="A10" s="32">
        <v>9</v>
      </c>
      <c r="B10" s="33">
        <v>21</v>
      </c>
      <c r="C10" s="32">
        <v>189981</v>
      </c>
      <c r="D10" s="32">
        <v>716095.47791880299</v>
      </c>
      <c r="E10" s="32">
        <v>666829.55730341899</v>
      </c>
      <c r="F10" s="32">
        <v>49265.920615384603</v>
      </c>
      <c r="G10" s="32">
        <v>666829.55730341899</v>
      </c>
      <c r="H10" s="35">
        <v>6.8797977552611703E-2</v>
      </c>
    </row>
    <row r="11" spans="1:8" ht="14.25" x14ac:dyDescent="0.2">
      <c r="A11" s="32">
        <v>10</v>
      </c>
      <c r="B11" s="33">
        <v>22</v>
      </c>
      <c r="C11" s="32">
        <v>50729</v>
      </c>
      <c r="D11" s="32">
        <v>748255.59174957301</v>
      </c>
      <c r="E11" s="32">
        <v>698385.51358547003</v>
      </c>
      <c r="F11" s="32">
        <v>49870.078164102597</v>
      </c>
      <c r="G11" s="32">
        <v>698385.51358547003</v>
      </c>
      <c r="H11" s="32">
        <v>6.6648453702158397E-2</v>
      </c>
    </row>
    <row r="12" spans="1:8" ht="14.25" x14ac:dyDescent="0.2">
      <c r="A12" s="32">
        <v>11</v>
      </c>
      <c r="B12" s="33">
        <v>23</v>
      </c>
      <c r="C12" s="32">
        <v>204023.774</v>
      </c>
      <c r="D12" s="32">
        <v>1540527.9040254001</v>
      </c>
      <c r="E12" s="32">
        <v>1349060.2828009899</v>
      </c>
      <c r="F12" s="32">
        <v>191467.62122440801</v>
      </c>
      <c r="G12" s="32">
        <v>1349060.2828009899</v>
      </c>
      <c r="H12" s="32">
        <v>0.12428701922510001</v>
      </c>
    </row>
    <row r="13" spans="1:8" ht="14.25" x14ac:dyDescent="0.2">
      <c r="A13" s="32">
        <v>12</v>
      </c>
      <c r="B13" s="33">
        <v>24</v>
      </c>
      <c r="C13" s="32">
        <v>25007.144</v>
      </c>
      <c r="D13" s="32">
        <v>460334.55131794902</v>
      </c>
      <c r="E13" s="32">
        <v>423632.98163589701</v>
      </c>
      <c r="F13" s="32">
        <v>36701.569682051297</v>
      </c>
      <c r="G13" s="32">
        <v>423632.98163589701</v>
      </c>
      <c r="H13" s="32">
        <v>7.9728036005495995E-2</v>
      </c>
    </row>
    <row r="14" spans="1:8" ht="14.25" x14ac:dyDescent="0.2">
      <c r="A14" s="32">
        <v>13</v>
      </c>
      <c r="B14" s="33">
        <v>25</v>
      </c>
      <c r="C14" s="32">
        <v>88392</v>
      </c>
      <c r="D14" s="32">
        <v>1050282.2305000001</v>
      </c>
      <c r="E14" s="32">
        <v>982103.72739999997</v>
      </c>
      <c r="F14" s="32">
        <v>68178.503100000002</v>
      </c>
      <c r="G14" s="32">
        <v>982103.72739999997</v>
      </c>
      <c r="H14" s="32">
        <v>6.4914459294948504E-2</v>
      </c>
    </row>
    <row r="15" spans="1:8" ht="14.25" x14ac:dyDescent="0.2">
      <c r="A15" s="32">
        <v>14</v>
      </c>
      <c r="B15" s="33">
        <v>26</v>
      </c>
      <c r="C15" s="32">
        <v>96116</v>
      </c>
      <c r="D15" s="32">
        <v>347636.71070970403</v>
      </c>
      <c r="E15" s="32">
        <v>320216.09881732101</v>
      </c>
      <c r="F15" s="32">
        <v>27420.611892383298</v>
      </c>
      <c r="G15" s="32">
        <v>320216.09881732101</v>
      </c>
      <c r="H15" s="32">
        <v>7.8877204413779697E-2</v>
      </c>
    </row>
    <row r="16" spans="1:8" ht="14.25" x14ac:dyDescent="0.2">
      <c r="A16" s="32">
        <v>15</v>
      </c>
      <c r="B16" s="33">
        <v>27</v>
      </c>
      <c r="C16" s="32">
        <v>156640.08799999999</v>
      </c>
      <c r="D16" s="32">
        <v>1078546.61132051</v>
      </c>
      <c r="E16" s="32">
        <v>957839.50423846196</v>
      </c>
      <c r="F16" s="32">
        <v>120707.10708205101</v>
      </c>
      <c r="G16" s="32">
        <v>957839.50423846196</v>
      </c>
      <c r="H16" s="32">
        <v>0.11191644924299</v>
      </c>
    </row>
    <row r="17" spans="1:8" ht="14.25" x14ac:dyDescent="0.2">
      <c r="A17" s="32">
        <v>16</v>
      </c>
      <c r="B17" s="33">
        <v>29</v>
      </c>
      <c r="C17" s="32">
        <v>178677</v>
      </c>
      <c r="D17" s="32">
        <v>2236831.9352000002</v>
      </c>
      <c r="E17" s="32">
        <v>2043663.3345794899</v>
      </c>
      <c r="F17" s="32">
        <v>193168.600620513</v>
      </c>
      <c r="G17" s="32">
        <v>2043663.3345794899</v>
      </c>
      <c r="H17" s="32">
        <v>8.6358119973479905E-2</v>
      </c>
    </row>
    <row r="18" spans="1:8" ht="14.25" x14ac:dyDescent="0.2">
      <c r="A18" s="32">
        <v>17</v>
      </c>
      <c r="B18" s="33">
        <v>31</v>
      </c>
      <c r="C18" s="32">
        <v>28598.350999999999</v>
      </c>
      <c r="D18" s="32">
        <v>203848.335330731</v>
      </c>
      <c r="E18" s="32">
        <v>170780.18388906599</v>
      </c>
      <c r="F18" s="32">
        <v>33068.151441665803</v>
      </c>
      <c r="G18" s="32">
        <v>170780.18388906599</v>
      </c>
      <c r="H18" s="32">
        <v>0.16221938426926399</v>
      </c>
    </row>
    <row r="19" spans="1:8" ht="14.25" x14ac:dyDescent="0.2">
      <c r="A19" s="32">
        <v>18</v>
      </c>
      <c r="B19" s="33">
        <v>32</v>
      </c>
      <c r="C19" s="32">
        <v>12200.33</v>
      </c>
      <c r="D19" s="32">
        <v>185753.63399664199</v>
      </c>
      <c r="E19" s="32">
        <v>168503.03430903101</v>
      </c>
      <c r="F19" s="32">
        <v>17250.599687610302</v>
      </c>
      <c r="G19" s="32">
        <v>168503.03430903101</v>
      </c>
      <c r="H19" s="32">
        <v>9.2868167994614503E-2</v>
      </c>
    </row>
    <row r="20" spans="1:8" ht="14.25" x14ac:dyDescent="0.2">
      <c r="A20" s="32">
        <v>19</v>
      </c>
      <c r="B20" s="33">
        <v>33</v>
      </c>
      <c r="C20" s="32">
        <v>37249.807000000001</v>
      </c>
      <c r="D20" s="32">
        <v>541546.58799816202</v>
      </c>
      <c r="E20" s="32">
        <v>421930.21683965501</v>
      </c>
      <c r="F20" s="32">
        <v>119616.371158507</v>
      </c>
      <c r="G20" s="32">
        <v>421930.21683965501</v>
      </c>
      <c r="H20" s="32">
        <v>0.22087918899216299</v>
      </c>
    </row>
    <row r="21" spans="1:8" ht="14.25" x14ac:dyDescent="0.2">
      <c r="A21" s="32">
        <v>20</v>
      </c>
      <c r="B21" s="33">
        <v>34</v>
      </c>
      <c r="C21" s="32">
        <v>42938.207999999999</v>
      </c>
      <c r="D21" s="32">
        <v>246633.82571757099</v>
      </c>
      <c r="E21" s="32">
        <v>200386.020404635</v>
      </c>
      <c r="F21" s="32">
        <v>46247.805312935197</v>
      </c>
      <c r="G21" s="32">
        <v>200386.020404635</v>
      </c>
      <c r="H21" s="32">
        <v>0.18751606831860601</v>
      </c>
    </row>
    <row r="22" spans="1:8" ht="14.25" x14ac:dyDescent="0.2">
      <c r="A22" s="32">
        <v>21</v>
      </c>
      <c r="B22" s="33">
        <v>35</v>
      </c>
      <c r="C22" s="32">
        <v>33911.934999999998</v>
      </c>
      <c r="D22" s="32">
        <v>701733.54536194704</v>
      </c>
      <c r="E22" s="32">
        <v>674175.487037168</v>
      </c>
      <c r="F22" s="32">
        <v>27558.058324778802</v>
      </c>
      <c r="G22" s="32">
        <v>674175.487037168</v>
      </c>
      <c r="H22" s="32">
        <v>3.9271399389300403E-2</v>
      </c>
    </row>
    <row r="23" spans="1:8" ht="14.25" x14ac:dyDescent="0.2">
      <c r="A23" s="32">
        <v>22</v>
      </c>
      <c r="B23" s="33">
        <v>36</v>
      </c>
      <c r="C23" s="32">
        <v>193297.41399999999</v>
      </c>
      <c r="D23" s="32">
        <v>845277.86801150395</v>
      </c>
      <c r="E23" s="32">
        <v>760659.415462462</v>
      </c>
      <c r="F23" s="32">
        <v>84618.452549042398</v>
      </c>
      <c r="G23" s="32">
        <v>760659.415462462</v>
      </c>
      <c r="H23" s="32">
        <v>0.10010726147143199</v>
      </c>
    </row>
    <row r="24" spans="1:8" ht="14.25" x14ac:dyDescent="0.2">
      <c r="A24" s="32">
        <v>23</v>
      </c>
      <c r="B24" s="33">
        <v>37</v>
      </c>
      <c r="C24" s="32">
        <v>119178.961</v>
      </c>
      <c r="D24" s="32">
        <v>1138747.15043837</v>
      </c>
      <c r="E24" s="32">
        <v>1012856.07779715</v>
      </c>
      <c r="F24" s="32">
        <v>125891.072641222</v>
      </c>
      <c r="G24" s="32">
        <v>1012856.07779715</v>
      </c>
      <c r="H24" s="32">
        <v>0.110552261397764</v>
      </c>
    </row>
    <row r="25" spans="1:8" ht="14.25" x14ac:dyDescent="0.2">
      <c r="A25" s="32">
        <v>24</v>
      </c>
      <c r="B25" s="33">
        <v>38</v>
      </c>
      <c r="C25" s="32">
        <v>252807.57</v>
      </c>
      <c r="D25" s="32">
        <v>973602.53405929205</v>
      </c>
      <c r="E25" s="32">
        <v>970607.34003539803</v>
      </c>
      <c r="F25" s="32">
        <v>2995.19402389381</v>
      </c>
      <c r="G25" s="32">
        <v>970607.34003539803</v>
      </c>
      <c r="H25" s="32">
        <v>3.0764032745537202E-3</v>
      </c>
    </row>
    <row r="26" spans="1:8" ht="14.25" x14ac:dyDescent="0.2">
      <c r="A26" s="32">
        <v>25</v>
      </c>
      <c r="B26" s="33">
        <v>39</v>
      </c>
      <c r="C26" s="32">
        <v>77825.764999999999</v>
      </c>
      <c r="D26" s="32">
        <v>113126.66549580199</v>
      </c>
      <c r="E26" s="32">
        <v>79755.486028372397</v>
      </c>
      <c r="F26" s="32">
        <v>33371.179467429698</v>
      </c>
      <c r="G26" s="32">
        <v>79755.486028372397</v>
      </c>
      <c r="H26" s="32">
        <v>0.29498950862887402</v>
      </c>
    </row>
    <row r="27" spans="1:8" ht="14.25" x14ac:dyDescent="0.2">
      <c r="A27" s="32">
        <v>26</v>
      </c>
      <c r="B27" s="33">
        <v>42</v>
      </c>
      <c r="C27" s="32">
        <v>8588.6170000000002</v>
      </c>
      <c r="D27" s="32">
        <v>122757.61010000001</v>
      </c>
      <c r="E27" s="32">
        <v>112303.1384</v>
      </c>
      <c r="F27" s="32">
        <v>10454.4717</v>
      </c>
      <c r="G27" s="32">
        <v>112303.1384</v>
      </c>
      <c r="H27" s="32">
        <v>8.5163532358471697E-2</v>
      </c>
    </row>
    <row r="28" spans="1:8" ht="14.25" x14ac:dyDescent="0.2">
      <c r="A28" s="32">
        <v>27</v>
      </c>
      <c r="B28" s="33">
        <v>75</v>
      </c>
      <c r="C28" s="32">
        <v>240</v>
      </c>
      <c r="D28" s="32">
        <v>103195.726495726</v>
      </c>
      <c r="E28" s="32">
        <v>97840.854700854703</v>
      </c>
      <c r="F28" s="32">
        <v>5354.8717948717904</v>
      </c>
      <c r="G28" s="32">
        <v>97840.854700854703</v>
      </c>
      <c r="H28" s="32">
        <v>5.1890441365258902E-2</v>
      </c>
    </row>
    <row r="29" spans="1:8" ht="14.25" x14ac:dyDescent="0.2">
      <c r="A29" s="32">
        <v>28</v>
      </c>
      <c r="B29" s="33">
        <v>76</v>
      </c>
      <c r="C29" s="32">
        <v>1777</v>
      </c>
      <c r="D29" s="32">
        <v>326161.28754444403</v>
      </c>
      <c r="E29" s="32">
        <v>303626.841394872</v>
      </c>
      <c r="F29" s="32">
        <v>22534.446149572599</v>
      </c>
      <c r="G29" s="32">
        <v>303626.841394872</v>
      </c>
      <c r="H29" s="32">
        <v>6.9089885924926001E-2</v>
      </c>
    </row>
    <row r="30" spans="1:8" ht="14.25" x14ac:dyDescent="0.2">
      <c r="A30" s="32">
        <v>29</v>
      </c>
      <c r="B30" s="33">
        <v>99</v>
      </c>
      <c r="C30" s="32">
        <v>19</v>
      </c>
      <c r="D30" s="32">
        <v>15907.592466530499</v>
      </c>
      <c r="E30" s="32">
        <v>13323.9916345208</v>
      </c>
      <c r="F30" s="32">
        <v>2583.6008320096798</v>
      </c>
      <c r="G30" s="32">
        <v>13323.9916345208</v>
      </c>
      <c r="H30" s="32">
        <v>0.16241306391558399</v>
      </c>
    </row>
    <row r="31" spans="1:8" ht="14.25" x14ac:dyDescent="0.2">
      <c r="A31" s="32"/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70</v>
      </c>
      <c r="C32" s="38">
        <v>3</v>
      </c>
      <c r="D32" s="38">
        <v>12511.11</v>
      </c>
      <c r="E32" s="38">
        <v>13136.75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43</v>
      </c>
      <c r="D33" s="38">
        <v>107438.38</v>
      </c>
      <c r="E33" s="38">
        <v>108069.01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17</v>
      </c>
      <c r="D34" s="38">
        <v>44331.360000000001</v>
      </c>
      <c r="E34" s="38">
        <v>41874.92</v>
      </c>
      <c r="F34" s="32"/>
      <c r="G34" s="32"/>
      <c r="H34" s="32"/>
    </row>
    <row r="35" spans="1:8" ht="14.25" x14ac:dyDescent="0.2">
      <c r="A35" s="32"/>
      <c r="B35" s="37">
        <v>74</v>
      </c>
      <c r="C35" s="38">
        <v>0</v>
      </c>
      <c r="D35" s="38">
        <v>0</v>
      </c>
      <c r="E35" s="38">
        <v>0</v>
      </c>
      <c r="F35" s="32"/>
      <c r="G35" s="32"/>
      <c r="H35" s="32"/>
    </row>
    <row r="36" spans="1:8" ht="14.25" x14ac:dyDescent="0.2">
      <c r="A36" s="32"/>
      <c r="B36" s="37">
        <v>73</v>
      </c>
      <c r="C36" s="38">
        <v>62</v>
      </c>
      <c r="D36" s="38">
        <v>131022.93</v>
      </c>
      <c r="E36" s="38">
        <v>128117.47</v>
      </c>
      <c r="F36" s="32"/>
      <c r="G36" s="32"/>
      <c r="H36" s="32"/>
    </row>
    <row r="37" spans="1:8" ht="14.25" x14ac:dyDescent="0.2">
      <c r="A37" s="32"/>
      <c r="B37" s="37">
        <v>77</v>
      </c>
      <c r="C37" s="38">
        <v>35</v>
      </c>
      <c r="D37" s="38">
        <v>61654.66</v>
      </c>
      <c r="E37" s="38">
        <v>59647.28</v>
      </c>
      <c r="F37" s="32"/>
      <c r="G37" s="32"/>
      <c r="H37" s="32"/>
    </row>
    <row r="38" spans="1:8" ht="14.25" x14ac:dyDescent="0.2">
      <c r="A38" s="32"/>
      <c r="B38" s="37">
        <v>78</v>
      </c>
      <c r="C38" s="38">
        <v>34</v>
      </c>
      <c r="D38" s="38">
        <v>32969.480000000003</v>
      </c>
      <c r="E38" s="38">
        <v>28650.79</v>
      </c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2015-04-21T00:27:19Z</dcterms:modified>
</cp:coreProperties>
</file>