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<sst xmlns="http://schemas.openxmlformats.org/spreadsheetml/2006/main" count="121" uniqueCount="80">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</sst>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5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5" fillId="34" borderId="10" xfId="0" applyFont="1" applyFill="1" applyBorder="1" applyAlignment="1">
      <alignment horizontal="right" vertical="top" wrapText="1"/>
    </xf>
    <xf numFmtId="0" fontId="44" fillId="33" borderId="18" xfId="0" applyFont="1" applyFill="1" applyBorder="1" applyAlignment="1">
      <alignment vertical="center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03" Type="http://schemas.openxmlformats.org/officeDocument/2006/relationships/hyperlink" Target="cid:38ae8ad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929" Type="http://schemas.openxmlformats.org/officeDocument/2006/relationships/hyperlink" Target="cid:63d1608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85" Type="http://schemas.openxmlformats.org/officeDocument/2006/relationships/hyperlink" Target="cid:d9df1e0c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492" Type="http://schemas.openxmlformats.org/officeDocument/2006/relationships/image" Target="cid:12de1e3b13" TargetMode="External"/><Relationship Id="rId713" Type="http://schemas.openxmlformats.org/officeDocument/2006/relationships/hyperlink" Target="cid:f697258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296" Type="http://schemas.openxmlformats.org/officeDocument/2006/relationships/image" Target="cid:ea6dd089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1007" Type="http://schemas.openxmlformats.org/officeDocument/2006/relationships/hyperlink" Target="cid:5e9df3a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00" Type="http://schemas.openxmlformats.org/officeDocument/2006/relationships/image" Target="cid:21e7f28513" TargetMode="External"/><Relationship Id="rId942" Type="http://schemas.openxmlformats.org/officeDocument/2006/relationships/image" Target="cid:735d0c7c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1018" Type="http://schemas.openxmlformats.org/officeDocument/2006/relationships/image" Target="cid:18a012fe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44" Type="http://schemas.openxmlformats.org/officeDocument/2006/relationships/image" Target="cid:8badad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911" Type="http://schemas.openxmlformats.org/officeDocument/2006/relationships/hyperlink" Target="cid:3aba824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53" Type="http://schemas.openxmlformats.org/officeDocument/2006/relationships/hyperlink" Target="cid:a1a4c1b02" TargetMode="External"/><Relationship Id="rId995" Type="http://schemas.openxmlformats.org/officeDocument/2006/relationships/hyperlink" Target="cid:f48d61b42" TargetMode="External"/><Relationship Id="rId1029" Type="http://schemas.openxmlformats.org/officeDocument/2006/relationships/hyperlink" Target="cid:2cc4cfaa2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813" Type="http://schemas.openxmlformats.org/officeDocument/2006/relationships/hyperlink" Target="cid:34302f7c2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897" Type="http://schemas.openxmlformats.org/officeDocument/2006/relationships/hyperlink" Target="cid:c559d0a2" TargetMode="External"/><Relationship Id="rId922" Type="http://schemas.openxmlformats.org/officeDocument/2006/relationships/image" Target="cid:4512b67e13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964" Type="http://schemas.openxmlformats.org/officeDocument/2006/relationships/image" Target="cid:abd99a78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824" Type="http://schemas.openxmlformats.org/officeDocument/2006/relationships/image" Target="cid:4e36e8ed13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051" Type="http://schemas.openxmlformats.org/officeDocument/2006/relationships/hyperlink" Target="cid:604f45e62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933" Type="http://schemas.openxmlformats.org/officeDocument/2006/relationships/hyperlink" Target="cid:63da869f2" TargetMode="External"/><Relationship Id="rId975" Type="http://schemas.openxmlformats.org/officeDocument/2006/relationships/hyperlink" Target="cid:d01d3d0f2" TargetMode="External"/><Relationship Id="rId1009" Type="http://schemas.openxmlformats.org/officeDocument/2006/relationships/hyperlink" Target="cid:8ad64092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877" Type="http://schemas.openxmlformats.org/officeDocument/2006/relationships/hyperlink" Target="cid:d8d2fa762" TargetMode="External"/><Relationship Id="rId1020" Type="http://schemas.openxmlformats.org/officeDocument/2006/relationships/image" Target="cid:1d3d4559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44" Type="http://schemas.openxmlformats.org/officeDocument/2006/relationships/image" Target="cid:78cb74d1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888" Type="http://schemas.openxmlformats.org/officeDocument/2006/relationships/image" Target="cid:f7adb91813" TargetMode="External"/><Relationship Id="rId1031" Type="http://schemas.openxmlformats.org/officeDocument/2006/relationships/hyperlink" Target="cid:3c40a5d62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913" Type="http://schemas.openxmlformats.org/officeDocument/2006/relationships/hyperlink" Target="cid:3ac144212" TargetMode="External"/><Relationship Id="rId955" Type="http://schemas.openxmlformats.org/officeDocument/2006/relationships/hyperlink" Target="cid:a1a7038a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997" Type="http://schemas.openxmlformats.org/officeDocument/2006/relationships/hyperlink" Target="cid:f929b1ac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42" Type="http://schemas.openxmlformats.org/officeDocument/2006/relationships/image" Target="cid:46cf38f3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924" Type="http://schemas.openxmlformats.org/officeDocument/2006/relationships/image" Target="cid:4a2ab0b913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1011" Type="http://schemas.openxmlformats.org/officeDocument/2006/relationships/hyperlink" Target="cid:182b7372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977" Type="http://schemas.openxmlformats.org/officeDocument/2006/relationships/hyperlink" Target="cid:d0e52282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946" Type="http://schemas.openxmlformats.org/officeDocument/2006/relationships/image" Target="cid:a198408913" TargetMode="External"/><Relationship Id="rId988" Type="http://schemas.openxmlformats.org/officeDocument/2006/relationships/image" Target="cid:e4e34c2d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999" Type="http://schemas.openxmlformats.org/officeDocument/2006/relationships/hyperlink" Target="cid:fab0f934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002" Type="http://schemas.openxmlformats.org/officeDocument/2006/relationships/image" Target="cid:ff287060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44" Type="http://schemas.openxmlformats.org/officeDocument/2006/relationships/image" Target="cid:4cfb5dd6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968" Type="http://schemas.openxmlformats.org/officeDocument/2006/relationships/image" Target="cid:b63ca78c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979" Type="http://schemas.openxmlformats.org/officeDocument/2006/relationships/hyperlink" Target="cid:d5f7a4d8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990" Type="http://schemas.openxmlformats.org/officeDocument/2006/relationships/image" Target="cid:f42ce197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1024" Type="http://schemas.openxmlformats.org/officeDocument/2006/relationships/image" Target="cid:1e566ab7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1035" Type="http://schemas.openxmlformats.org/officeDocument/2006/relationships/hyperlink" Target="cid:3c488215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1004" Type="http://schemas.openxmlformats.org/officeDocument/2006/relationships/image" Target="cid:38ae8d613" TargetMode="External"/><Relationship Id="rId1046" Type="http://schemas.openxmlformats.org/officeDocument/2006/relationships/image" Target="cid:50bbfaca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15" Type="http://schemas.openxmlformats.org/officeDocument/2006/relationships/hyperlink" Target="cid:1831f93f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992" Type="http://schemas.openxmlformats.org/officeDocument/2006/relationships/image" Target="cid:f430371913" TargetMode="External"/><Relationship Id="rId1026" Type="http://schemas.openxmlformats.org/officeDocument/2006/relationships/image" Target="cid:22e2ff86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1037" Type="http://schemas.openxmlformats.org/officeDocument/2006/relationships/hyperlink" Target="cid:424b116c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006" Type="http://schemas.openxmlformats.org/officeDocument/2006/relationships/image" Target="cid:554d067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983" Type="http://schemas.openxmlformats.org/officeDocument/2006/relationships/hyperlink" Target="cid:e026835a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994" Type="http://schemas.openxmlformats.org/officeDocument/2006/relationships/image" Target="cid:f433b64d13" TargetMode="External"/><Relationship Id="rId1028" Type="http://schemas.openxmlformats.org/officeDocument/2006/relationships/image" Target="cid:27ab636a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008" Type="http://schemas.openxmlformats.org/officeDocument/2006/relationships/image" Target="cid:5e9df5d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985" Type="http://schemas.openxmlformats.org/officeDocument/2006/relationships/hyperlink" Target="cid:e4bd50d72" TargetMode="External"/><Relationship Id="rId1019" Type="http://schemas.openxmlformats.org/officeDocument/2006/relationships/hyperlink" Target="cid:1d3d4537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41" Type="http://schemas.openxmlformats.org/officeDocument/2006/relationships/hyperlink" Target="cid:46cf38cf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1010" Type="http://schemas.openxmlformats.org/officeDocument/2006/relationships/image" Target="cid:8ad642d13" TargetMode="External"/><Relationship Id="rId1052" Type="http://schemas.openxmlformats.org/officeDocument/2006/relationships/image" Target="cid:604f460c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833" Type="http://schemas.openxmlformats.org/officeDocument/2006/relationships/hyperlink" Target="cid:6791f206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5" sqref="L5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6" t="s">
        <v>4</v>
      </c>
      <c r="D2" s="66"/>
      <c r="E2" s="13"/>
      <c r="F2" s="24"/>
      <c r="G2" s="14"/>
      <c r="H2" s="24"/>
      <c r="I2" s="20"/>
      <c r="J2" s="21"/>
      <c r="K2" s="22"/>
      <c r="L2" s="22"/>
    </row>
    <row r="3" spans="1:13">
      <c r="A3" s="68" t="s">
        <v>5</v>
      </c>
      <c r="B3" s="68"/>
      <c r="C3" s="68"/>
      <c r="D3" s="68"/>
      <c r="E3" s="15">
        <f>SUM(E4:E42)</f>
        <v>35566548.845299996</v>
      </c>
      <c r="F3" s="25">
        <f>RA!I7</f>
        <v>2213944.1902000001</v>
      </c>
      <c r="G3" s="16">
        <f>SUM(G4:G42)</f>
        <v>33352604.655100003</v>
      </c>
      <c r="H3" s="27">
        <f>RA!J7</f>
        <v>6.2247934142549397</v>
      </c>
      <c r="I3" s="20">
        <f>SUM(I4:I42)</f>
        <v>35566557.66931732</v>
      </c>
      <c r="J3" s="21">
        <f>SUM(J4:J42)</f>
        <v>33352604.700689036</v>
      </c>
      <c r="K3" s="22">
        <f>E3-I3</f>
        <v>-8.8240173235535622</v>
      </c>
      <c r="L3" s="22">
        <f>G3-J3</f>
        <v>-4.5589033514261246E-2</v>
      </c>
    </row>
    <row r="4" spans="1:13">
      <c r="A4" s="69">
        <f>RA!A8</f>
        <v>42687</v>
      </c>
      <c r="B4" s="12">
        <v>12</v>
      </c>
      <c r="C4" s="67" t="s">
        <v>6</v>
      </c>
      <c r="D4" s="67"/>
      <c r="E4" s="15">
        <f>VLOOKUP(C4,RA!B8:D35,3,0)</f>
        <v>826817.74670000002</v>
      </c>
      <c r="F4" s="25">
        <f>VLOOKUP(C4,RA!B8:I38,8,0)</f>
        <v>252667.54870000001</v>
      </c>
      <c r="G4" s="16">
        <f t="shared" ref="G4:G42" si="0">E4-F4</f>
        <v>574150.19799999997</v>
      </c>
      <c r="H4" s="27">
        <f>RA!J8</f>
        <v>30.559037914757901</v>
      </c>
      <c r="I4" s="20">
        <f>VLOOKUP(B4,RMS!B:D,3,FALSE)</f>
        <v>826818.23268547002</v>
      </c>
      <c r="J4" s="21">
        <f>VLOOKUP(B4,RMS!B:E,4,FALSE)</f>
        <v>574150.21650769201</v>
      </c>
      <c r="K4" s="22">
        <f t="shared" ref="K4:K42" si="1">E4-I4</f>
        <v>-0.48598547000437975</v>
      </c>
      <c r="L4" s="22">
        <f t="shared" ref="L4:L42" si="2">G4-J4</f>
        <v>-1.8507692031562328E-2</v>
      </c>
    </row>
    <row r="5" spans="1:13">
      <c r="A5" s="69"/>
      <c r="B5" s="12">
        <v>13</v>
      </c>
      <c r="C5" s="67" t="s">
        <v>7</v>
      </c>
      <c r="D5" s="67"/>
      <c r="E5" s="15">
        <f>VLOOKUP(C5,RA!B8:D36,3,0)</f>
        <v>119622.4077</v>
      </c>
      <c r="F5" s="25">
        <f>VLOOKUP(C5,RA!B9:I39,8,0)</f>
        <v>28728.451000000001</v>
      </c>
      <c r="G5" s="16">
        <f t="shared" si="0"/>
        <v>90893.956699999995</v>
      </c>
      <c r="H5" s="27">
        <f>RA!J9</f>
        <v>24.015944464224301</v>
      </c>
      <c r="I5" s="20">
        <f>VLOOKUP(B5,RMS!B:D,3,FALSE)</f>
        <v>119622.46487094001</v>
      </c>
      <c r="J5" s="21">
        <f>VLOOKUP(B5,RMS!B:E,4,FALSE)</f>
        <v>90893.978500854704</v>
      </c>
      <c r="K5" s="22">
        <f t="shared" si="1"/>
        <v>-5.7170940010109916E-2</v>
      </c>
      <c r="L5" s="22">
        <f t="shared" si="2"/>
        <v>-2.1800854708999395E-2</v>
      </c>
      <c r="M5" s="32"/>
    </row>
    <row r="6" spans="1:13">
      <c r="A6" s="69"/>
      <c r="B6" s="12">
        <v>14</v>
      </c>
      <c r="C6" s="67" t="s">
        <v>8</v>
      </c>
      <c r="D6" s="67"/>
      <c r="E6" s="15">
        <f>VLOOKUP(C6,RA!B10:D37,3,0)</f>
        <v>179610.10310000001</v>
      </c>
      <c r="F6" s="25">
        <f>VLOOKUP(C6,RA!B10:I40,8,0)</f>
        <v>56535.059099999999</v>
      </c>
      <c r="G6" s="16">
        <f t="shared" si="0"/>
        <v>123075.04400000001</v>
      </c>
      <c r="H6" s="27">
        <f>RA!J10</f>
        <v>31.4765473234674</v>
      </c>
      <c r="I6" s="20">
        <f>VLOOKUP(B6,RMS!B:D,3,FALSE)</f>
        <v>179612.657789146</v>
      </c>
      <c r="J6" s="21">
        <f>VLOOKUP(B6,RMS!B:E,4,FALSE)</f>
        <v>123075.03962313601</v>
      </c>
      <c r="K6" s="22">
        <f>E6-I6</f>
        <v>-2.5546891459962353</v>
      </c>
      <c r="L6" s="22">
        <f t="shared" si="2"/>
        <v>4.3768640025518835E-3</v>
      </c>
      <c r="M6" s="32"/>
    </row>
    <row r="7" spans="1:13">
      <c r="A7" s="69"/>
      <c r="B7" s="12">
        <v>15</v>
      </c>
      <c r="C7" s="67" t="s">
        <v>9</v>
      </c>
      <c r="D7" s="67"/>
      <c r="E7" s="15">
        <f>VLOOKUP(C7,RA!B10:D38,3,0)</f>
        <v>97678.111999999994</v>
      </c>
      <c r="F7" s="25">
        <f>VLOOKUP(C7,RA!B11:I41,8,0)</f>
        <v>22939.8406</v>
      </c>
      <c r="G7" s="16">
        <f t="shared" si="0"/>
        <v>74738.271399999998</v>
      </c>
      <c r="H7" s="27">
        <f>RA!J11</f>
        <v>23.485139229554299</v>
      </c>
      <c r="I7" s="20">
        <f>VLOOKUP(B7,RMS!B:D,3,FALSE)</f>
        <v>97678.1482872778</v>
      </c>
      <c r="J7" s="21">
        <f>VLOOKUP(B7,RMS!B:E,4,FALSE)</f>
        <v>74738.271718198303</v>
      </c>
      <c r="K7" s="22">
        <f t="shared" si="1"/>
        <v>-3.6287277805968188E-2</v>
      </c>
      <c r="L7" s="22">
        <f t="shared" si="2"/>
        <v>-3.1819830473978072E-4</v>
      </c>
      <c r="M7" s="32"/>
    </row>
    <row r="8" spans="1:13">
      <c r="A8" s="69"/>
      <c r="B8" s="12">
        <v>16</v>
      </c>
      <c r="C8" s="67" t="s">
        <v>10</v>
      </c>
      <c r="D8" s="67"/>
      <c r="E8" s="15">
        <f>VLOOKUP(C8,RA!B12:D38,3,0)</f>
        <v>241861.16810000001</v>
      </c>
      <c r="F8" s="25">
        <f>VLOOKUP(C8,RA!B12:I42,8,0)</f>
        <v>61245.516900000002</v>
      </c>
      <c r="G8" s="16">
        <f t="shared" si="0"/>
        <v>180615.65120000002</v>
      </c>
      <c r="H8" s="27">
        <f>RA!J12</f>
        <v>25.322592039528001</v>
      </c>
      <c r="I8" s="20">
        <f>VLOOKUP(B8,RMS!B:D,3,FALSE)</f>
        <v>241861.163188034</v>
      </c>
      <c r="J8" s="21">
        <f>VLOOKUP(B8,RMS!B:E,4,FALSE)</f>
        <v>180615.651591453</v>
      </c>
      <c r="K8" s="22">
        <f t="shared" si="1"/>
        <v>4.9119660106953233E-3</v>
      </c>
      <c r="L8" s="22">
        <f t="shared" si="2"/>
        <v>-3.9145298069342971E-4</v>
      </c>
      <c r="M8" s="32"/>
    </row>
    <row r="9" spans="1:13">
      <c r="A9" s="69"/>
      <c r="B9" s="12">
        <v>17</v>
      </c>
      <c r="C9" s="67" t="s">
        <v>11</v>
      </c>
      <c r="D9" s="67"/>
      <c r="E9" s="15">
        <f>VLOOKUP(C9,RA!B12:D39,3,0)</f>
        <v>394543.48800000001</v>
      </c>
      <c r="F9" s="25">
        <f>VLOOKUP(C9,RA!B13:I43,8,0)</f>
        <v>102639.76549999999</v>
      </c>
      <c r="G9" s="16">
        <f t="shared" si="0"/>
        <v>291903.72250000003</v>
      </c>
      <c r="H9" s="27">
        <f>RA!J13</f>
        <v>26.014816774773401</v>
      </c>
      <c r="I9" s="20">
        <f>VLOOKUP(B9,RMS!B:D,3,FALSE)</f>
        <v>394543.79387948703</v>
      </c>
      <c r="J9" s="21">
        <f>VLOOKUP(B9,RMS!B:E,4,FALSE)</f>
        <v>291903.72141196602</v>
      </c>
      <c r="K9" s="22">
        <f t="shared" si="1"/>
        <v>-0.30587948701577261</v>
      </c>
      <c r="L9" s="22">
        <f t="shared" si="2"/>
        <v>1.0880340123549104E-3</v>
      </c>
      <c r="M9" s="32"/>
    </row>
    <row r="10" spans="1:13">
      <c r="A10" s="69"/>
      <c r="B10" s="12">
        <v>18</v>
      </c>
      <c r="C10" s="67" t="s">
        <v>12</v>
      </c>
      <c r="D10" s="67"/>
      <c r="E10" s="15">
        <f>VLOOKUP(C10,RA!B14:D40,3,0)</f>
        <v>182073.75030000001</v>
      </c>
      <c r="F10" s="25">
        <f>VLOOKUP(C10,RA!B14:I43,8,0)</f>
        <v>34433.303699999997</v>
      </c>
      <c r="G10" s="16">
        <f t="shared" si="0"/>
        <v>147640.44660000002</v>
      </c>
      <c r="H10" s="27">
        <f>RA!J14</f>
        <v>18.9117341974144</v>
      </c>
      <c r="I10" s="20">
        <f>VLOOKUP(B10,RMS!B:D,3,FALSE)</f>
        <v>182073.75245213701</v>
      </c>
      <c r="J10" s="21">
        <f>VLOOKUP(B10,RMS!B:E,4,FALSE)</f>
        <v>147640.44814188001</v>
      </c>
      <c r="K10" s="22">
        <f t="shared" si="1"/>
        <v>-2.1521369926631451E-3</v>
      </c>
      <c r="L10" s="22">
        <f t="shared" si="2"/>
        <v>-1.541879988508299E-3</v>
      </c>
      <c r="M10" s="32"/>
    </row>
    <row r="11" spans="1:13">
      <c r="A11" s="69"/>
      <c r="B11" s="12">
        <v>19</v>
      </c>
      <c r="C11" s="67" t="s">
        <v>13</v>
      </c>
      <c r="D11" s="67"/>
      <c r="E11" s="15">
        <f>VLOOKUP(C11,RA!B14:D41,3,0)</f>
        <v>246792.96609999999</v>
      </c>
      <c r="F11" s="25">
        <f>VLOOKUP(C11,RA!B15:I44,8,0)</f>
        <v>68897.350000000006</v>
      </c>
      <c r="G11" s="16">
        <f t="shared" si="0"/>
        <v>177895.61609999998</v>
      </c>
      <c r="H11" s="27">
        <f>RA!J15</f>
        <v>27.917063881019601</v>
      </c>
      <c r="I11" s="20">
        <f>VLOOKUP(B11,RMS!B:D,3,FALSE)</f>
        <v>246793.160123932</v>
      </c>
      <c r="J11" s="21">
        <f>VLOOKUP(B11,RMS!B:E,4,FALSE)</f>
        <v>177895.615692308</v>
      </c>
      <c r="K11" s="22">
        <f t="shared" si="1"/>
        <v>-0.19402393201016821</v>
      </c>
      <c r="L11" s="22">
        <f t="shared" si="2"/>
        <v>4.076919867657125E-4</v>
      </c>
      <c r="M11" s="32"/>
    </row>
    <row r="12" spans="1:13">
      <c r="A12" s="69"/>
      <c r="B12" s="12">
        <v>21</v>
      </c>
      <c r="C12" s="67" t="s">
        <v>14</v>
      </c>
      <c r="D12" s="67"/>
      <c r="E12" s="15">
        <f>VLOOKUP(C12,RA!B16:D42,3,0)</f>
        <v>1698166.4369000001</v>
      </c>
      <c r="F12" s="25">
        <f>VLOOKUP(C12,RA!B16:I45,8,0)</f>
        <v>-218372.41390000001</v>
      </c>
      <c r="G12" s="16">
        <f t="shared" si="0"/>
        <v>1916538.8508000001</v>
      </c>
      <c r="H12" s="27">
        <f>RA!J16</f>
        <v>-12.859305728515</v>
      </c>
      <c r="I12" s="20">
        <f>VLOOKUP(B12,RMS!B:D,3,FALSE)</f>
        <v>1698165.59796923</v>
      </c>
      <c r="J12" s="21">
        <f>VLOOKUP(B12,RMS!B:E,4,FALSE)</f>
        <v>1916538.8499666699</v>
      </c>
      <c r="K12" s="22">
        <f t="shared" si="1"/>
        <v>0.83893077005632222</v>
      </c>
      <c r="L12" s="22">
        <f t="shared" si="2"/>
        <v>8.3333021029829979E-4</v>
      </c>
      <c r="M12" s="32"/>
    </row>
    <row r="13" spans="1:13">
      <c r="A13" s="69"/>
      <c r="B13" s="12">
        <v>22</v>
      </c>
      <c r="C13" s="67" t="s">
        <v>15</v>
      </c>
      <c r="D13" s="67"/>
      <c r="E13" s="15">
        <f>VLOOKUP(C13,RA!B16:D43,3,0)</f>
        <v>1546189.1486</v>
      </c>
      <c r="F13" s="25">
        <f>VLOOKUP(C13,RA!B17:I46,8,0)</f>
        <v>62365.227800000001</v>
      </c>
      <c r="G13" s="16">
        <f t="shared" si="0"/>
        <v>1483823.9208</v>
      </c>
      <c r="H13" s="27">
        <f>RA!J17</f>
        <v>4.0334798531259102</v>
      </c>
      <c r="I13" s="20">
        <f>VLOOKUP(B13,RMS!B:D,3,FALSE)</f>
        <v>1546189.15358205</v>
      </c>
      <c r="J13" s="21">
        <f>VLOOKUP(B13,RMS!B:E,4,FALSE)</f>
        <v>1483823.9248794899</v>
      </c>
      <c r="K13" s="22">
        <f t="shared" si="1"/>
        <v>-4.9820500425994396E-3</v>
      </c>
      <c r="L13" s="22">
        <f t="shared" si="2"/>
        <v>-4.0794899687170982E-3</v>
      </c>
      <c r="M13" s="32"/>
    </row>
    <row r="14" spans="1:13">
      <c r="A14" s="69"/>
      <c r="B14" s="12">
        <v>23</v>
      </c>
      <c r="C14" s="67" t="s">
        <v>16</v>
      </c>
      <c r="D14" s="67"/>
      <c r="E14" s="15">
        <f>VLOOKUP(C14,RA!B18:D43,3,0)</f>
        <v>3445101.8051</v>
      </c>
      <c r="F14" s="25">
        <f>VLOOKUP(C14,RA!B18:I47,8,0)</f>
        <v>87284.375400000004</v>
      </c>
      <c r="G14" s="16">
        <f t="shared" si="0"/>
        <v>3357817.4297000002</v>
      </c>
      <c r="H14" s="27">
        <f>RA!J18</f>
        <v>2.5335789865712401</v>
      </c>
      <c r="I14" s="20">
        <f>VLOOKUP(B14,RMS!B:D,3,FALSE)</f>
        <v>3445102.2687399499</v>
      </c>
      <c r="J14" s="21">
        <f>VLOOKUP(B14,RMS!B:E,4,FALSE)</f>
        <v>3357817.4123333301</v>
      </c>
      <c r="K14" s="22">
        <f t="shared" si="1"/>
        <v>-0.46363994991406798</v>
      </c>
      <c r="L14" s="22">
        <f t="shared" si="2"/>
        <v>1.7366670072078705E-2</v>
      </c>
      <c r="M14" s="32"/>
    </row>
    <row r="15" spans="1:13">
      <c r="A15" s="69"/>
      <c r="B15" s="12">
        <v>24</v>
      </c>
      <c r="C15" s="67" t="s">
        <v>17</v>
      </c>
      <c r="D15" s="67"/>
      <c r="E15" s="15">
        <f>VLOOKUP(C15,RA!B18:D44,3,0)</f>
        <v>1307738.2523000001</v>
      </c>
      <c r="F15" s="25">
        <f>VLOOKUP(C15,RA!B19:I48,8,0)</f>
        <v>105836.18369999999</v>
      </c>
      <c r="G15" s="16">
        <f t="shared" si="0"/>
        <v>1201902.0686000001</v>
      </c>
      <c r="H15" s="27">
        <f>RA!J19</f>
        <v>8.0930708812607808</v>
      </c>
      <c r="I15" s="20">
        <f>VLOOKUP(B15,RMS!B:D,3,FALSE)</f>
        <v>1307738.4645529899</v>
      </c>
      <c r="J15" s="21">
        <f>VLOOKUP(B15,RMS!B:E,4,FALSE)</f>
        <v>1201902.0676700899</v>
      </c>
      <c r="K15" s="22">
        <f t="shared" si="1"/>
        <v>-0.21225298987701535</v>
      </c>
      <c r="L15" s="22">
        <f t="shared" si="2"/>
        <v>9.2991022393107414E-4</v>
      </c>
      <c r="M15" s="32"/>
    </row>
    <row r="16" spans="1:13">
      <c r="A16" s="69"/>
      <c r="B16" s="12">
        <v>25</v>
      </c>
      <c r="C16" s="67" t="s">
        <v>18</v>
      </c>
      <c r="D16" s="67"/>
      <c r="E16" s="15">
        <f>VLOOKUP(C16,RA!B20:D45,3,0)</f>
        <v>4576585.9650999997</v>
      </c>
      <c r="F16" s="25">
        <f>VLOOKUP(C16,RA!B20:I49,8,0)</f>
        <v>193448.29889999999</v>
      </c>
      <c r="G16" s="16">
        <f t="shared" si="0"/>
        <v>4383137.6661999999</v>
      </c>
      <c r="H16" s="27">
        <f>RA!J20</f>
        <v>4.2269128204996598</v>
      </c>
      <c r="I16" s="20">
        <f>VLOOKUP(B16,RMS!B:D,3,FALSE)</f>
        <v>4576586.7403990496</v>
      </c>
      <c r="J16" s="21">
        <f>VLOOKUP(B16,RMS!B:E,4,FALSE)</f>
        <v>4383137.6661999999</v>
      </c>
      <c r="K16" s="22">
        <f t="shared" si="1"/>
        <v>-0.77529904991388321</v>
      </c>
      <c r="L16" s="22">
        <f t="shared" si="2"/>
        <v>0</v>
      </c>
      <c r="M16" s="32"/>
    </row>
    <row r="17" spans="1:13">
      <c r="A17" s="69"/>
      <c r="B17" s="12">
        <v>26</v>
      </c>
      <c r="C17" s="67" t="s">
        <v>19</v>
      </c>
      <c r="D17" s="67"/>
      <c r="E17" s="15">
        <f>VLOOKUP(C17,RA!B20:D46,3,0)</f>
        <v>1029064.3702</v>
      </c>
      <c r="F17" s="25">
        <f>VLOOKUP(C17,RA!B21:I50,8,0)</f>
        <v>335032.25140000001</v>
      </c>
      <c r="G17" s="16">
        <f t="shared" si="0"/>
        <v>694032.11880000005</v>
      </c>
      <c r="H17" s="27">
        <f>RA!J21</f>
        <v>32.5569771048322</v>
      </c>
      <c r="I17" s="20">
        <f>VLOOKUP(B17,RMS!B:D,3,FALSE)</f>
        <v>1029065.01111216</v>
      </c>
      <c r="J17" s="21">
        <f>VLOOKUP(B17,RMS!B:E,4,FALSE)</f>
        <v>694032.11885243899</v>
      </c>
      <c r="K17" s="22">
        <f t="shared" si="1"/>
        <v>-0.64091216004453599</v>
      </c>
      <c r="L17" s="22">
        <f t="shared" si="2"/>
        <v>-5.2438932470977306E-5</v>
      </c>
      <c r="M17" s="32"/>
    </row>
    <row r="18" spans="1:13">
      <c r="A18" s="69"/>
      <c r="B18" s="12">
        <v>27</v>
      </c>
      <c r="C18" s="67" t="s">
        <v>20</v>
      </c>
      <c r="D18" s="67"/>
      <c r="E18" s="15">
        <f>VLOOKUP(C18,RA!B22:D47,3,0)</f>
        <v>1607482.8195</v>
      </c>
      <c r="F18" s="25">
        <f>VLOOKUP(C18,RA!B22:I51,8,0)</f>
        <v>92424.756200000003</v>
      </c>
      <c r="G18" s="16">
        <f t="shared" si="0"/>
        <v>1515058.0633</v>
      </c>
      <c r="H18" s="27">
        <f>RA!J22</f>
        <v>5.7496574817980504</v>
      </c>
      <c r="I18" s="20">
        <f>VLOOKUP(B18,RMS!B:D,3,FALSE)</f>
        <v>1607484.61777444</v>
      </c>
      <c r="J18" s="21">
        <f>VLOOKUP(B18,RMS!B:E,4,FALSE)</f>
        <v>1515058.0701806899</v>
      </c>
      <c r="K18" s="22">
        <f t="shared" si="1"/>
        <v>-1.7982744399923831</v>
      </c>
      <c r="L18" s="22">
        <f t="shared" si="2"/>
        <v>-6.8806898780167103E-3</v>
      </c>
      <c r="M18" s="32"/>
    </row>
    <row r="19" spans="1:13">
      <c r="A19" s="69"/>
      <c r="B19" s="12">
        <v>29</v>
      </c>
      <c r="C19" s="67" t="s">
        <v>21</v>
      </c>
      <c r="D19" s="67"/>
      <c r="E19" s="15">
        <f>VLOOKUP(C19,RA!B22:D48,3,0)</f>
        <v>5299953.4671</v>
      </c>
      <c r="F19" s="25">
        <f>VLOOKUP(C19,RA!B23:I52,8,0)</f>
        <v>616245.63879999996</v>
      </c>
      <c r="G19" s="16">
        <f t="shared" si="0"/>
        <v>4683707.8283000002</v>
      </c>
      <c r="H19" s="27">
        <f>RA!J23</f>
        <v>11.627378289741699</v>
      </c>
      <c r="I19" s="20">
        <f>VLOOKUP(B19,RMS!B:D,3,FALSE)</f>
        <v>5299955.7502085501</v>
      </c>
      <c r="J19" s="21">
        <f>VLOOKUP(B19,RMS!B:E,4,FALSE)</f>
        <v>4683707.8535700897</v>
      </c>
      <c r="K19" s="22">
        <f t="shared" si="1"/>
        <v>-2.2831085501238704</v>
      </c>
      <c r="L19" s="22">
        <f t="shared" si="2"/>
        <v>-2.5270089507102966E-2</v>
      </c>
      <c r="M19" s="32"/>
    </row>
    <row r="20" spans="1:13">
      <c r="A20" s="69"/>
      <c r="B20" s="12">
        <v>31</v>
      </c>
      <c r="C20" s="67" t="s">
        <v>22</v>
      </c>
      <c r="D20" s="67"/>
      <c r="E20" s="15">
        <f>VLOOKUP(C20,RA!B24:D49,3,0)</f>
        <v>416733.0625</v>
      </c>
      <c r="F20" s="25">
        <f>VLOOKUP(C20,RA!B24:I53,8,0)</f>
        <v>36193.403599999998</v>
      </c>
      <c r="G20" s="16">
        <f t="shared" si="0"/>
        <v>380539.65889999998</v>
      </c>
      <c r="H20" s="27">
        <f>RA!J24</f>
        <v>8.68503290400675</v>
      </c>
      <c r="I20" s="20">
        <f>VLOOKUP(B20,RMS!B:D,3,FALSE)</f>
        <v>416733.18415749201</v>
      </c>
      <c r="J20" s="21">
        <f>VLOOKUP(B20,RMS!B:E,4,FALSE)</f>
        <v>380539.66548408102</v>
      </c>
      <c r="K20" s="22">
        <f t="shared" si="1"/>
        <v>-0.12165749201085418</v>
      </c>
      <c r="L20" s="22">
        <f t="shared" si="2"/>
        <v>-6.5840810420922935E-3</v>
      </c>
      <c r="M20" s="32"/>
    </row>
    <row r="21" spans="1:13">
      <c r="A21" s="69"/>
      <c r="B21" s="12">
        <v>32</v>
      </c>
      <c r="C21" s="67" t="s">
        <v>23</v>
      </c>
      <c r="D21" s="67"/>
      <c r="E21" s="15">
        <f>VLOOKUP(C21,RA!B24:D50,3,0)</f>
        <v>542717.08310000005</v>
      </c>
      <c r="F21" s="25">
        <f>VLOOKUP(C21,RA!B25:I54,8,0)</f>
        <v>28015.073400000001</v>
      </c>
      <c r="G21" s="16">
        <f t="shared" si="0"/>
        <v>514702.00970000005</v>
      </c>
      <c r="H21" s="27">
        <f>RA!J25</f>
        <v>5.1620032374838702</v>
      </c>
      <c r="I21" s="20">
        <f>VLOOKUP(B21,RMS!B:D,3,FALSE)</f>
        <v>542717.18049853295</v>
      </c>
      <c r="J21" s="21">
        <f>VLOOKUP(B21,RMS!B:E,4,FALSE)</f>
        <v>514701.99605427601</v>
      </c>
      <c r="K21" s="22">
        <f t="shared" si="1"/>
        <v>-9.7398532903753221E-2</v>
      </c>
      <c r="L21" s="22">
        <f t="shared" si="2"/>
        <v>1.3645724044181406E-2</v>
      </c>
      <c r="M21" s="32"/>
    </row>
    <row r="22" spans="1:13">
      <c r="A22" s="69"/>
      <c r="B22" s="12">
        <v>33</v>
      </c>
      <c r="C22" s="67" t="s">
        <v>24</v>
      </c>
      <c r="D22" s="67"/>
      <c r="E22" s="15">
        <f>VLOOKUP(C22,RA!B26:D51,3,0)</f>
        <v>841828.72439999995</v>
      </c>
      <c r="F22" s="25">
        <f>VLOOKUP(C22,RA!B26:I55,8,0)</f>
        <v>178492.7402</v>
      </c>
      <c r="G22" s="16">
        <f t="shared" si="0"/>
        <v>663335.98419999995</v>
      </c>
      <c r="H22" s="27">
        <f>RA!J26</f>
        <v>21.2029757391823</v>
      </c>
      <c r="I22" s="20">
        <f>VLOOKUP(B22,RMS!B:D,3,FALSE)</f>
        <v>841828.65219602897</v>
      </c>
      <c r="J22" s="21">
        <f>VLOOKUP(B22,RMS!B:E,4,FALSE)</f>
        <v>663335.97413919296</v>
      </c>
      <c r="K22" s="22">
        <f t="shared" si="1"/>
        <v>7.2203970979899168E-2</v>
      </c>
      <c r="L22" s="22">
        <f t="shared" si="2"/>
        <v>1.0060806991532445E-2</v>
      </c>
      <c r="M22" s="32"/>
    </row>
    <row r="23" spans="1:13">
      <c r="A23" s="69"/>
      <c r="B23" s="12">
        <v>34</v>
      </c>
      <c r="C23" s="67" t="s">
        <v>25</v>
      </c>
      <c r="D23" s="67"/>
      <c r="E23" s="15">
        <f>VLOOKUP(C23,RA!B26:D52,3,0)</f>
        <v>335923.36450000003</v>
      </c>
      <c r="F23" s="25">
        <f>VLOOKUP(C23,RA!B27:I56,8,0)</f>
        <v>74049.498399999997</v>
      </c>
      <c r="G23" s="16">
        <f t="shared" si="0"/>
        <v>261873.86610000004</v>
      </c>
      <c r="H23" s="27">
        <f>RA!J27</f>
        <v>22.043568928353</v>
      </c>
      <c r="I23" s="20">
        <f>VLOOKUP(B23,RMS!B:D,3,FALSE)</f>
        <v>335923.06239186903</v>
      </c>
      <c r="J23" s="21">
        <f>VLOOKUP(B23,RMS!B:E,4,FALSE)</f>
        <v>261873.88824889201</v>
      </c>
      <c r="K23" s="22">
        <f t="shared" si="1"/>
        <v>0.3021081309998408</v>
      </c>
      <c r="L23" s="22">
        <f t="shared" si="2"/>
        <v>-2.2148891963297501E-2</v>
      </c>
      <c r="M23" s="32"/>
    </row>
    <row r="24" spans="1:13">
      <c r="A24" s="69"/>
      <c r="B24" s="12">
        <v>35</v>
      </c>
      <c r="C24" s="67" t="s">
        <v>26</v>
      </c>
      <c r="D24" s="67"/>
      <c r="E24" s="15">
        <f>VLOOKUP(C24,RA!B28:D53,3,0)</f>
        <v>1548711.8215000001</v>
      </c>
      <c r="F24" s="25">
        <f>VLOOKUP(C24,RA!B28:I57,8,0)</f>
        <v>70948.122099999993</v>
      </c>
      <c r="G24" s="16">
        <f t="shared" si="0"/>
        <v>1477763.6994</v>
      </c>
      <c r="H24" s="27">
        <f>RA!J28</f>
        <v>4.5811054784410103</v>
      </c>
      <c r="I24" s="20">
        <f>VLOOKUP(B24,RMS!B:D,3,FALSE)</f>
        <v>1548711.8216885</v>
      </c>
      <c r="J24" s="21">
        <f>VLOOKUP(B24,RMS!B:E,4,FALSE)</f>
        <v>1477763.69647965</v>
      </c>
      <c r="K24" s="22">
        <f t="shared" si="1"/>
        <v>-1.8849992193281651E-4</v>
      </c>
      <c r="L24" s="22">
        <f t="shared" si="2"/>
        <v>2.9203500598669052E-3</v>
      </c>
      <c r="M24" s="32"/>
    </row>
    <row r="25" spans="1:13">
      <c r="A25" s="69"/>
      <c r="B25" s="12">
        <v>36</v>
      </c>
      <c r="C25" s="67" t="s">
        <v>27</v>
      </c>
      <c r="D25" s="67"/>
      <c r="E25" s="15">
        <f>VLOOKUP(C25,RA!B28:D54,3,0)</f>
        <v>987958.65480000002</v>
      </c>
      <c r="F25" s="25">
        <f>VLOOKUP(C25,RA!B29:I58,8,0)</f>
        <v>124960.796</v>
      </c>
      <c r="G25" s="16">
        <f t="shared" si="0"/>
        <v>862997.85880000005</v>
      </c>
      <c r="H25" s="27">
        <f>RA!J29</f>
        <v>12.648383147703401</v>
      </c>
      <c r="I25" s="20">
        <f>VLOOKUP(B25,RMS!B:D,3,FALSE)</f>
        <v>987958.65452920401</v>
      </c>
      <c r="J25" s="21">
        <f>VLOOKUP(B25,RMS!B:E,4,FALSE)</f>
        <v>862997.87422666396</v>
      </c>
      <c r="K25" s="22">
        <f t="shared" si="1"/>
        <v>2.7079600840806961E-4</v>
      </c>
      <c r="L25" s="22">
        <f t="shared" si="2"/>
        <v>-1.5426663914695382E-2</v>
      </c>
      <c r="M25" s="32"/>
    </row>
    <row r="26" spans="1:13">
      <c r="A26" s="69"/>
      <c r="B26" s="12">
        <v>37</v>
      </c>
      <c r="C26" s="67" t="s">
        <v>67</v>
      </c>
      <c r="D26" s="67"/>
      <c r="E26" s="15">
        <f>VLOOKUP(C26,RA!B30:D55,3,0)</f>
        <v>1172207.0146999999</v>
      </c>
      <c r="F26" s="25">
        <f>VLOOKUP(C26,RA!B30:I59,8,0)</f>
        <v>135233.64920000001</v>
      </c>
      <c r="G26" s="16">
        <f t="shared" si="0"/>
        <v>1036973.3655</v>
      </c>
      <c r="H26" s="27">
        <f>RA!J30</f>
        <v>11.536669504968801</v>
      </c>
      <c r="I26" s="20">
        <f>VLOOKUP(B26,RMS!B:D,3,FALSE)</f>
        <v>1172206.9955185801</v>
      </c>
      <c r="J26" s="21">
        <f>VLOOKUP(B26,RMS!B:E,4,FALSE)</f>
        <v>1036973.34197353</v>
      </c>
      <c r="K26" s="22">
        <f t="shared" si="1"/>
        <v>1.9181419862434268E-2</v>
      </c>
      <c r="L26" s="22">
        <f t="shared" si="2"/>
        <v>2.3526469944044948E-2</v>
      </c>
      <c r="M26" s="32"/>
    </row>
    <row r="27" spans="1:13">
      <c r="A27" s="69"/>
      <c r="B27" s="12">
        <v>38</v>
      </c>
      <c r="C27" s="67" t="s">
        <v>29</v>
      </c>
      <c r="D27" s="67"/>
      <c r="E27" s="15">
        <f>VLOOKUP(C27,RA!B30:D56,3,0)</f>
        <v>2342289.0520000001</v>
      </c>
      <c r="F27" s="25">
        <f>VLOOKUP(C27,RA!B31:I60,8,0)</f>
        <v>-125519.6556</v>
      </c>
      <c r="G27" s="16">
        <f t="shared" si="0"/>
        <v>2467808.7076000003</v>
      </c>
      <c r="H27" s="27">
        <f>RA!J31</f>
        <v>-5.3588456767461299</v>
      </c>
      <c r="I27" s="20">
        <f>VLOOKUP(B27,RMS!B:D,3,FALSE)</f>
        <v>2342289.1684097298</v>
      </c>
      <c r="J27" s="21">
        <f>VLOOKUP(B27,RMS!B:E,4,FALSE)</f>
        <v>2467808.6716964599</v>
      </c>
      <c r="K27" s="22">
        <f t="shared" si="1"/>
        <v>-0.11640972970053554</v>
      </c>
      <c r="L27" s="22">
        <f t="shared" si="2"/>
        <v>3.5903540439903736E-2</v>
      </c>
      <c r="M27" s="32"/>
    </row>
    <row r="28" spans="1:13">
      <c r="A28" s="69"/>
      <c r="B28" s="12">
        <v>39</v>
      </c>
      <c r="C28" s="67" t="s">
        <v>30</v>
      </c>
      <c r="D28" s="67"/>
      <c r="E28" s="15">
        <f>VLOOKUP(C28,RA!B32:D57,3,0)</f>
        <v>168503.96100000001</v>
      </c>
      <c r="F28" s="25">
        <f>VLOOKUP(C28,RA!B32:I61,8,0)</f>
        <v>35406.298699999999</v>
      </c>
      <c r="G28" s="16">
        <f t="shared" si="0"/>
        <v>133097.66230000003</v>
      </c>
      <c r="H28" s="27">
        <f>RA!J32</f>
        <v>21.012146236728501</v>
      </c>
      <c r="I28" s="20">
        <f>VLOOKUP(B28,RMS!B:D,3,FALSE)</f>
        <v>168503.88269706501</v>
      </c>
      <c r="J28" s="21">
        <f>VLOOKUP(B28,RMS!B:E,4,FALSE)</f>
        <v>133097.715906356</v>
      </c>
      <c r="K28" s="22">
        <f t="shared" si="1"/>
        <v>7.8302934998646379E-2</v>
      </c>
      <c r="L28" s="22">
        <f t="shared" si="2"/>
        <v>-5.3606355970259756E-2</v>
      </c>
      <c r="M28" s="32"/>
    </row>
    <row r="29" spans="1:13">
      <c r="A29" s="69"/>
      <c r="B29" s="12">
        <v>40</v>
      </c>
      <c r="C29" s="67" t="s">
        <v>68</v>
      </c>
      <c r="D29" s="67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69"/>
      <c r="B30" s="12">
        <v>42</v>
      </c>
      <c r="C30" s="67" t="s">
        <v>31</v>
      </c>
      <c r="D30" s="67"/>
      <c r="E30" s="15">
        <f>VLOOKUP(C30,RA!B34:D60,3,0)</f>
        <v>363849.88059999997</v>
      </c>
      <c r="F30" s="25">
        <f>VLOOKUP(C30,RA!B34:I64,8,0)</f>
        <v>24225.822899999999</v>
      </c>
      <c r="G30" s="16">
        <f t="shared" si="0"/>
        <v>339624.0577</v>
      </c>
      <c r="H30" s="27">
        <f>RA!J34</f>
        <v>0</v>
      </c>
      <c r="I30" s="20">
        <f>VLOOKUP(B30,RMS!B:D,3,FALSE)</f>
        <v>363849.87969999999</v>
      </c>
      <c r="J30" s="21">
        <f>VLOOKUP(B30,RMS!B:E,4,FALSE)</f>
        <v>339624.03480000002</v>
      </c>
      <c r="K30" s="22">
        <f t="shared" si="1"/>
        <v>8.9999998454004526E-4</v>
      </c>
      <c r="L30" s="22">
        <f t="shared" si="2"/>
        <v>2.2899999981746078E-2</v>
      </c>
      <c r="M30" s="32"/>
    </row>
    <row r="31" spans="1:13" s="36" customFormat="1" ht="12" thickBot="1">
      <c r="A31" s="69"/>
      <c r="B31" s="12">
        <v>43</v>
      </c>
      <c r="C31" s="43" t="s">
        <v>76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6.6581917960370998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69"/>
      <c r="B32" s="12">
        <v>70</v>
      </c>
      <c r="C32" s="70" t="s">
        <v>64</v>
      </c>
      <c r="D32" s="71"/>
      <c r="E32" s="15">
        <f>VLOOKUP(C32,RA!B34:D61,3,0)</f>
        <v>1126029.69</v>
      </c>
      <c r="F32" s="25">
        <f>VLOOKUP(C32,RA!B34:I65,8,0)</f>
        <v>-27452.19</v>
      </c>
      <c r="G32" s="16">
        <f t="shared" si="0"/>
        <v>1153481.8799999999</v>
      </c>
      <c r="H32" s="27">
        <f>RA!J34</f>
        <v>0</v>
      </c>
      <c r="I32" s="20">
        <f>VLOOKUP(B32,RMS!B:D,3,FALSE)</f>
        <v>1126029.69</v>
      </c>
      <c r="J32" s="21">
        <f>VLOOKUP(B32,RMS!B:E,4,FALSE)</f>
        <v>1153481.8799999999</v>
      </c>
      <c r="K32" s="22">
        <f t="shared" si="1"/>
        <v>0</v>
      </c>
      <c r="L32" s="22">
        <f t="shared" si="2"/>
        <v>0</v>
      </c>
    </row>
    <row r="33" spans="1:13">
      <c r="A33" s="69"/>
      <c r="B33" s="12">
        <v>71</v>
      </c>
      <c r="C33" s="67" t="s">
        <v>35</v>
      </c>
      <c r="D33" s="67"/>
      <c r="E33" s="15">
        <f>VLOOKUP(C33,RA!B34:D61,3,0)</f>
        <v>598123.49</v>
      </c>
      <c r="F33" s="25">
        <f>VLOOKUP(C33,RA!B34:I65,8,0)</f>
        <v>-105891.09</v>
      </c>
      <c r="G33" s="16">
        <f t="shared" si="0"/>
        <v>704014.58</v>
      </c>
      <c r="H33" s="27">
        <f>RA!J34</f>
        <v>0</v>
      </c>
      <c r="I33" s="20">
        <f>VLOOKUP(B33,RMS!B:D,3,FALSE)</f>
        <v>598123.49</v>
      </c>
      <c r="J33" s="21">
        <f>VLOOKUP(B33,RMS!B:E,4,FALSE)</f>
        <v>704014.58</v>
      </c>
      <c r="K33" s="22">
        <f t="shared" si="1"/>
        <v>0</v>
      </c>
      <c r="L33" s="22">
        <f t="shared" si="2"/>
        <v>0</v>
      </c>
      <c r="M33" s="32"/>
    </row>
    <row r="34" spans="1:13">
      <c r="A34" s="69"/>
      <c r="B34" s="12">
        <v>72</v>
      </c>
      <c r="C34" s="67" t="s">
        <v>36</v>
      </c>
      <c r="D34" s="67"/>
      <c r="E34" s="15">
        <f>VLOOKUP(C34,RA!B34:D62,3,0)</f>
        <v>325965.71999999997</v>
      </c>
      <c r="F34" s="25">
        <f>VLOOKUP(C34,RA!B34:I66,8,0)</f>
        <v>-14703.56</v>
      </c>
      <c r="G34" s="16">
        <f t="shared" si="0"/>
        <v>340669.27999999997</v>
      </c>
      <c r="H34" s="27">
        <f>RA!J35</f>
        <v>6.6581917960370998</v>
      </c>
      <c r="I34" s="20">
        <f>VLOOKUP(B34,RMS!B:D,3,FALSE)</f>
        <v>325965.71999999997</v>
      </c>
      <c r="J34" s="21">
        <f>VLOOKUP(B34,RMS!B:E,4,FALSE)</f>
        <v>340669.28</v>
      </c>
      <c r="K34" s="22">
        <f t="shared" si="1"/>
        <v>0</v>
      </c>
      <c r="L34" s="22">
        <f t="shared" si="2"/>
        <v>0</v>
      </c>
      <c r="M34" s="32"/>
    </row>
    <row r="35" spans="1:13">
      <c r="A35" s="69"/>
      <c r="B35" s="12">
        <v>73</v>
      </c>
      <c r="C35" s="67" t="s">
        <v>37</v>
      </c>
      <c r="D35" s="67"/>
      <c r="E35" s="15">
        <f>VLOOKUP(C35,RA!B34:D63,3,0)</f>
        <v>413804.3</v>
      </c>
      <c r="F35" s="25">
        <f>VLOOKUP(C35,RA!B34:I67,8,0)</f>
        <v>-76301.72</v>
      </c>
      <c r="G35" s="16">
        <f t="shared" si="0"/>
        <v>490106.02</v>
      </c>
      <c r="H35" s="27">
        <f>RA!J34</f>
        <v>0</v>
      </c>
      <c r="I35" s="20">
        <f>VLOOKUP(B35,RMS!B:D,3,FALSE)</f>
        <v>413804.3</v>
      </c>
      <c r="J35" s="21">
        <f>VLOOKUP(B35,RMS!B:E,4,FALSE)</f>
        <v>490106.02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69"/>
      <c r="B36" s="12">
        <v>74</v>
      </c>
      <c r="C36" s="67" t="s">
        <v>65</v>
      </c>
      <c r="D36" s="67"/>
      <c r="E36" s="15">
        <f>VLOOKUP(C36,RA!B35:D64,3,0)</f>
        <v>0.01</v>
      </c>
      <c r="F36" s="25">
        <f>VLOOKUP(C36,RA!B35:I68,8,0)</f>
        <v>0.01</v>
      </c>
      <c r="G36" s="16">
        <f t="shared" si="0"/>
        <v>0</v>
      </c>
      <c r="H36" s="27">
        <f>RA!J35</f>
        <v>6.6581917960370998</v>
      </c>
      <c r="I36" s="20">
        <f>VLOOKUP(B36,RMS!B:D,3,FALSE)</f>
        <v>0.01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69"/>
      <c r="B37" s="12">
        <v>75</v>
      </c>
      <c r="C37" s="67" t="s">
        <v>32</v>
      </c>
      <c r="D37" s="67"/>
      <c r="E37" s="15">
        <f>VLOOKUP(C37,RA!B8:D64,3,0)</f>
        <v>62052.991300000002</v>
      </c>
      <c r="F37" s="25">
        <f>VLOOKUP(C37,RA!B8:I68,8,0)</f>
        <v>6595.2151000000003</v>
      </c>
      <c r="G37" s="16">
        <f t="shared" si="0"/>
        <v>55457.7762</v>
      </c>
      <c r="H37" s="27">
        <f>RA!J35</f>
        <v>6.6581917960370998</v>
      </c>
      <c r="I37" s="20">
        <f>VLOOKUP(B37,RMS!B:D,3,FALSE)</f>
        <v>62052.991452991497</v>
      </c>
      <c r="J37" s="21">
        <f>VLOOKUP(B37,RMS!B:E,4,FALSE)</f>
        <v>55457.777777777803</v>
      </c>
      <c r="K37" s="22">
        <f t="shared" si="1"/>
        <v>-1.5299149526981637E-4</v>
      </c>
      <c r="L37" s="22">
        <f t="shared" si="2"/>
        <v>-1.5777778025949374E-3</v>
      </c>
      <c r="M37" s="32"/>
    </row>
    <row r="38" spans="1:13">
      <c r="A38" s="69"/>
      <c r="B38" s="12">
        <v>76</v>
      </c>
      <c r="C38" s="67" t="s">
        <v>33</v>
      </c>
      <c r="D38" s="67"/>
      <c r="E38" s="15">
        <f>VLOOKUP(C38,RA!B8:D65,3,0)</f>
        <v>805515.93700000003</v>
      </c>
      <c r="F38" s="25">
        <f>VLOOKUP(C38,RA!B8:I69,8,0)</f>
        <v>33165.567000000003</v>
      </c>
      <c r="G38" s="16">
        <f t="shared" si="0"/>
        <v>772350.37</v>
      </c>
      <c r="H38" s="27">
        <f>RA!J36</f>
        <v>0</v>
      </c>
      <c r="I38" s="20">
        <f>VLOOKUP(B38,RMS!B:D,3,FALSE)</f>
        <v>805515.92711538495</v>
      </c>
      <c r="J38" s="21">
        <f>VLOOKUP(B38,RMS!B:E,4,FALSE)</f>
        <v>772350.37205470097</v>
      </c>
      <c r="K38" s="22">
        <f t="shared" si="1"/>
        <v>9.8846150794997811E-3</v>
      </c>
      <c r="L38" s="22">
        <f t="shared" si="2"/>
        <v>-2.0547009771689773E-3</v>
      </c>
      <c r="M38" s="32"/>
    </row>
    <row r="39" spans="1:13">
      <c r="A39" s="69"/>
      <c r="B39" s="12">
        <v>77</v>
      </c>
      <c r="C39" s="67" t="s">
        <v>38</v>
      </c>
      <c r="D39" s="67"/>
      <c r="E39" s="15">
        <f>VLOOKUP(C39,RA!B9:D66,3,0)</f>
        <v>462555.44</v>
      </c>
      <c r="F39" s="25">
        <f>VLOOKUP(C39,RA!B9:I70,8,0)</f>
        <v>-111164.95</v>
      </c>
      <c r="G39" s="16">
        <f t="shared" si="0"/>
        <v>573720.39</v>
      </c>
      <c r="H39" s="27">
        <f>RA!J37</f>
        <v>-2.4379632476653401</v>
      </c>
      <c r="I39" s="20">
        <f>VLOOKUP(B39,RMS!B:D,3,FALSE)</f>
        <v>462555.44</v>
      </c>
      <c r="J39" s="21">
        <f>VLOOKUP(B39,RMS!B:E,4,FALSE)</f>
        <v>573720.39</v>
      </c>
      <c r="K39" s="22">
        <f t="shared" si="1"/>
        <v>0</v>
      </c>
      <c r="L39" s="22">
        <f t="shared" si="2"/>
        <v>0</v>
      </c>
      <c r="M39" s="32"/>
    </row>
    <row r="40" spans="1:13">
      <c r="A40" s="69"/>
      <c r="B40" s="12">
        <v>78</v>
      </c>
      <c r="C40" s="67" t="s">
        <v>39</v>
      </c>
      <c r="D40" s="67"/>
      <c r="E40" s="15">
        <f>VLOOKUP(C40,RA!B10:D67,3,0)</f>
        <v>156880.25</v>
      </c>
      <c r="F40" s="25">
        <f>VLOOKUP(C40,RA!B10:I71,8,0)</f>
        <v>21065.8</v>
      </c>
      <c r="G40" s="16">
        <f t="shared" si="0"/>
        <v>135814.45000000001</v>
      </c>
      <c r="H40" s="27">
        <f>RA!J38</f>
        <v>-17.703884192878</v>
      </c>
      <c r="I40" s="20">
        <f>VLOOKUP(B40,RMS!B:D,3,FALSE)</f>
        <v>156880.25</v>
      </c>
      <c r="J40" s="21">
        <f>VLOOKUP(B40,RMS!B:E,4,FALSE)</f>
        <v>135814.45000000001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69"/>
      <c r="B41" s="12">
        <v>9101</v>
      </c>
      <c r="C41" s="72" t="s">
        <v>70</v>
      </c>
      <c r="D41" s="73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-4.5107688010874298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69"/>
      <c r="B42" s="12">
        <v>99</v>
      </c>
      <c r="C42" s="67" t="s">
        <v>34</v>
      </c>
      <c r="D42" s="67"/>
      <c r="E42" s="15">
        <f>VLOOKUP(C42,RA!B8:D68,3,0)</f>
        <v>95616.391099999993</v>
      </c>
      <c r="F42" s="25">
        <f>VLOOKUP(C42,RA!B8:I72,8,0)</f>
        <v>4274.2053999999998</v>
      </c>
      <c r="G42" s="16">
        <f t="shared" si="0"/>
        <v>91342.185699999987</v>
      </c>
      <c r="H42" s="27">
        <f>RA!J39</f>
        <v>-4.5107688010874298</v>
      </c>
      <c r="I42" s="20">
        <f>VLOOKUP(B42,RMS!B:D,3,FALSE)</f>
        <v>95616.391347099299</v>
      </c>
      <c r="J42" s="21">
        <f>VLOOKUP(B42,RMS!B:E,4,FALSE)</f>
        <v>91342.185007185501</v>
      </c>
      <c r="K42" s="22">
        <f t="shared" si="1"/>
        <v>-2.4709930585231632E-4</v>
      </c>
      <c r="L42" s="22">
        <f t="shared" si="2"/>
        <v>6.9281448668334633E-4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activeCell="B30" sqref="A1:XFD1048576"/>
    </sheetView>
  </sheetViews>
  <sheetFormatPr defaultRowHeight="11.25"/>
  <cols>
    <col min="1" max="1" width="9.7109375" style="41" customWidth="1"/>
    <col min="2" max="3" width="9.140625" style="41"/>
    <col min="4" max="4" width="13.140625" style="41" bestFit="1" customWidth="1"/>
    <col min="5" max="5" width="12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44" t="s">
        <v>45</v>
      </c>
      <c r="W1" s="79"/>
    </row>
    <row r="2" spans="1:23" ht="12.75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44"/>
      <c r="W2" s="79"/>
    </row>
    <row r="3" spans="1:23" ht="23.25" thickBot="1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45" t="s">
        <v>46</v>
      </c>
      <c r="W3" s="79"/>
    </row>
    <row r="4" spans="1:23" ht="12.75" thickTop="1" thickBot="1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W4" s="79"/>
    </row>
    <row r="5" spans="1:23" ht="22.5" thickTop="1" thickBot="1">
      <c r="A5" s="46"/>
      <c r="B5" s="47"/>
      <c r="C5" s="48"/>
      <c r="D5" s="49" t="s">
        <v>0</v>
      </c>
      <c r="E5" s="49" t="s">
        <v>72</v>
      </c>
      <c r="F5" s="49" t="s">
        <v>73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74</v>
      </c>
      <c r="Q5" s="49" t="s">
        <v>75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80" t="s">
        <v>4</v>
      </c>
      <c r="C6" s="8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82" t="s">
        <v>5</v>
      </c>
      <c r="B7" s="83"/>
      <c r="C7" s="84"/>
      <c r="D7" s="53">
        <v>35566548.845299996</v>
      </c>
      <c r="E7" s="65"/>
      <c r="F7" s="65"/>
      <c r="G7" s="53">
        <v>36969424.328000002</v>
      </c>
      <c r="H7" s="54">
        <v>-3.7946911757495001</v>
      </c>
      <c r="I7" s="53">
        <v>2213944.1902000001</v>
      </c>
      <c r="J7" s="54">
        <v>6.2247934142549397</v>
      </c>
      <c r="K7" s="53">
        <v>9446510.9222999997</v>
      </c>
      <c r="L7" s="54">
        <v>25.552226181529601</v>
      </c>
      <c r="M7" s="54">
        <v>-0.76563366004546396</v>
      </c>
      <c r="N7" s="53">
        <v>419014043.76849997</v>
      </c>
      <c r="O7" s="53">
        <v>7101172822.1981001</v>
      </c>
      <c r="P7" s="53">
        <v>1237725</v>
      </c>
      <c r="Q7" s="53">
        <v>1486397</v>
      </c>
      <c r="R7" s="54">
        <v>-16.7298507733802</v>
      </c>
      <c r="S7" s="53">
        <v>28.735420909571999</v>
      </c>
      <c r="T7" s="53">
        <v>35.854010748945299</v>
      </c>
      <c r="U7" s="55">
        <v>-24.772874779787902</v>
      </c>
    </row>
    <row r="8" spans="1:23" ht="12" thickBot="1">
      <c r="A8" s="74">
        <v>42687</v>
      </c>
      <c r="B8" s="70" t="s">
        <v>6</v>
      </c>
      <c r="C8" s="71"/>
      <c r="D8" s="56">
        <v>826817.74670000002</v>
      </c>
      <c r="E8" s="59"/>
      <c r="F8" s="59"/>
      <c r="G8" s="56">
        <v>1631801.8655999999</v>
      </c>
      <c r="H8" s="57">
        <v>-49.330996358679499</v>
      </c>
      <c r="I8" s="56">
        <v>252667.54870000001</v>
      </c>
      <c r="J8" s="57">
        <v>30.559037914757901</v>
      </c>
      <c r="K8" s="56">
        <v>595193.95120000001</v>
      </c>
      <c r="L8" s="57">
        <v>36.474645834600302</v>
      </c>
      <c r="M8" s="57">
        <v>-0.57548703546031599</v>
      </c>
      <c r="N8" s="56">
        <v>20489349.644000001</v>
      </c>
      <c r="O8" s="56">
        <v>267240964.50870001</v>
      </c>
      <c r="P8" s="56">
        <v>28833</v>
      </c>
      <c r="Q8" s="56">
        <v>32957</v>
      </c>
      <c r="R8" s="57">
        <v>-12.5132748733198</v>
      </c>
      <c r="S8" s="56">
        <v>28.676091516664901</v>
      </c>
      <c r="T8" s="56">
        <v>30.779202736899599</v>
      </c>
      <c r="U8" s="58">
        <v>-7.3340232542236699</v>
      </c>
    </row>
    <row r="9" spans="1:23" ht="12" thickBot="1">
      <c r="A9" s="75"/>
      <c r="B9" s="70" t="s">
        <v>7</v>
      </c>
      <c r="C9" s="71"/>
      <c r="D9" s="56">
        <v>119622.4077</v>
      </c>
      <c r="E9" s="59"/>
      <c r="F9" s="59"/>
      <c r="G9" s="56">
        <v>91519.413100000005</v>
      </c>
      <c r="H9" s="57">
        <v>30.707140319281599</v>
      </c>
      <c r="I9" s="56">
        <v>28728.451000000001</v>
      </c>
      <c r="J9" s="57">
        <v>24.015944464224301</v>
      </c>
      <c r="K9" s="56">
        <v>21350.581999999999</v>
      </c>
      <c r="L9" s="57">
        <v>23.3290197967845</v>
      </c>
      <c r="M9" s="57">
        <v>0.34555821475967302</v>
      </c>
      <c r="N9" s="56">
        <v>1233446.9054</v>
      </c>
      <c r="O9" s="56">
        <v>36459694.010499999</v>
      </c>
      <c r="P9" s="56">
        <v>7042</v>
      </c>
      <c r="Q9" s="56">
        <v>8058</v>
      </c>
      <c r="R9" s="57">
        <v>-12.608587738893</v>
      </c>
      <c r="S9" s="56">
        <v>16.986993425163298</v>
      </c>
      <c r="T9" s="56">
        <v>17.498860747083601</v>
      </c>
      <c r="U9" s="58">
        <v>-3.0132896923483301</v>
      </c>
    </row>
    <row r="10" spans="1:23" ht="12" thickBot="1">
      <c r="A10" s="75"/>
      <c r="B10" s="70" t="s">
        <v>8</v>
      </c>
      <c r="C10" s="71"/>
      <c r="D10" s="56">
        <v>179610.10310000001</v>
      </c>
      <c r="E10" s="59"/>
      <c r="F10" s="59"/>
      <c r="G10" s="56">
        <v>151330.34830000001</v>
      </c>
      <c r="H10" s="57">
        <v>18.687431250695099</v>
      </c>
      <c r="I10" s="56">
        <v>56535.059099999999</v>
      </c>
      <c r="J10" s="57">
        <v>31.4765473234674</v>
      </c>
      <c r="K10" s="56">
        <v>43835.668299999998</v>
      </c>
      <c r="L10" s="57">
        <v>28.9668720071267</v>
      </c>
      <c r="M10" s="57">
        <v>0.28970450987740498</v>
      </c>
      <c r="N10" s="56">
        <v>2712089.0092000002</v>
      </c>
      <c r="O10" s="56">
        <v>58832935.128799997</v>
      </c>
      <c r="P10" s="56">
        <v>125319</v>
      </c>
      <c r="Q10" s="56">
        <v>149714</v>
      </c>
      <c r="R10" s="57">
        <v>-16.294401325193402</v>
      </c>
      <c r="S10" s="56">
        <v>1.43322323909383</v>
      </c>
      <c r="T10" s="56">
        <v>1.62465926900624</v>
      </c>
      <c r="U10" s="58">
        <v>-13.3570280393613</v>
      </c>
    </row>
    <row r="11" spans="1:23" ht="12" thickBot="1">
      <c r="A11" s="75"/>
      <c r="B11" s="70" t="s">
        <v>9</v>
      </c>
      <c r="C11" s="71"/>
      <c r="D11" s="56">
        <v>97678.111999999994</v>
      </c>
      <c r="E11" s="59"/>
      <c r="F11" s="59"/>
      <c r="G11" s="56">
        <v>181364.8138</v>
      </c>
      <c r="H11" s="57">
        <v>-46.142744034289599</v>
      </c>
      <c r="I11" s="56">
        <v>22939.8406</v>
      </c>
      <c r="J11" s="57">
        <v>23.485139229554299</v>
      </c>
      <c r="K11" s="56">
        <v>53424.811800000003</v>
      </c>
      <c r="L11" s="57">
        <v>29.457098474963399</v>
      </c>
      <c r="M11" s="57">
        <v>-0.57061447991848602</v>
      </c>
      <c r="N11" s="56">
        <v>1161648.5382999999</v>
      </c>
      <c r="O11" s="56">
        <v>21119243.816199999</v>
      </c>
      <c r="P11" s="56">
        <v>4160</v>
      </c>
      <c r="Q11" s="56">
        <v>5178</v>
      </c>
      <c r="R11" s="57">
        <v>-19.6601004248745</v>
      </c>
      <c r="S11" s="56">
        <v>23.480315384615398</v>
      </c>
      <c r="T11" s="56">
        <v>23.884549401313301</v>
      </c>
      <c r="U11" s="58">
        <v>-1.72158682741854</v>
      </c>
    </row>
    <row r="12" spans="1:23" ht="12" thickBot="1">
      <c r="A12" s="75"/>
      <c r="B12" s="70" t="s">
        <v>10</v>
      </c>
      <c r="C12" s="71"/>
      <c r="D12" s="56">
        <v>241861.16810000001</v>
      </c>
      <c r="E12" s="59"/>
      <c r="F12" s="59"/>
      <c r="G12" s="56">
        <v>2691914.7880000002</v>
      </c>
      <c r="H12" s="57">
        <v>-91.015273990909094</v>
      </c>
      <c r="I12" s="56">
        <v>61245.516900000002</v>
      </c>
      <c r="J12" s="57">
        <v>25.322592039528001</v>
      </c>
      <c r="K12" s="56">
        <v>1175035.7766</v>
      </c>
      <c r="L12" s="57">
        <v>43.650556170576699</v>
      </c>
      <c r="M12" s="57">
        <v>-0.94787774285714499</v>
      </c>
      <c r="N12" s="56">
        <v>10589355.2009</v>
      </c>
      <c r="O12" s="56">
        <v>82797780.870900005</v>
      </c>
      <c r="P12" s="56">
        <v>1611</v>
      </c>
      <c r="Q12" s="56">
        <v>2444</v>
      </c>
      <c r="R12" s="57">
        <v>-34.083469721767599</v>
      </c>
      <c r="S12" s="56">
        <v>150.13107889509601</v>
      </c>
      <c r="T12" s="56">
        <v>193.53112532733201</v>
      </c>
      <c r="U12" s="58">
        <v>-28.908102673771999</v>
      </c>
    </row>
    <row r="13" spans="1:23" ht="12" thickBot="1">
      <c r="A13" s="75"/>
      <c r="B13" s="70" t="s">
        <v>11</v>
      </c>
      <c r="C13" s="71"/>
      <c r="D13" s="56">
        <v>394543.48800000001</v>
      </c>
      <c r="E13" s="59"/>
      <c r="F13" s="59"/>
      <c r="G13" s="56">
        <v>977855.33860000002</v>
      </c>
      <c r="H13" s="57">
        <v>-59.652161989024897</v>
      </c>
      <c r="I13" s="56">
        <v>102639.76549999999</v>
      </c>
      <c r="J13" s="57">
        <v>26.014816774773401</v>
      </c>
      <c r="K13" s="56">
        <v>386495.3493</v>
      </c>
      <c r="L13" s="57">
        <v>39.524798203111203</v>
      </c>
      <c r="M13" s="57">
        <v>-0.73443466865540397</v>
      </c>
      <c r="N13" s="56">
        <v>11006268.740499999</v>
      </c>
      <c r="O13" s="56">
        <v>114837124.90539999</v>
      </c>
      <c r="P13" s="56">
        <v>11881</v>
      </c>
      <c r="Q13" s="56">
        <v>13555</v>
      </c>
      <c r="R13" s="57">
        <v>-12.3496864625599</v>
      </c>
      <c r="S13" s="56">
        <v>33.207936032320497</v>
      </c>
      <c r="T13" s="56">
        <v>35.748505946145301</v>
      </c>
      <c r="U13" s="58">
        <v>-7.6504902663993901</v>
      </c>
    </row>
    <row r="14" spans="1:23" ht="12" thickBot="1">
      <c r="A14" s="75"/>
      <c r="B14" s="70" t="s">
        <v>12</v>
      </c>
      <c r="C14" s="71"/>
      <c r="D14" s="56">
        <v>182073.75030000001</v>
      </c>
      <c r="E14" s="59"/>
      <c r="F14" s="59"/>
      <c r="G14" s="56">
        <v>229954.20129999999</v>
      </c>
      <c r="H14" s="57">
        <v>-20.821733514463901</v>
      </c>
      <c r="I14" s="56">
        <v>34433.303699999997</v>
      </c>
      <c r="J14" s="57">
        <v>18.9117341974144</v>
      </c>
      <c r="K14" s="56">
        <v>49231.861900000004</v>
      </c>
      <c r="L14" s="57">
        <v>21.4094204940277</v>
      </c>
      <c r="M14" s="57">
        <v>-0.30058904191068198</v>
      </c>
      <c r="N14" s="56">
        <v>2887419.6871000002</v>
      </c>
      <c r="O14" s="56">
        <v>46145101.021799996</v>
      </c>
      <c r="P14" s="56">
        <v>2986</v>
      </c>
      <c r="Q14" s="56">
        <v>3242</v>
      </c>
      <c r="R14" s="57">
        <v>-7.8963602714373904</v>
      </c>
      <c r="S14" s="56">
        <v>60.975803851306097</v>
      </c>
      <c r="T14" s="56">
        <v>70.616230382479998</v>
      </c>
      <c r="U14" s="58">
        <v>-15.8102491845499</v>
      </c>
    </row>
    <row r="15" spans="1:23" ht="12" thickBot="1">
      <c r="A15" s="75"/>
      <c r="B15" s="70" t="s">
        <v>13</v>
      </c>
      <c r="C15" s="71"/>
      <c r="D15" s="56">
        <v>246792.96609999999</v>
      </c>
      <c r="E15" s="59"/>
      <c r="F15" s="59"/>
      <c r="G15" s="56">
        <v>819049.33779999998</v>
      </c>
      <c r="H15" s="57">
        <v>-69.868363881119095</v>
      </c>
      <c r="I15" s="56">
        <v>68897.350000000006</v>
      </c>
      <c r="J15" s="57">
        <v>27.917063881019601</v>
      </c>
      <c r="K15" s="56">
        <v>257141.9307</v>
      </c>
      <c r="L15" s="57">
        <v>31.395169842966201</v>
      </c>
      <c r="M15" s="57">
        <v>-0.73206489578558598</v>
      </c>
      <c r="N15" s="56">
        <v>3546728.0924</v>
      </c>
      <c r="O15" s="56">
        <v>42081439.128200002</v>
      </c>
      <c r="P15" s="56">
        <v>7253</v>
      </c>
      <c r="Q15" s="56">
        <v>10126</v>
      </c>
      <c r="R15" s="57">
        <v>-28.372506419119102</v>
      </c>
      <c r="S15" s="56">
        <v>34.026329256859199</v>
      </c>
      <c r="T15" s="56">
        <v>35.320778688524598</v>
      </c>
      <c r="U15" s="58">
        <v>-3.8042582315999298</v>
      </c>
    </row>
    <row r="16" spans="1:23" ht="12" thickBot="1">
      <c r="A16" s="75"/>
      <c r="B16" s="70" t="s">
        <v>14</v>
      </c>
      <c r="C16" s="71"/>
      <c r="D16" s="56">
        <v>1698166.4369000001</v>
      </c>
      <c r="E16" s="59"/>
      <c r="F16" s="59"/>
      <c r="G16" s="56">
        <v>2574187.3308000001</v>
      </c>
      <c r="H16" s="57">
        <v>-34.030969052580701</v>
      </c>
      <c r="I16" s="56">
        <v>-218372.41390000001</v>
      </c>
      <c r="J16" s="57">
        <v>-12.859305728515</v>
      </c>
      <c r="K16" s="56">
        <v>370852.67729999998</v>
      </c>
      <c r="L16" s="57">
        <v>14.4065924364855</v>
      </c>
      <c r="M16" s="57">
        <v>-1.5888387148499601</v>
      </c>
      <c r="N16" s="56">
        <v>13836016.7234</v>
      </c>
      <c r="O16" s="56">
        <v>363038372.61629999</v>
      </c>
      <c r="P16" s="56">
        <v>54059</v>
      </c>
      <c r="Q16" s="56">
        <v>59217</v>
      </c>
      <c r="R16" s="57">
        <v>-8.7103365587584705</v>
      </c>
      <c r="S16" s="56">
        <v>31.413204774413099</v>
      </c>
      <c r="T16" s="56">
        <v>29.328581066247899</v>
      </c>
      <c r="U16" s="58">
        <v>6.63613828367889</v>
      </c>
    </row>
    <row r="17" spans="1:21" ht="12" thickBot="1">
      <c r="A17" s="75"/>
      <c r="B17" s="70" t="s">
        <v>15</v>
      </c>
      <c r="C17" s="71"/>
      <c r="D17" s="56">
        <v>1546189.1486</v>
      </c>
      <c r="E17" s="59"/>
      <c r="F17" s="59"/>
      <c r="G17" s="56">
        <v>477937.18449999997</v>
      </c>
      <c r="H17" s="57">
        <v>223.513047058175</v>
      </c>
      <c r="I17" s="56">
        <v>62365.227800000001</v>
      </c>
      <c r="J17" s="57">
        <v>4.0334798531259102</v>
      </c>
      <c r="K17" s="56">
        <v>58133.737399999998</v>
      </c>
      <c r="L17" s="57">
        <v>12.163468188987499</v>
      </c>
      <c r="M17" s="57">
        <v>7.2788893149677E-2</v>
      </c>
      <c r="N17" s="56">
        <v>14314565.9999</v>
      </c>
      <c r="O17" s="56">
        <v>366012587.20679998</v>
      </c>
      <c r="P17" s="56">
        <v>10401</v>
      </c>
      <c r="Q17" s="56">
        <v>10916</v>
      </c>
      <c r="R17" s="57">
        <v>-4.7178453646024101</v>
      </c>
      <c r="S17" s="56">
        <v>148.65773950581701</v>
      </c>
      <c r="T17" s="56">
        <v>145.32073045987499</v>
      </c>
      <c r="U17" s="58">
        <v>2.2447597125010499</v>
      </c>
    </row>
    <row r="18" spans="1:21" ht="12" customHeight="1" thickBot="1">
      <c r="A18" s="75"/>
      <c r="B18" s="70" t="s">
        <v>16</v>
      </c>
      <c r="C18" s="71"/>
      <c r="D18" s="56">
        <v>3445101.8051</v>
      </c>
      <c r="E18" s="59"/>
      <c r="F18" s="59"/>
      <c r="G18" s="56">
        <v>2994985.4213</v>
      </c>
      <c r="H18" s="57">
        <v>15.0290008291467</v>
      </c>
      <c r="I18" s="56">
        <v>87284.375400000004</v>
      </c>
      <c r="J18" s="57">
        <v>2.5335789865712401</v>
      </c>
      <c r="K18" s="56">
        <v>610116.38069999998</v>
      </c>
      <c r="L18" s="57">
        <v>20.371263791834199</v>
      </c>
      <c r="M18" s="57">
        <v>-0.85693815448807198</v>
      </c>
      <c r="N18" s="56">
        <v>27486194.148400001</v>
      </c>
      <c r="O18" s="56">
        <v>686051342.68379998</v>
      </c>
      <c r="P18" s="56">
        <v>103700</v>
      </c>
      <c r="Q18" s="56">
        <v>116268</v>
      </c>
      <c r="R18" s="57">
        <v>-10.809509065263001</v>
      </c>
      <c r="S18" s="56">
        <v>33.221811042430097</v>
      </c>
      <c r="T18" s="56">
        <v>35.623547399972502</v>
      </c>
      <c r="U18" s="58">
        <v>-7.2293962375348899</v>
      </c>
    </row>
    <row r="19" spans="1:21" ht="12" customHeight="1" thickBot="1">
      <c r="A19" s="75"/>
      <c r="B19" s="70" t="s">
        <v>17</v>
      </c>
      <c r="C19" s="71"/>
      <c r="D19" s="56">
        <v>1307738.2523000001</v>
      </c>
      <c r="E19" s="59"/>
      <c r="F19" s="59"/>
      <c r="G19" s="56">
        <v>1539011.0706</v>
      </c>
      <c r="H19" s="57">
        <v>-15.0273654763143</v>
      </c>
      <c r="I19" s="56">
        <v>105836.18369999999</v>
      </c>
      <c r="J19" s="57">
        <v>8.0930708812607808</v>
      </c>
      <c r="K19" s="56">
        <v>524742.17819999997</v>
      </c>
      <c r="L19" s="57">
        <v>34.096062609570701</v>
      </c>
      <c r="M19" s="57">
        <v>-0.79830822049974104</v>
      </c>
      <c r="N19" s="56">
        <v>12595287.655099999</v>
      </c>
      <c r="O19" s="56">
        <v>211066058.6814</v>
      </c>
      <c r="P19" s="56">
        <v>22393</v>
      </c>
      <c r="Q19" s="56">
        <v>29005</v>
      </c>
      <c r="R19" s="57">
        <v>-22.796069643165001</v>
      </c>
      <c r="S19" s="56">
        <v>58.399421796990097</v>
      </c>
      <c r="T19" s="56">
        <v>76.689209887950398</v>
      </c>
      <c r="U19" s="58">
        <v>-31.3184403683649</v>
      </c>
    </row>
    <row r="20" spans="1:21" ht="12" thickBot="1">
      <c r="A20" s="75"/>
      <c r="B20" s="70" t="s">
        <v>18</v>
      </c>
      <c r="C20" s="71"/>
      <c r="D20" s="56">
        <v>4576585.9650999997</v>
      </c>
      <c r="E20" s="59"/>
      <c r="F20" s="59"/>
      <c r="G20" s="56">
        <v>5339998.7262000004</v>
      </c>
      <c r="H20" s="57">
        <v>-14.296122531910299</v>
      </c>
      <c r="I20" s="56">
        <v>193448.29889999999</v>
      </c>
      <c r="J20" s="57">
        <v>4.2269128204996598</v>
      </c>
      <c r="K20" s="56">
        <v>2100805.5567000001</v>
      </c>
      <c r="L20" s="57">
        <v>39.3409374124506</v>
      </c>
      <c r="M20" s="57">
        <v>-0.90791708528995296</v>
      </c>
      <c r="N20" s="56">
        <v>33112400.908599999</v>
      </c>
      <c r="O20" s="56">
        <v>423900733.01920003</v>
      </c>
      <c r="P20" s="56">
        <v>67956</v>
      </c>
      <c r="Q20" s="56">
        <v>86873</v>
      </c>
      <c r="R20" s="57">
        <v>-21.775465334453799</v>
      </c>
      <c r="S20" s="56">
        <v>67.3463118061687</v>
      </c>
      <c r="T20" s="56">
        <v>74.695254876659007</v>
      </c>
      <c r="U20" s="58">
        <v>-10.912168570777199</v>
      </c>
    </row>
    <row r="21" spans="1:21" ht="12" customHeight="1" thickBot="1">
      <c r="A21" s="75"/>
      <c r="B21" s="70" t="s">
        <v>19</v>
      </c>
      <c r="C21" s="71"/>
      <c r="D21" s="56">
        <v>1029064.3702</v>
      </c>
      <c r="E21" s="59"/>
      <c r="F21" s="59"/>
      <c r="G21" s="56">
        <v>1639235.172</v>
      </c>
      <c r="H21" s="57">
        <v>-37.2228959103862</v>
      </c>
      <c r="I21" s="56">
        <v>335032.25140000001</v>
      </c>
      <c r="J21" s="57">
        <v>32.5569771048322</v>
      </c>
      <c r="K21" s="56">
        <v>623105.07160000002</v>
      </c>
      <c r="L21" s="57">
        <v>38.011938875113401</v>
      </c>
      <c r="M21" s="57">
        <v>-0.46231820816397901</v>
      </c>
      <c r="N21" s="56">
        <v>7196031.7017000001</v>
      </c>
      <c r="O21" s="56">
        <v>132027911.1532</v>
      </c>
      <c r="P21" s="56">
        <v>44571</v>
      </c>
      <c r="Q21" s="56">
        <v>56959</v>
      </c>
      <c r="R21" s="57">
        <v>-21.748977334574001</v>
      </c>
      <c r="S21" s="56">
        <v>23.088204666711501</v>
      </c>
      <c r="T21" s="56">
        <v>26.053275501676598</v>
      </c>
      <c r="U21" s="58">
        <v>-12.842362053556</v>
      </c>
    </row>
    <row r="22" spans="1:21" ht="12" customHeight="1" thickBot="1">
      <c r="A22" s="75"/>
      <c r="B22" s="70" t="s">
        <v>20</v>
      </c>
      <c r="C22" s="71"/>
      <c r="D22" s="56">
        <v>1607482.8195</v>
      </c>
      <c r="E22" s="59"/>
      <c r="F22" s="59"/>
      <c r="G22" s="56">
        <v>1786564.2024000001</v>
      </c>
      <c r="H22" s="57">
        <v>-10.023786587654101</v>
      </c>
      <c r="I22" s="56">
        <v>92424.756200000003</v>
      </c>
      <c r="J22" s="57">
        <v>5.7496574817980504</v>
      </c>
      <c r="K22" s="56">
        <v>360118.93900000001</v>
      </c>
      <c r="L22" s="57">
        <v>20.157066760669998</v>
      </c>
      <c r="M22" s="57">
        <v>-0.743349359918002</v>
      </c>
      <c r="N22" s="56">
        <v>19249348.8708</v>
      </c>
      <c r="O22" s="56">
        <v>463309062.79500002</v>
      </c>
      <c r="P22" s="56">
        <v>88693</v>
      </c>
      <c r="Q22" s="56">
        <v>149103</v>
      </c>
      <c r="R22" s="57">
        <v>-40.5156167213269</v>
      </c>
      <c r="S22" s="56">
        <v>18.124122754896099</v>
      </c>
      <c r="T22" s="56">
        <v>29.4821644916601</v>
      </c>
      <c r="U22" s="58">
        <v>-62.668090976683203</v>
      </c>
    </row>
    <row r="23" spans="1:21" ht="12" thickBot="1">
      <c r="A23" s="75"/>
      <c r="B23" s="70" t="s">
        <v>21</v>
      </c>
      <c r="C23" s="71"/>
      <c r="D23" s="56">
        <v>5299953.4671</v>
      </c>
      <c r="E23" s="59"/>
      <c r="F23" s="59"/>
      <c r="G23" s="56">
        <v>5966469.517</v>
      </c>
      <c r="H23" s="57">
        <v>-11.1710291655882</v>
      </c>
      <c r="I23" s="56">
        <v>616245.63879999996</v>
      </c>
      <c r="J23" s="57">
        <v>11.627378289741699</v>
      </c>
      <c r="K23" s="56">
        <v>1440949.6218999999</v>
      </c>
      <c r="L23" s="57">
        <v>24.150791649808401</v>
      </c>
      <c r="M23" s="57">
        <v>-0.57233366841275601</v>
      </c>
      <c r="N23" s="56">
        <v>67096973.861199997</v>
      </c>
      <c r="O23" s="56">
        <v>1045596047.0832</v>
      </c>
      <c r="P23" s="56">
        <v>112889</v>
      </c>
      <c r="Q23" s="56">
        <v>157386</v>
      </c>
      <c r="R23" s="57">
        <v>-28.272527416669799</v>
      </c>
      <c r="S23" s="56">
        <v>46.948360487735698</v>
      </c>
      <c r="T23" s="56">
        <v>69.102226388624203</v>
      </c>
      <c r="U23" s="58">
        <v>-47.187730669904099</v>
      </c>
    </row>
    <row r="24" spans="1:21" ht="12" thickBot="1">
      <c r="A24" s="75"/>
      <c r="B24" s="70" t="s">
        <v>22</v>
      </c>
      <c r="C24" s="71"/>
      <c r="D24" s="56">
        <v>416733.0625</v>
      </c>
      <c r="E24" s="59"/>
      <c r="F24" s="59"/>
      <c r="G24" s="56">
        <v>289583.42660000001</v>
      </c>
      <c r="H24" s="57">
        <v>43.907773795228699</v>
      </c>
      <c r="I24" s="56">
        <v>36193.403599999998</v>
      </c>
      <c r="J24" s="57">
        <v>8.68503290400675</v>
      </c>
      <c r="K24" s="56">
        <v>52071.410300000003</v>
      </c>
      <c r="L24" s="57">
        <v>17.981488412983602</v>
      </c>
      <c r="M24" s="57">
        <v>-0.30492753333396899</v>
      </c>
      <c r="N24" s="56">
        <v>4537551.7653999999</v>
      </c>
      <c r="O24" s="56">
        <v>100139349.5334</v>
      </c>
      <c r="P24" s="56">
        <v>35319</v>
      </c>
      <c r="Q24" s="56">
        <v>37710</v>
      </c>
      <c r="R24" s="57">
        <v>-6.3404932378679399</v>
      </c>
      <c r="S24" s="56">
        <v>11.799118392366699</v>
      </c>
      <c r="T24" s="56">
        <v>12.0546227260674</v>
      </c>
      <c r="U24" s="58">
        <v>-2.1654527499778098</v>
      </c>
    </row>
    <row r="25" spans="1:21" ht="12" thickBot="1">
      <c r="A25" s="75"/>
      <c r="B25" s="70" t="s">
        <v>23</v>
      </c>
      <c r="C25" s="71"/>
      <c r="D25" s="56">
        <v>542717.08310000005</v>
      </c>
      <c r="E25" s="59"/>
      <c r="F25" s="59"/>
      <c r="G25" s="56">
        <v>456884.3836</v>
      </c>
      <c r="H25" s="57">
        <v>18.786525121232</v>
      </c>
      <c r="I25" s="56">
        <v>28015.073400000001</v>
      </c>
      <c r="J25" s="57">
        <v>5.1620032374838702</v>
      </c>
      <c r="K25" s="56">
        <v>10209.3369</v>
      </c>
      <c r="L25" s="57">
        <v>2.2345558890754802</v>
      </c>
      <c r="M25" s="57">
        <v>1.7440639558089199</v>
      </c>
      <c r="N25" s="56">
        <v>6022520.5603999998</v>
      </c>
      <c r="O25" s="56">
        <v>117864885.4112</v>
      </c>
      <c r="P25" s="56">
        <v>29769</v>
      </c>
      <c r="Q25" s="56">
        <v>32567</v>
      </c>
      <c r="R25" s="57">
        <v>-8.5915190223232099</v>
      </c>
      <c r="S25" s="56">
        <v>18.230947734220202</v>
      </c>
      <c r="T25" s="56">
        <v>23.6405413056161</v>
      </c>
      <c r="U25" s="58">
        <v>-29.672585595986</v>
      </c>
    </row>
    <row r="26" spans="1:21" ht="12" thickBot="1">
      <c r="A26" s="75"/>
      <c r="B26" s="70" t="s">
        <v>24</v>
      </c>
      <c r="C26" s="71"/>
      <c r="D26" s="56">
        <v>841828.72439999995</v>
      </c>
      <c r="E26" s="59"/>
      <c r="F26" s="59"/>
      <c r="G26" s="56">
        <v>711426.78729999997</v>
      </c>
      <c r="H26" s="57">
        <v>18.329635519474898</v>
      </c>
      <c r="I26" s="56">
        <v>178492.7402</v>
      </c>
      <c r="J26" s="57">
        <v>21.2029757391823</v>
      </c>
      <c r="K26" s="56">
        <v>140467.0509</v>
      </c>
      <c r="L26" s="57">
        <v>19.744414099601101</v>
      </c>
      <c r="M26" s="57">
        <v>0.270708960260516</v>
      </c>
      <c r="N26" s="56">
        <v>10076625.521299999</v>
      </c>
      <c r="O26" s="56">
        <v>222480150.5564</v>
      </c>
      <c r="P26" s="56">
        <v>59923</v>
      </c>
      <c r="Q26" s="56">
        <v>65458</v>
      </c>
      <c r="R26" s="57">
        <v>-8.4558037214702608</v>
      </c>
      <c r="S26" s="56">
        <v>14.0485076581613</v>
      </c>
      <c r="T26" s="56">
        <v>14.385865642091099</v>
      </c>
      <c r="U26" s="58">
        <v>-2.4013795069102701</v>
      </c>
    </row>
    <row r="27" spans="1:21" ht="12" thickBot="1">
      <c r="A27" s="75"/>
      <c r="B27" s="70" t="s">
        <v>25</v>
      </c>
      <c r="C27" s="71"/>
      <c r="D27" s="56">
        <v>335923.36450000003</v>
      </c>
      <c r="E27" s="59"/>
      <c r="F27" s="59"/>
      <c r="G27" s="56">
        <v>295156.74089999998</v>
      </c>
      <c r="H27" s="57">
        <v>13.8118558551952</v>
      </c>
      <c r="I27" s="56">
        <v>74049.498399999997</v>
      </c>
      <c r="J27" s="57">
        <v>22.043568928353</v>
      </c>
      <c r="K27" s="56">
        <v>78401.627999999997</v>
      </c>
      <c r="L27" s="57">
        <v>26.562709616909199</v>
      </c>
      <c r="M27" s="57">
        <v>-5.5510704446086002E-2</v>
      </c>
      <c r="N27" s="56">
        <v>3445552.5828999998</v>
      </c>
      <c r="O27" s="56">
        <v>81233213.316300005</v>
      </c>
      <c r="P27" s="56">
        <v>39551</v>
      </c>
      <c r="Q27" s="56">
        <v>39595</v>
      </c>
      <c r="R27" s="57">
        <v>-0.11112514206339499</v>
      </c>
      <c r="S27" s="56">
        <v>8.4934227832418898</v>
      </c>
      <c r="T27" s="56">
        <v>8.0609189291577206</v>
      </c>
      <c r="U27" s="58">
        <v>5.0922209469841899</v>
      </c>
    </row>
    <row r="28" spans="1:21" ht="12" thickBot="1">
      <c r="A28" s="75"/>
      <c r="B28" s="70" t="s">
        <v>26</v>
      </c>
      <c r="C28" s="71"/>
      <c r="D28" s="56">
        <v>1548711.8215000001</v>
      </c>
      <c r="E28" s="59"/>
      <c r="F28" s="59"/>
      <c r="G28" s="56">
        <v>1328455.395</v>
      </c>
      <c r="H28" s="57">
        <v>16.579888743648802</v>
      </c>
      <c r="I28" s="56">
        <v>70948.122099999993</v>
      </c>
      <c r="J28" s="57">
        <v>4.5811054784410103</v>
      </c>
      <c r="K28" s="56">
        <v>70398.206699999995</v>
      </c>
      <c r="L28" s="57">
        <v>5.2992525729477</v>
      </c>
      <c r="M28" s="57">
        <v>7.8114972778129997E-3</v>
      </c>
      <c r="N28" s="56">
        <v>22189132.2443</v>
      </c>
      <c r="O28" s="56">
        <v>349180506.84829998</v>
      </c>
      <c r="P28" s="56">
        <v>56326</v>
      </c>
      <c r="Q28" s="56">
        <v>70854</v>
      </c>
      <c r="R28" s="57">
        <v>-20.5041352640641</v>
      </c>
      <c r="S28" s="56">
        <v>27.495505121968499</v>
      </c>
      <c r="T28" s="56">
        <v>36.4000534578147</v>
      </c>
      <c r="U28" s="58">
        <v>-32.385469175219797</v>
      </c>
    </row>
    <row r="29" spans="1:21" ht="12" thickBot="1">
      <c r="A29" s="75"/>
      <c r="B29" s="70" t="s">
        <v>27</v>
      </c>
      <c r="C29" s="71"/>
      <c r="D29" s="56">
        <v>987958.65480000002</v>
      </c>
      <c r="E29" s="59"/>
      <c r="F29" s="59"/>
      <c r="G29" s="56">
        <v>822365.93180000002</v>
      </c>
      <c r="H29" s="57">
        <v>20.136136067498501</v>
      </c>
      <c r="I29" s="56">
        <v>124960.796</v>
      </c>
      <c r="J29" s="57">
        <v>12.648383147703401</v>
      </c>
      <c r="K29" s="56">
        <v>119744.93610000001</v>
      </c>
      <c r="L29" s="57">
        <v>14.5610283049909</v>
      </c>
      <c r="M29" s="57">
        <v>4.3558083288334E-2</v>
      </c>
      <c r="N29" s="56">
        <v>11984351.891000001</v>
      </c>
      <c r="O29" s="56">
        <v>244502964.56850001</v>
      </c>
      <c r="P29" s="56">
        <v>127487</v>
      </c>
      <c r="Q29" s="56">
        <v>139213</v>
      </c>
      <c r="R29" s="57">
        <v>-8.4230639379943</v>
      </c>
      <c r="S29" s="56">
        <v>7.7494854753817997</v>
      </c>
      <c r="T29" s="56">
        <v>7.8220783777377099</v>
      </c>
      <c r="U29" s="58">
        <v>-0.93674480178738595</v>
      </c>
    </row>
    <row r="30" spans="1:21" ht="12" thickBot="1">
      <c r="A30" s="75"/>
      <c r="B30" s="70" t="s">
        <v>28</v>
      </c>
      <c r="C30" s="71"/>
      <c r="D30" s="56">
        <v>1172207.0146999999</v>
      </c>
      <c r="E30" s="59"/>
      <c r="F30" s="59"/>
      <c r="G30" s="56">
        <v>1016127.2963</v>
      </c>
      <c r="H30" s="57">
        <v>15.3602524967422</v>
      </c>
      <c r="I30" s="56">
        <v>135233.64920000001</v>
      </c>
      <c r="J30" s="57">
        <v>11.536669504968801</v>
      </c>
      <c r="K30" s="56">
        <v>121680.9412</v>
      </c>
      <c r="L30" s="57">
        <v>11.974970226966001</v>
      </c>
      <c r="M30" s="57">
        <v>0.11137905300818</v>
      </c>
      <c r="N30" s="56">
        <v>13673853.980599999</v>
      </c>
      <c r="O30" s="56">
        <v>389616706.26459998</v>
      </c>
      <c r="P30" s="56">
        <v>92370</v>
      </c>
      <c r="Q30" s="56">
        <v>95957</v>
      </c>
      <c r="R30" s="57">
        <v>-3.7381327052742299</v>
      </c>
      <c r="S30" s="56">
        <v>12.6903433441594</v>
      </c>
      <c r="T30" s="56">
        <v>12.785761373323499</v>
      </c>
      <c r="U30" s="58">
        <v>-0.75189477996294896</v>
      </c>
    </row>
    <row r="31" spans="1:21" ht="12" thickBot="1">
      <c r="A31" s="75"/>
      <c r="B31" s="70" t="s">
        <v>29</v>
      </c>
      <c r="C31" s="71"/>
      <c r="D31" s="56">
        <v>2342289.0520000001</v>
      </c>
      <c r="E31" s="59"/>
      <c r="F31" s="59"/>
      <c r="G31" s="56">
        <v>961411.91150000005</v>
      </c>
      <c r="H31" s="57">
        <v>143.630126065897</v>
      </c>
      <c r="I31" s="56">
        <v>-125519.6556</v>
      </c>
      <c r="J31" s="57">
        <v>-5.3588456767461299</v>
      </c>
      <c r="K31" s="56">
        <v>163948.51730000001</v>
      </c>
      <c r="L31" s="57">
        <v>17.0528901648625</v>
      </c>
      <c r="M31" s="57">
        <v>-1.7656040912545701</v>
      </c>
      <c r="N31" s="56">
        <v>32208592.4494</v>
      </c>
      <c r="O31" s="56">
        <v>420576908.02280003</v>
      </c>
      <c r="P31" s="56">
        <v>46797</v>
      </c>
      <c r="Q31" s="56">
        <v>53096</v>
      </c>
      <c r="R31" s="57">
        <v>-11.863417206569199</v>
      </c>
      <c r="S31" s="56">
        <v>50.052119836741703</v>
      </c>
      <c r="T31" s="56">
        <v>51.281379810155201</v>
      </c>
      <c r="U31" s="58">
        <v>-2.4559598622857002</v>
      </c>
    </row>
    <row r="32" spans="1:21" ht="12" thickBot="1">
      <c r="A32" s="75"/>
      <c r="B32" s="70" t="s">
        <v>30</v>
      </c>
      <c r="C32" s="71"/>
      <c r="D32" s="56">
        <v>168503.96100000001</v>
      </c>
      <c r="E32" s="59"/>
      <c r="F32" s="59"/>
      <c r="G32" s="56">
        <v>116756.4905</v>
      </c>
      <c r="H32" s="57">
        <v>44.320851267793103</v>
      </c>
      <c r="I32" s="56">
        <v>35406.298699999999</v>
      </c>
      <c r="J32" s="57">
        <v>21.012146236728501</v>
      </c>
      <c r="K32" s="56">
        <v>31583.5226</v>
      </c>
      <c r="L32" s="57">
        <v>27.050763914490901</v>
      </c>
      <c r="M32" s="57">
        <v>0.121037040371171</v>
      </c>
      <c r="N32" s="56">
        <v>1824238.1007000001</v>
      </c>
      <c r="O32" s="56">
        <v>40205131.773900002</v>
      </c>
      <c r="P32" s="56">
        <v>31140</v>
      </c>
      <c r="Q32" s="56">
        <v>31167</v>
      </c>
      <c r="R32" s="57">
        <v>-8.6630089517758996E-2</v>
      </c>
      <c r="S32" s="56">
        <v>5.4111740847784198</v>
      </c>
      <c r="T32" s="56">
        <v>5.4317387589437596</v>
      </c>
      <c r="U32" s="58">
        <v>-0.38004089026044602</v>
      </c>
    </row>
    <row r="33" spans="1:21" ht="12" thickBot="1">
      <c r="A33" s="75"/>
      <c r="B33" s="70" t="s">
        <v>69</v>
      </c>
      <c r="C33" s="71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6">
        <v>526.58000000000004</v>
      </c>
      <c r="P33" s="59"/>
      <c r="Q33" s="59"/>
      <c r="R33" s="59"/>
      <c r="S33" s="59"/>
      <c r="T33" s="59"/>
      <c r="U33" s="60"/>
    </row>
    <row r="34" spans="1:21" ht="12" thickBot="1">
      <c r="A34" s="75"/>
      <c r="B34" s="70" t="s">
        <v>78</v>
      </c>
      <c r="C34" s="71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6">
        <v>1</v>
      </c>
      <c r="P34" s="59"/>
      <c r="Q34" s="59"/>
      <c r="R34" s="59"/>
      <c r="S34" s="59"/>
      <c r="T34" s="59"/>
      <c r="U34" s="60"/>
    </row>
    <row r="35" spans="1:21" ht="12" thickBot="1">
      <c r="A35" s="75"/>
      <c r="B35" s="70" t="s">
        <v>31</v>
      </c>
      <c r="C35" s="71"/>
      <c r="D35" s="56">
        <v>363849.88059999997</v>
      </c>
      <c r="E35" s="59"/>
      <c r="F35" s="59"/>
      <c r="G35" s="56">
        <v>253949.76670000001</v>
      </c>
      <c r="H35" s="57">
        <v>43.276320088070399</v>
      </c>
      <c r="I35" s="56">
        <v>24225.822899999999</v>
      </c>
      <c r="J35" s="57">
        <v>6.6581917960370998</v>
      </c>
      <c r="K35" s="56">
        <v>29995.2111</v>
      </c>
      <c r="L35" s="57">
        <v>11.8114741705726</v>
      </c>
      <c r="M35" s="57">
        <v>-0.192343643815862</v>
      </c>
      <c r="N35" s="56">
        <v>4047854.3827</v>
      </c>
      <c r="O35" s="56">
        <v>68117221.162599996</v>
      </c>
      <c r="P35" s="56">
        <v>21465</v>
      </c>
      <c r="Q35" s="56">
        <v>25514</v>
      </c>
      <c r="R35" s="57">
        <v>-15.8697185858744</v>
      </c>
      <c r="S35" s="56">
        <v>16.950844658746799</v>
      </c>
      <c r="T35" s="56">
        <v>17.152968969977302</v>
      </c>
      <c r="U35" s="58">
        <v>-1.19241439172867</v>
      </c>
    </row>
    <row r="36" spans="1:21" ht="12" customHeight="1" thickBot="1">
      <c r="A36" s="75"/>
      <c r="B36" s="70" t="s">
        <v>77</v>
      </c>
      <c r="C36" s="71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6">
        <v>434490.90740000003</v>
      </c>
      <c r="P36" s="59"/>
      <c r="Q36" s="59"/>
      <c r="R36" s="59"/>
      <c r="S36" s="59"/>
      <c r="T36" s="59"/>
      <c r="U36" s="60"/>
    </row>
    <row r="37" spans="1:21" ht="12" customHeight="1" thickBot="1">
      <c r="A37" s="75"/>
      <c r="B37" s="70" t="s">
        <v>64</v>
      </c>
      <c r="C37" s="71"/>
      <c r="D37" s="56">
        <v>1126029.69</v>
      </c>
      <c r="E37" s="59"/>
      <c r="F37" s="59"/>
      <c r="G37" s="56">
        <v>82665.899999999994</v>
      </c>
      <c r="H37" s="57">
        <v>1262.1453223154899</v>
      </c>
      <c r="I37" s="56">
        <v>-27452.19</v>
      </c>
      <c r="J37" s="57">
        <v>-2.4379632476653401</v>
      </c>
      <c r="K37" s="56">
        <v>2520.4499999999998</v>
      </c>
      <c r="L37" s="57">
        <v>3.0489597282555398</v>
      </c>
      <c r="M37" s="57">
        <v>-11.8917812295423</v>
      </c>
      <c r="N37" s="56">
        <v>19144392.940000001</v>
      </c>
      <c r="O37" s="56">
        <v>83759507.560000002</v>
      </c>
      <c r="P37" s="56">
        <v>133</v>
      </c>
      <c r="Q37" s="56">
        <v>143</v>
      </c>
      <c r="R37" s="57">
        <v>-6.9930069930069898</v>
      </c>
      <c r="S37" s="56">
        <v>8466.3886466165404</v>
      </c>
      <c r="T37" s="56">
        <v>22173.138881118899</v>
      </c>
      <c r="U37" s="58">
        <v>-161.896066984594</v>
      </c>
    </row>
    <row r="38" spans="1:21" ht="12" thickBot="1">
      <c r="A38" s="75"/>
      <c r="B38" s="70" t="s">
        <v>35</v>
      </c>
      <c r="C38" s="71"/>
      <c r="D38" s="56">
        <v>598123.49</v>
      </c>
      <c r="E38" s="59"/>
      <c r="F38" s="59"/>
      <c r="G38" s="56">
        <v>464460.85</v>
      </c>
      <c r="H38" s="57">
        <v>28.778020795509502</v>
      </c>
      <c r="I38" s="56">
        <v>-105891.09</v>
      </c>
      <c r="J38" s="57">
        <v>-17.703884192878</v>
      </c>
      <c r="K38" s="56">
        <v>-56061.96</v>
      </c>
      <c r="L38" s="57">
        <v>-12.0703305779163</v>
      </c>
      <c r="M38" s="57">
        <v>0.88882247427667505</v>
      </c>
      <c r="N38" s="56">
        <v>9391327.5299999993</v>
      </c>
      <c r="O38" s="56">
        <v>133075199.51000001</v>
      </c>
      <c r="P38" s="56">
        <v>259</v>
      </c>
      <c r="Q38" s="56">
        <v>340</v>
      </c>
      <c r="R38" s="57">
        <v>-23.823529411764699</v>
      </c>
      <c r="S38" s="56">
        <v>2309.3571042470999</v>
      </c>
      <c r="T38" s="56">
        <v>2508.78788235294</v>
      </c>
      <c r="U38" s="58">
        <v>-8.6357704375415398</v>
      </c>
    </row>
    <row r="39" spans="1:21" ht="12" thickBot="1">
      <c r="A39" s="75"/>
      <c r="B39" s="70" t="s">
        <v>36</v>
      </c>
      <c r="C39" s="71"/>
      <c r="D39" s="56">
        <v>325965.71999999997</v>
      </c>
      <c r="E39" s="59"/>
      <c r="F39" s="59"/>
      <c r="G39" s="56">
        <v>44177.78</v>
      </c>
      <c r="H39" s="57">
        <v>637.84993270372604</v>
      </c>
      <c r="I39" s="56">
        <v>-14703.56</v>
      </c>
      <c r="J39" s="57">
        <v>-4.5107688010874298</v>
      </c>
      <c r="K39" s="56">
        <v>-1368.37</v>
      </c>
      <c r="L39" s="57">
        <v>-3.0974168462064</v>
      </c>
      <c r="M39" s="57">
        <v>9.7453101134926907</v>
      </c>
      <c r="N39" s="56">
        <v>10005889.1</v>
      </c>
      <c r="O39" s="56">
        <v>118167647.95999999</v>
      </c>
      <c r="P39" s="56">
        <v>121</v>
      </c>
      <c r="Q39" s="56">
        <v>139</v>
      </c>
      <c r="R39" s="57">
        <v>-12.9496402877698</v>
      </c>
      <c r="S39" s="56">
        <v>2693.9315702479298</v>
      </c>
      <c r="T39" s="56">
        <v>2457.7556834532402</v>
      </c>
      <c r="U39" s="58">
        <v>8.7669593913612207</v>
      </c>
    </row>
    <row r="40" spans="1:21" ht="12" thickBot="1">
      <c r="A40" s="75"/>
      <c r="B40" s="70" t="s">
        <v>37</v>
      </c>
      <c r="C40" s="71"/>
      <c r="D40" s="56">
        <v>413804.3</v>
      </c>
      <c r="E40" s="59"/>
      <c r="F40" s="59"/>
      <c r="G40" s="56">
        <v>103147.89</v>
      </c>
      <c r="H40" s="57">
        <v>301.17572933387203</v>
      </c>
      <c r="I40" s="56">
        <v>-76301.72</v>
      </c>
      <c r="J40" s="57">
        <v>-18.439083402468299</v>
      </c>
      <c r="K40" s="56">
        <v>-23988.11</v>
      </c>
      <c r="L40" s="57">
        <v>-23.256035581532501</v>
      </c>
      <c r="M40" s="57">
        <v>2.1808141616826</v>
      </c>
      <c r="N40" s="56">
        <v>5930159.4299999997</v>
      </c>
      <c r="O40" s="56">
        <v>96005058.760000005</v>
      </c>
      <c r="P40" s="56">
        <v>192</v>
      </c>
      <c r="Q40" s="56">
        <v>205</v>
      </c>
      <c r="R40" s="57">
        <v>-6.3414634146341404</v>
      </c>
      <c r="S40" s="56">
        <v>2155.2307291666698</v>
      </c>
      <c r="T40" s="56">
        <v>2274.9311707317102</v>
      </c>
      <c r="U40" s="58">
        <v>-5.5539502079818499</v>
      </c>
    </row>
    <row r="41" spans="1:21" ht="12" thickBot="1">
      <c r="A41" s="75"/>
      <c r="B41" s="70" t="s">
        <v>66</v>
      </c>
      <c r="C41" s="71"/>
      <c r="D41" s="56">
        <v>0.01</v>
      </c>
      <c r="E41" s="59"/>
      <c r="F41" s="59"/>
      <c r="G41" s="56">
        <v>37.6</v>
      </c>
      <c r="H41" s="57">
        <v>-99.973404255319195</v>
      </c>
      <c r="I41" s="56">
        <v>0.01</v>
      </c>
      <c r="J41" s="57">
        <v>100</v>
      </c>
      <c r="K41" s="56">
        <v>-3680.35</v>
      </c>
      <c r="L41" s="57">
        <v>-9788.1648936170204</v>
      </c>
      <c r="M41" s="57">
        <v>-1.00000271713288</v>
      </c>
      <c r="N41" s="56">
        <v>5.13</v>
      </c>
      <c r="O41" s="56">
        <v>1378.03</v>
      </c>
      <c r="P41" s="56">
        <v>1</v>
      </c>
      <c r="Q41" s="59"/>
      <c r="R41" s="59"/>
      <c r="S41" s="56">
        <v>0.01</v>
      </c>
      <c r="T41" s="59"/>
      <c r="U41" s="60"/>
    </row>
    <row r="42" spans="1:21" ht="12" customHeight="1" thickBot="1">
      <c r="A42" s="75"/>
      <c r="B42" s="70" t="s">
        <v>32</v>
      </c>
      <c r="C42" s="71"/>
      <c r="D42" s="56">
        <v>62052.991300000002</v>
      </c>
      <c r="E42" s="59"/>
      <c r="F42" s="59"/>
      <c r="G42" s="56">
        <v>109023.0766</v>
      </c>
      <c r="H42" s="57">
        <v>-43.082700254672503</v>
      </c>
      <c r="I42" s="56">
        <v>6595.2151000000003</v>
      </c>
      <c r="J42" s="57">
        <v>10.6283596678119</v>
      </c>
      <c r="K42" s="56">
        <v>7313.6404000000002</v>
      </c>
      <c r="L42" s="57">
        <v>6.7083415989381496</v>
      </c>
      <c r="M42" s="57">
        <v>-9.8230875556857E-2</v>
      </c>
      <c r="N42" s="56">
        <v>362726.4938</v>
      </c>
      <c r="O42" s="56">
        <v>20866686.559500001</v>
      </c>
      <c r="P42" s="56">
        <v>87</v>
      </c>
      <c r="Q42" s="56">
        <v>109</v>
      </c>
      <c r="R42" s="57">
        <v>-20.183486238532101</v>
      </c>
      <c r="S42" s="56">
        <v>713.25277356321806</v>
      </c>
      <c r="T42" s="56">
        <v>610.53869999999995</v>
      </c>
      <c r="U42" s="58">
        <v>14.400795534251699</v>
      </c>
    </row>
    <row r="43" spans="1:21" ht="12" thickBot="1">
      <c r="A43" s="75"/>
      <c r="B43" s="70" t="s">
        <v>33</v>
      </c>
      <c r="C43" s="71"/>
      <c r="D43" s="56">
        <v>805515.93700000003</v>
      </c>
      <c r="E43" s="59"/>
      <c r="F43" s="59"/>
      <c r="G43" s="56">
        <v>576443.78799999994</v>
      </c>
      <c r="H43" s="57">
        <v>39.738852906157099</v>
      </c>
      <c r="I43" s="56">
        <v>33165.567000000003</v>
      </c>
      <c r="J43" s="57">
        <v>4.1173073649565799</v>
      </c>
      <c r="K43" s="56">
        <v>36717.665000000001</v>
      </c>
      <c r="L43" s="57">
        <v>6.3696869953952904</v>
      </c>
      <c r="M43" s="57">
        <v>-9.6740846674209999E-2</v>
      </c>
      <c r="N43" s="56">
        <v>6951877.8223000001</v>
      </c>
      <c r="O43" s="56">
        <v>148136436.176</v>
      </c>
      <c r="P43" s="56">
        <v>2638</v>
      </c>
      <c r="Q43" s="56">
        <v>2812</v>
      </c>
      <c r="R43" s="57">
        <v>-6.1877667140824997</v>
      </c>
      <c r="S43" s="56">
        <v>305.35099962092499</v>
      </c>
      <c r="T43" s="56">
        <v>324.74334242532001</v>
      </c>
      <c r="U43" s="58">
        <v>-6.3508365220580796</v>
      </c>
    </row>
    <row r="44" spans="1:21" ht="12" thickBot="1">
      <c r="A44" s="75"/>
      <c r="B44" s="70" t="s">
        <v>38</v>
      </c>
      <c r="C44" s="71"/>
      <c r="D44" s="56">
        <v>462555.44</v>
      </c>
      <c r="E44" s="59"/>
      <c r="F44" s="59"/>
      <c r="G44" s="56">
        <v>168091.17</v>
      </c>
      <c r="H44" s="57">
        <v>175.181284061501</v>
      </c>
      <c r="I44" s="56">
        <v>-111164.95</v>
      </c>
      <c r="J44" s="57">
        <v>-24.032784048545601</v>
      </c>
      <c r="K44" s="56">
        <v>-13434.57</v>
      </c>
      <c r="L44" s="57">
        <v>-7.9924305363571397</v>
      </c>
      <c r="M44" s="57">
        <v>7.2745447007235802</v>
      </c>
      <c r="N44" s="56">
        <v>6225250.1500000004</v>
      </c>
      <c r="O44" s="56">
        <v>68776683.719999999</v>
      </c>
      <c r="P44" s="56">
        <v>270</v>
      </c>
      <c r="Q44" s="56">
        <v>321</v>
      </c>
      <c r="R44" s="57">
        <v>-15.887850467289701</v>
      </c>
      <c r="S44" s="56">
        <v>1713.1682962963</v>
      </c>
      <c r="T44" s="56">
        <v>1577.8676012461101</v>
      </c>
      <c r="U44" s="58">
        <v>7.8976884724458998</v>
      </c>
    </row>
    <row r="45" spans="1:21" ht="12" thickBot="1">
      <c r="A45" s="75"/>
      <c r="B45" s="70" t="s">
        <v>39</v>
      </c>
      <c r="C45" s="71"/>
      <c r="D45" s="56">
        <v>156880.25</v>
      </c>
      <c r="E45" s="59"/>
      <c r="F45" s="59"/>
      <c r="G45" s="56">
        <v>64506.01</v>
      </c>
      <c r="H45" s="57">
        <v>143.20253260122601</v>
      </c>
      <c r="I45" s="56">
        <v>21065.8</v>
      </c>
      <c r="J45" s="57">
        <v>13.427949024813501</v>
      </c>
      <c r="K45" s="56">
        <v>8796.23</v>
      </c>
      <c r="L45" s="57">
        <v>13.636295284733899</v>
      </c>
      <c r="M45" s="57">
        <v>1.39486689183889</v>
      </c>
      <c r="N45" s="56">
        <v>2274478.73</v>
      </c>
      <c r="O45" s="56">
        <v>29853750.02</v>
      </c>
      <c r="P45" s="56">
        <v>107</v>
      </c>
      <c r="Q45" s="56">
        <v>186</v>
      </c>
      <c r="R45" s="57">
        <v>-42.473118279569903</v>
      </c>
      <c r="S45" s="56">
        <v>1466.1705607476599</v>
      </c>
      <c r="T45" s="56">
        <v>1327.30591397849</v>
      </c>
      <c r="U45" s="58">
        <v>9.4712477856843602</v>
      </c>
    </row>
    <row r="46" spans="1:21" ht="12" thickBot="1">
      <c r="A46" s="75"/>
      <c r="B46" s="70" t="s">
        <v>71</v>
      </c>
      <c r="C46" s="71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6">
        <v>-5687.4357</v>
      </c>
      <c r="P46" s="59"/>
      <c r="Q46" s="59"/>
      <c r="R46" s="59"/>
      <c r="S46" s="59"/>
      <c r="T46" s="59"/>
      <c r="U46" s="60"/>
    </row>
    <row r="47" spans="1:21" ht="12" thickBot="1">
      <c r="A47" s="76"/>
      <c r="B47" s="70" t="s">
        <v>34</v>
      </c>
      <c r="C47" s="71"/>
      <c r="D47" s="61">
        <v>95616.391099999993</v>
      </c>
      <c r="E47" s="62"/>
      <c r="F47" s="62"/>
      <c r="G47" s="61">
        <v>11573.401900000001</v>
      </c>
      <c r="H47" s="63">
        <v>726.17359982979599</v>
      </c>
      <c r="I47" s="61">
        <v>4274.2053999999998</v>
      </c>
      <c r="J47" s="63">
        <v>4.4701597192994198</v>
      </c>
      <c r="K47" s="61">
        <v>661.44119999999998</v>
      </c>
      <c r="L47" s="63">
        <v>5.7151838821047098</v>
      </c>
      <c r="M47" s="63">
        <v>5.4619582209272703</v>
      </c>
      <c r="N47" s="61">
        <v>204537.27679999999</v>
      </c>
      <c r="O47" s="61">
        <v>7667706.7635000004</v>
      </c>
      <c r="P47" s="61">
        <v>23</v>
      </c>
      <c r="Q47" s="61">
        <v>10</v>
      </c>
      <c r="R47" s="63">
        <v>130</v>
      </c>
      <c r="S47" s="61">
        <v>4157.23439565217</v>
      </c>
      <c r="T47" s="61">
        <v>1810.3931700000001</v>
      </c>
      <c r="U47" s="64">
        <v>56.451982310802798</v>
      </c>
    </row>
  </sheetData>
  <mergeCells count="45"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topLeftCell="A13" workbookViewId="0">
      <selection activeCell="B34" sqref="B34:E40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79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60335</v>
      </c>
      <c r="D2" s="37">
        <v>826818.23268547002</v>
      </c>
      <c r="E2" s="37">
        <v>574150.21650769201</v>
      </c>
      <c r="F2" s="37">
        <v>199341.050365812</v>
      </c>
      <c r="G2" s="37">
        <v>574150.21650769201</v>
      </c>
      <c r="H2" s="37">
        <v>0.25771596772069499</v>
      </c>
    </row>
    <row r="3" spans="1:8">
      <c r="A3" s="37">
        <v>2</v>
      </c>
      <c r="B3" s="37">
        <v>13</v>
      </c>
      <c r="C3" s="37">
        <v>12545</v>
      </c>
      <c r="D3" s="37">
        <v>119622.46487094001</v>
      </c>
      <c r="E3" s="37">
        <v>90893.978500854704</v>
      </c>
      <c r="F3" s="37">
        <v>27410.4094470085</v>
      </c>
      <c r="G3" s="37">
        <v>90893.978500854704</v>
      </c>
      <c r="H3" s="37">
        <v>0.23169393732959701</v>
      </c>
    </row>
    <row r="4" spans="1:8">
      <c r="A4" s="37">
        <v>3</v>
      </c>
      <c r="B4" s="37">
        <v>14</v>
      </c>
      <c r="C4" s="37">
        <v>150929</v>
      </c>
      <c r="D4" s="37">
        <v>179612.657789146</v>
      </c>
      <c r="E4" s="37">
        <v>123075.03962313601</v>
      </c>
      <c r="F4" s="37">
        <v>43860.438678830702</v>
      </c>
      <c r="G4" s="37">
        <v>123075.03962313601</v>
      </c>
      <c r="H4" s="37">
        <v>0.26273886848361999</v>
      </c>
    </row>
    <row r="5" spans="1:8">
      <c r="A5" s="37">
        <v>4</v>
      </c>
      <c r="B5" s="37">
        <v>15</v>
      </c>
      <c r="C5" s="37">
        <v>5438</v>
      </c>
      <c r="D5" s="37">
        <v>97678.1482872778</v>
      </c>
      <c r="E5" s="37">
        <v>74738.271718198303</v>
      </c>
      <c r="F5" s="37">
        <v>11779.833834036801</v>
      </c>
      <c r="G5" s="37">
        <v>74738.271718198303</v>
      </c>
      <c r="H5" s="37">
        <v>0.13615455122193701</v>
      </c>
    </row>
    <row r="6" spans="1:8">
      <c r="A6" s="37">
        <v>5</v>
      </c>
      <c r="B6" s="37">
        <v>16</v>
      </c>
      <c r="C6" s="37">
        <v>3454</v>
      </c>
      <c r="D6" s="37">
        <v>241861.163188034</v>
      </c>
      <c r="E6" s="37">
        <v>180615.651591453</v>
      </c>
      <c r="F6" s="37">
        <v>37807.9047589744</v>
      </c>
      <c r="G6" s="37">
        <v>180615.651591453</v>
      </c>
      <c r="H6" s="37">
        <v>0.17309444727800899</v>
      </c>
    </row>
    <row r="7" spans="1:8">
      <c r="A7" s="37">
        <v>6</v>
      </c>
      <c r="B7" s="37">
        <v>17</v>
      </c>
      <c r="C7" s="37">
        <v>19502</v>
      </c>
      <c r="D7" s="37">
        <v>394543.79387948703</v>
      </c>
      <c r="E7" s="37">
        <v>291903.72141196602</v>
      </c>
      <c r="F7" s="37">
        <v>80200.773322222201</v>
      </c>
      <c r="G7" s="37">
        <v>291903.72141196602</v>
      </c>
      <c r="H7" s="37">
        <v>0.215532933509748</v>
      </c>
    </row>
    <row r="8" spans="1:8">
      <c r="A8" s="37">
        <v>7</v>
      </c>
      <c r="B8" s="37">
        <v>18</v>
      </c>
      <c r="C8" s="37">
        <v>121976</v>
      </c>
      <c r="D8" s="37">
        <v>182073.75245213701</v>
      </c>
      <c r="E8" s="37">
        <v>147640.44814188001</v>
      </c>
      <c r="F8" s="37">
        <v>34433.304310256397</v>
      </c>
      <c r="G8" s="37">
        <v>147640.44814188001</v>
      </c>
      <c r="H8" s="37">
        <v>0.18911734309045</v>
      </c>
    </row>
    <row r="9" spans="1:8">
      <c r="A9" s="37">
        <v>8</v>
      </c>
      <c r="B9" s="37">
        <v>19</v>
      </c>
      <c r="C9" s="37">
        <v>27352</v>
      </c>
      <c r="D9" s="37">
        <v>246793.160123932</v>
      </c>
      <c r="E9" s="37">
        <v>177895.615692308</v>
      </c>
      <c r="F9" s="37">
        <v>17094.339303418801</v>
      </c>
      <c r="G9" s="37">
        <v>177895.615692308</v>
      </c>
      <c r="H9" s="37">
        <v>8.7667794496354701E-2</v>
      </c>
    </row>
    <row r="10" spans="1:8">
      <c r="A10" s="37">
        <v>9</v>
      </c>
      <c r="B10" s="37">
        <v>21</v>
      </c>
      <c r="C10" s="37">
        <v>515980</v>
      </c>
      <c r="D10" s="37">
        <v>1698165.59796923</v>
      </c>
      <c r="E10" s="37">
        <v>1916538.8499666699</v>
      </c>
      <c r="F10" s="37">
        <v>-220369.269091453</v>
      </c>
      <c r="G10" s="37">
        <v>1916538.8499666699</v>
      </c>
      <c r="H10" s="37">
        <v>-0.12992171984227199</v>
      </c>
    </row>
    <row r="11" spans="1:8">
      <c r="A11" s="37">
        <v>10</v>
      </c>
      <c r="B11" s="37">
        <v>22</v>
      </c>
      <c r="C11" s="37">
        <v>104038</v>
      </c>
      <c r="D11" s="37">
        <v>1546189.15358205</v>
      </c>
      <c r="E11" s="37">
        <v>1483823.9248794899</v>
      </c>
      <c r="F11" s="37">
        <v>61845.314172649603</v>
      </c>
      <c r="G11" s="37">
        <v>1483823.9248794899</v>
      </c>
      <c r="H11" s="37">
        <v>4.0011997787169198E-2</v>
      </c>
    </row>
    <row r="12" spans="1:8">
      <c r="A12" s="37">
        <v>11</v>
      </c>
      <c r="B12" s="37">
        <v>23</v>
      </c>
      <c r="C12" s="37">
        <v>450301.73499999999</v>
      </c>
      <c r="D12" s="37">
        <v>3445102.2687399499</v>
      </c>
      <c r="E12" s="37">
        <v>3357817.4123333301</v>
      </c>
      <c r="F12" s="37">
        <v>-69490.186100000006</v>
      </c>
      <c r="G12" s="37">
        <v>3357817.4123333301</v>
      </c>
      <c r="H12" s="37">
        <v>-2.1132381700223499E-2</v>
      </c>
    </row>
    <row r="13" spans="1:8">
      <c r="A13" s="37">
        <v>12</v>
      </c>
      <c r="B13" s="37">
        <v>24</v>
      </c>
      <c r="C13" s="37">
        <v>45072</v>
      </c>
      <c r="D13" s="37">
        <v>1307738.4645529899</v>
      </c>
      <c r="E13" s="37">
        <v>1201902.0676700899</v>
      </c>
      <c r="F13" s="37">
        <v>-77768.944997435901</v>
      </c>
      <c r="G13" s="37">
        <v>1201902.0676700899</v>
      </c>
      <c r="H13" s="37">
        <v>-6.9181259255610805E-2</v>
      </c>
    </row>
    <row r="14" spans="1:8">
      <c r="A14" s="37">
        <v>13</v>
      </c>
      <c r="B14" s="37">
        <v>25</v>
      </c>
      <c r="C14" s="37">
        <v>219122</v>
      </c>
      <c r="D14" s="37">
        <v>4576586.7403990496</v>
      </c>
      <c r="E14" s="37">
        <v>4383137.6661999999</v>
      </c>
      <c r="F14" s="37">
        <v>-564267.40639999998</v>
      </c>
      <c r="G14" s="37">
        <v>4383137.6661999999</v>
      </c>
      <c r="H14" s="37">
        <v>-0.14775767910731599</v>
      </c>
    </row>
    <row r="15" spans="1:8">
      <c r="A15" s="37">
        <v>14</v>
      </c>
      <c r="B15" s="37">
        <v>26</v>
      </c>
      <c r="C15" s="37">
        <v>149952</v>
      </c>
      <c r="D15" s="37">
        <v>1029065.01111216</v>
      </c>
      <c r="E15" s="37">
        <v>694032.11885243899</v>
      </c>
      <c r="F15" s="37">
        <v>32101.8140508131</v>
      </c>
      <c r="G15" s="37">
        <v>694032.11885243899</v>
      </c>
      <c r="H15" s="37">
        <v>4.4209218983146198E-2</v>
      </c>
    </row>
    <row r="16" spans="1:8">
      <c r="A16" s="37">
        <v>15</v>
      </c>
      <c r="B16" s="37">
        <v>27</v>
      </c>
      <c r="C16" s="37">
        <v>189199.76300000001</v>
      </c>
      <c r="D16" s="37">
        <v>1607484.61777444</v>
      </c>
      <c r="E16" s="37">
        <v>1515058.0701806899</v>
      </c>
      <c r="F16" s="37">
        <v>26469.9686662885</v>
      </c>
      <c r="G16" s="37">
        <v>1515058.0701806899</v>
      </c>
      <c r="H16" s="37">
        <v>1.71712534571134E-2</v>
      </c>
    </row>
    <row r="17" spans="1:9">
      <c r="A17" s="37">
        <v>16</v>
      </c>
      <c r="B17" s="37">
        <v>29</v>
      </c>
      <c r="C17" s="37">
        <v>354719</v>
      </c>
      <c r="D17" s="37">
        <v>5299955.7502085501</v>
      </c>
      <c r="E17" s="37">
        <v>4683707.8535700897</v>
      </c>
      <c r="F17" s="37">
        <v>-147156.744387179</v>
      </c>
      <c r="G17" s="37">
        <v>4683707.8535700897</v>
      </c>
      <c r="H17" s="37">
        <v>-3.24380219346155E-2</v>
      </c>
    </row>
    <row r="18" spans="1:9">
      <c r="A18" s="37">
        <v>17</v>
      </c>
      <c r="B18" s="37">
        <v>31</v>
      </c>
      <c r="C18" s="37">
        <v>34969.472999999998</v>
      </c>
      <c r="D18" s="37">
        <v>416733.18415749201</v>
      </c>
      <c r="E18" s="37">
        <v>380539.66548408102</v>
      </c>
      <c r="F18" s="37">
        <v>36193.518673410603</v>
      </c>
      <c r="G18" s="37">
        <v>380539.66548408102</v>
      </c>
      <c r="H18" s="37">
        <v>8.6850579817834506E-2</v>
      </c>
    </row>
    <row r="19" spans="1:9">
      <c r="A19" s="37">
        <v>18</v>
      </c>
      <c r="B19" s="37">
        <v>32</v>
      </c>
      <c r="C19" s="37">
        <v>37827.807999999997</v>
      </c>
      <c r="D19" s="37">
        <v>542717.18049853295</v>
      </c>
      <c r="E19" s="37">
        <v>514701.99605427601</v>
      </c>
      <c r="F19" s="37">
        <v>28015.184444257</v>
      </c>
      <c r="G19" s="37">
        <v>514701.99605427601</v>
      </c>
      <c r="H19" s="37">
        <v>5.1620227718832498E-2</v>
      </c>
    </row>
    <row r="20" spans="1:9">
      <c r="A20" s="37">
        <v>19</v>
      </c>
      <c r="B20" s="37">
        <v>33</v>
      </c>
      <c r="C20" s="37">
        <v>46798.084000000003</v>
      </c>
      <c r="D20" s="37">
        <v>841828.65219602897</v>
      </c>
      <c r="E20" s="37">
        <v>663335.97413919296</v>
      </c>
      <c r="F20" s="37">
        <v>177188.43026922501</v>
      </c>
      <c r="G20" s="37">
        <v>663335.97413919296</v>
      </c>
      <c r="H20" s="37">
        <v>0.210807002556856</v>
      </c>
    </row>
    <row r="21" spans="1:9">
      <c r="A21" s="37">
        <v>20</v>
      </c>
      <c r="B21" s="37">
        <v>34</v>
      </c>
      <c r="C21" s="37">
        <v>59897.728999999999</v>
      </c>
      <c r="D21" s="37">
        <v>335923.06239186903</v>
      </c>
      <c r="E21" s="37">
        <v>261873.88824889201</v>
      </c>
      <c r="F21" s="37">
        <v>74049.174142977296</v>
      </c>
      <c r="G21" s="37">
        <v>261873.88824889201</v>
      </c>
      <c r="H21" s="37">
        <v>0.22043492225787001</v>
      </c>
    </row>
    <row r="22" spans="1:9">
      <c r="A22" s="37">
        <v>21</v>
      </c>
      <c r="B22" s="37">
        <v>35</v>
      </c>
      <c r="C22" s="37">
        <v>53640.858</v>
      </c>
      <c r="D22" s="37">
        <v>1548711.8216885</v>
      </c>
      <c r="E22" s="37">
        <v>1477763.69647965</v>
      </c>
      <c r="F22" s="37">
        <v>70948.125208849597</v>
      </c>
      <c r="G22" s="37">
        <v>1477763.69647965</v>
      </c>
      <c r="H22" s="37">
        <v>4.5811056786212001E-2</v>
      </c>
    </row>
    <row r="23" spans="1:9">
      <c r="A23" s="37">
        <v>22</v>
      </c>
      <c r="B23" s="37">
        <v>36</v>
      </c>
      <c r="C23" s="37">
        <v>182723.424</v>
      </c>
      <c r="D23" s="37">
        <v>987958.65452920401</v>
      </c>
      <c r="E23" s="37">
        <v>862997.87422666396</v>
      </c>
      <c r="F23" s="37">
        <v>124960.78030254001</v>
      </c>
      <c r="G23" s="37">
        <v>862997.87422666396</v>
      </c>
      <c r="H23" s="37">
        <v>0.12648381562291999</v>
      </c>
    </row>
    <row r="24" spans="1:9">
      <c r="A24" s="37">
        <v>23</v>
      </c>
      <c r="B24" s="37">
        <v>37</v>
      </c>
      <c r="C24" s="37">
        <v>166146.12599999999</v>
      </c>
      <c r="D24" s="37">
        <v>1172206.9955185801</v>
      </c>
      <c r="E24" s="37">
        <v>1036973.34197353</v>
      </c>
      <c r="F24" s="37">
        <v>135233.65354505699</v>
      </c>
      <c r="G24" s="37">
        <v>1036973.34197353</v>
      </c>
      <c r="H24" s="37">
        <v>0.115366700644224</v>
      </c>
    </row>
    <row r="25" spans="1:9">
      <c r="A25" s="37">
        <v>24</v>
      </c>
      <c r="B25" s="37">
        <v>38</v>
      </c>
      <c r="C25" s="37">
        <v>585006.52</v>
      </c>
      <c r="D25" s="37">
        <v>2342289.1684097298</v>
      </c>
      <c r="E25" s="37">
        <v>2467808.6716964599</v>
      </c>
      <c r="F25" s="37">
        <v>-125519.503286726</v>
      </c>
      <c r="G25" s="37">
        <v>2467808.6716964599</v>
      </c>
      <c r="H25" s="37">
        <v>-5.35883890766337E-2</v>
      </c>
    </row>
    <row r="26" spans="1:9">
      <c r="A26" s="37">
        <v>25</v>
      </c>
      <c r="B26" s="37">
        <v>39</v>
      </c>
      <c r="C26" s="37">
        <v>105082.64599999999</v>
      </c>
      <c r="D26" s="37">
        <v>168503.88269706501</v>
      </c>
      <c r="E26" s="37">
        <v>133097.715906356</v>
      </c>
      <c r="F26" s="37">
        <v>35406.166790709198</v>
      </c>
      <c r="G26" s="37">
        <v>133097.715906356</v>
      </c>
      <c r="H26" s="37">
        <v>0.21012077718329</v>
      </c>
    </row>
    <row r="27" spans="1:9">
      <c r="A27" s="37">
        <v>26</v>
      </c>
      <c r="B27" s="37">
        <v>42</v>
      </c>
      <c r="C27" s="37">
        <v>18686.64</v>
      </c>
      <c r="D27" s="37">
        <v>363849.87969999999</v>
      </c>
      <c r="E27" s="37">
        <v>339624.03480000002</v>
      </c>
      <c r="F27" s="37">
        <v>24225.8449</v>
      </c>
      <c r="G27" s="37">
        <v>339624.03480000002</v>
      </c>
      <c r="H27" s="37">
        <v>6.6581978589561705E-2</v>
      </c>
    </row>
    <row r="28" spans="1:9">
      <c r="A28" s="37">
        <v>27</v>
      </c>
      <c r="B28" s="37">
        <v>75</v>
      </c>
      <c r="C28" s="37">
        <v>247</v>
      </c>
      <c r="D28" s="37">
        <v>62052.991452991497</v>
      </c>
      <c r="E28" s="37">
        <v>55457.777777777803</v>
      </c>
      <c r="F28" s="37">
        <v>6595.2136752136803</v>
      </c>
      <c r="G28" s="37">
        <v>55457.777777777803</v>
      </c>
      <c r="H28" s="37">
        <v>0.106283573455277</v>
      </c>
    </row>
    <row r="29" spans="1:9">
      <c r="A29" s="37">
        <v>28</v>
      </c>
      <c r="B29" s="37">
        <v>76</v>
      </c>
      <c r="C29" s="37">
        <v>2805</v>
      </c>
      <c r="D29" s="37">
        <v>805515.92711538495</v>
      </c>
      <c r="E29" s="37">
        <v>772350.37205470097</v>
      </c>
      <c r="F29" s="37">
        <v>33165.555060683801</v>
      </c>
      <c r="G29" s="37">
        <v>772350.37205470097</v>
      </c>
      <c r="H29" s="37">
        <v>4.1173059332857899E-2</v>
      </c>
    </row>
    <row r="30" spans="1:9">
      <c r="A30" s="37">
        <v>29</v>
      </c>
      <c r="B30" s="37">
        <v>99</v>
      </c>
      <c r="C30" s="37">
        <v>32</v>
      </c>
      <c r="D30" s="37">
        <v>95616.391347099299</v>
      </c>
      <c r="E30" s="37">
        <v>91342.185007185501</v>
      </c>
      <c r="F30" s="37">
        <v>4274.2063399137696</v>
      </c>
      <c r="G30" s="37">
        <v>91342.185007185501</v>
      </c>
      <c r="H30" s="37">
        <v>4.47016069075215E-2</v>
      </c>
    </row>
    <row r="31" spans="1:9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  <c r="I31" s="40"/>
    </row>
    <row r="32" spans="1:9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>
        <v>33</v>
      </c>
      <c r="B33" s="39">
        <v>43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369</v>
      </c>
      <c r="D34" s="34">
        <v>1126029.69</v>
      </c>
      <c r="E34" s="34">
        <v>1153481.8799999999</v>
      </c>
      <c r="F34" s="30"/>
      <c r="G34" s="30"/>
      <c r="H34" s="30"/>
    </row>
    <row r="35" spans="1:8">
      <c r="A35" s="30"/>
      <c r="B35" s="33">
        <v>71</v>
      </c>
      <c r="C35" s="34">
        <v>231</v>
      </c>
      <c r="D35" s="34">
        <v>598123.49</v>
      </c>
      <c r="E35" s="34">
        <v>704014.58</v>
      </c>
      <c r="F35" s="30"/>
      <c r="G35" s="30"/>
      <c r="H35" s="30"/>
    </row>
    <row r="36" spans="1:8">
      <c r="A36" s="30"/>
      <c r="B36" s="33">
        <v>72</v>
      </c>
      <c r="C36" s="34">
        <v>106</v>
      </c>
      <c r="D36" s="34">
        <v>325965.71999999997</v>
      </c>
      <c r="E36" s="34">
        <v>340669.28</v>
      </c>
      <c r="F36" s="30"/>
      <c r="G36" s="30"/>
      <c r="H36" s="30"/>
    </row>
    <row r="37" spans="1:8">
      <c r="A37" s="30"/>
      <c r="B37" s="33">
        <v>73</v>
      </c>
      <c r="C37" s="34">
        <v>172</v>
      </c>
      <c r="D37" s="34">
        <v>413804.3</v>
      </c>
      <c r="E37" s="34">
        <v>490106.02</v>
      </c>
      <c r="F37" s="30"/>
      <c r="G37" s="30"/>
      <c r="H37" s="30"/>
    </row>
    <row r="38" spans="1:8">
      <c r="A38" s="30"/>
      <c r="B38" s="33">
        <v>74</v>
      </c>
      <c r="C38" s="34">
        <v>1</v>
      </c>
      <c r="D38" s="34">
        <v>0.01</v>
      </c>
      <c r="E38" s="34">
        <v>0</v>
      </c>
      <c r="F38" s="30"/>
      <c r="G38" s="30"/>
      <c r="H38" s="30"/>
    </row>
    <row r="39" spans="1:8">
      <c r="A39" s="30"/>
      <c r="B39" s="33">
        <v>77</v>
      </c>
      <c r="C39" s="34">
        <v>248</v>
      </c>
      <c r="D39" s="34">
        <v>462555.44</v>
      </c>
      <c r="E39" s="34">
        <v>573720.39</v>
      </c>
      <c r="F39" s="34"/>
      <c r="G39" s="30"/>
      <c r="H39" s="30"/>
    </row>
    <row r="40" spans="1:8">
      <c r="A40" s="30"/>
      <c r="B40" s="33">
        <v>78</v>
      </c>
      <c r="C40" s="34">
        <v>96</v>
      </c>
      <c r="D40" s="34">
        <v>156880.25</v>
      </c>
      <c r="E40" s="34">
        <v>135814.45000000001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2016-11-14T00:51:49Z</dcterms:modified>
</cp:coreProperties>
</file>