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I33" i="2" l="1"/>
  <c r="E4" i="2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<sst xmlns="http://schemas.openxmlformats.org/spreadsheetml/2006/main" count="117" uniqueCount="76">
  <si>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</si>
  <si>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</si>
  <si>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</si>
  <si>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</si>
  <si>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</si>
  <si>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</si>
  <si>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</si>
  <si>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</si>
  <si>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</si>
  <si>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</si>
  <si>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</si>
  <si>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</si>
  <si>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</si>
  <si>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</si>
  <si>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</si>
  <si>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</si>
  <si>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</si>
  <si>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</si>
  <si>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</si>
  <si>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</si>
  <si>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</si>
  <si>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</si>
  <si>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</si>
  <si>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</si>
  <si>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</si>
  <si>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</si>
  <si>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</si>
  <si>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</si>
  <si>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</si>
  <si>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</si>
  <si>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</si>
  <si>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</si>
  <si>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</si>
  <si>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</si>
  <si>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</si>
  <si>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</si>
  <si>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</si>
  <si>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</si>
  <si>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</si>
  <si>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</si>
  <si>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7" type="noConversion"/>
  </si>
  <si>
    <t>COST</t>
    <phoneticPr fontId="27" type="noConversion"/>
  </si>
  <si>
    <t>成本</t>
    <phoneticPr fontId="27" type="noConversion"/>
  </si>
  <si>
    <t>销售金额差异</t>
    <phoneticPr fontId="27" type="noConversion"/>
  </si>
  <si>
    <t>销售成本差异</t>
    <phoneticPr fontId="27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</si>
  <si>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</si>
  <si>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</si>
  <si>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</si>
  <si>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</si>
  <si>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</si>
  <si>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</si>
  <si>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</si>
  <si>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</si>
  <si>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</si>
  <si>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</si>
  <si>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</si>
  <si>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</si>
  <si>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</si>
  <si>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</si>
  <si>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</si>
  <si>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</si>
  <si>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</si>
  <si>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</si>
  <si>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</si>
  <si>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</si>
  <si>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</si>
  <si>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</si>
  <si>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</si>
  <si>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</si>
  <si>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7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</si>
  <si>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</si>
  <si>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7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</si>
  <si>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</si>
  <si>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</si>
  <si>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7" type="noConversion"/>
  </si>
  <si>
    <t>40-原材料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</si>
</sst>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1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80">
    <xf numFmtId="0" fontId="0" fillId="0" borderId="0"/>
    <xf numFmtId="0" fontId="42" fillId="0" borderId="0" applyNumberFormat="0" applyFill="0" applyBorder="0" applyAlignment="0" applyProtection="0"/>
    <xf numFmtId="0" fontId="43" fillId="0" borderId="1" applyNumberFormat="0" applyFill="0" applyAlignment="0" applyProtection="0"/>
    <xf numFmtId="0" fontId="44" fillId="0" borderId="2" applyNumberFormat="0" applyFill="0" applyAlignment="0" applyProtection="0"/>
    <xf numFmtId="0" fontId="45" fillId="0" borderId="3" applyNumberFormat="0" applyFill="0" applyAlignment="0" applyProtection="0"/>
    <xf numFmtId="0" fontId="45" fillId="0" borderId="0" applyNumberFormat="0" applyFill="0" applyBorder="0" applyAlignment="0" applyProtection="0"/>
    <xf numFmtId="0" fontId="48" fillId="2" borderId="0" applyNumberFormat="0" applyBorder="0" applyAlignment="0" applyProtection="0"/>
    <xf numFmtId="0" fontId="46" fillId="3" borderId="0" applyNumberFormat="0" applyBorder="0" applyAlignment="0" applyProtection="0"/>
    <xf numFmtId="0" fontId="55" fillId="4" borderId="0" applyNumberFormat="0" applyBorder="0" applyAlignment="0" applyProtection="0"/>
    <xf numFmtId="0" fontId="57" fillId="5" borderId="4" applyNumberFormat="0" applyAlignment="0" applyProtection="0"/>
    <xf numFmtId="0" fontId="56" fillId="6" borderId="5" applyNumberFormat="0" applyAlignment="0" applyProtection="0"/>
    <xf numFmtId="0" fontId="50" fillId="6" borderId="4" applyNumberFormat="0" applyAlignment="0" applyProtection="0"/>
    <xf numFmtId="0" fontId="54" fillId="0" borderId="6" applyNumberFormat="0" applyFill="0" applyAlignment="0" applyProtection="0"/>
    <xf numFmtId="0" fontId="51" fillId="7" borderId="7" applyNumberFormat="0" applyAlignment="0" applyProtection="0"/>
    <xf numFmtId="0" fontId="53" fillId="0" borderId="0" applyNumberFormat="0" applyFill="0" applyBorder="0" applyAlignment="0" applyProtection="0"/>
    <xf numFmtId="0" fontId="23" fillId="8" borderId="8" applyNumberFormat="0" applyFont="0" applyAlignment="0" applyProtection="0">
      <alignment vertical="center"/>
    </xf>
    <xf numFmtId="0" fontId="52" fillId="0" borderId="0" applyNumberFormat="0" applyFill="0" applyBorder="0" applyAlignment="0" applyProtection="0"/>
    <xf numFmtId="0" fontId="49" fillId="0" borderId="9" applyNumberFormat="0" applyFill="0" applyAlignment="0" applyProtection="0"/>
    <xf numFmtId="0" fontId="40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40" fillId="32" borderId="0" applyNumberFormat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31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7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8" fillId="0" borderId="0"/>
    <xf numFmtId="43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" applyNumberFormat="0" applyFill="0" applyAlignment="0" applyProtection="0"/>
    <xf numFmtId="0" fontId="44" fillId="0" borderId="2" applyNumberFormat="0" applyFill="0" applyAlignment="0" applyProtection="0"/>
    <xf numFmtId="0" fontId="45" fillId="0" borderId="3" applyNumberFormat="0" applyFill="0" applyAlignment="0" applyProtection="0"/>
    <xf numFmtId="0" fontId="45" fillId="0" borderId="0" applyNumberFormat="0" applyFill="0" applyBorder="0" applyAlignment="0" applyProtection="0"/>
    <xf numFmtId="0" fontId="48" fillId="2" borderId="0" applyNumberFormat="0" applyBorder="0" applyAlignment="0" applyProtection="0"/>
    <xf numFmtId="0" fontId="46" fillId="3" borderId="0" applyNumberFormat="0" applyBorder="0" applyAlignment="0" applyProtection="0"/>
    <xf numFmtId="0" fontId="55" fillId="4" borderId="0" applyNumberFormat="0" applyBorder="0" applyAlignment="0" applyProtection="0"/>
    <xf numFmtId="0" fontId="57" fillId="5" borderId="4" applyNumberFormat="0" applyAlignment="0" applyProtection="0"/>
    <xf numFmtId="0" fontId="56" fillId="6" borderId="5" applyNumberFormat="0" applyAlignment="0" applyProtection="0"/>
    <xf numFmtId="0" fontId="50" fillId="6" borderId="4" applyNumberFormat="0" applyAlignment="0" applyProtection="0"/>
    <xf numFmtId="0" fontId="54" fillId="0" borderId="6" applyNumberFormat="0" applyFill="0" applyAlignment="0" applyProtection="0"/>
    <xf numFmtId="0" fontId="51" fillId="7" borderId="7" applyNumberFormat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49" fillId="0" borderId="9" applyNumberFormat="0" applyFill="0" applyAlignment="0" applyProtection="0"/>
    <xf numFmtId="0" fontId="40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40" fillId="32" borderId="0" applyNumberFormat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41" fillId="38" borderId="21">
      <alignment vertical="center"/>
    </xf>
    <xf numFmtId="0" fontId="60" fillId="0" borderId="0"/>
    <xf numFmtId="180" fontId="62" fillId="0" borderId="0" applyFont="0" applyFill="0" applyBorder="0" applyAlignment="0" applyProtection="0"/>
    <xf numFmtId="181" fontId="62" fillId="0" borderId="0" applyFont="0" applyFill="0" applyBorder="0" applyAlignment="0" applyProtection="0"/>
    <xf numFmtId="178" fontId="62" fillId="0" borderId="0" applyFont="0" applyFill="0" applyBorder="0" applyAlignment="0" applyProtection="0"/>
    <xf numFmtId="179" fontId="62" fillId="0" borderId="0" applyFont="0" applyFill="0" applyBorder="0" applyAlignment="0" applyProtection="0"/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70" fillId="5" borderId="4" applyNumberFormat="0" applyAlignment="0" applyProtection="0">
      <alignment vertical="center"/>
    </xf>
    <xf numFmtId="0" fontId="71" fillId="6" borderId="5" applyNumberFormat="0" applyAlignment="0" applyProtection="0">
      <alignment vertical="center"/>
    </xf>
    <xf numFmtId="0" fontId="72" fillId="6" borderId="4" applyNumberFormat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4" fillId="7" borderId="7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</cellStyleXfs>
  <cellXfs count="80">
    <xf numFmtId="0" fontId="0" fillId="0" borderId="0" xfId="0"/>
    <xf numFmtId="0" fontId="24" fillId="0" borderId="0" xfId="0" applyFont="1"/>
    <xf numFmtId="177" fontId="24" fillId="0" borderId="0" xfId="0" applyNumberFormat="1" applyFont="1"/>
    <xf numFmtId="0" fontId="0" fillId="0" borderId="0" xfId="0" applyAlignment="1"/>
    <xf numFmtId="0" fontId="24" fillId="0" borderId="0" xfId="0" applyNumberFormat="1" applyFont="1"/>
    <xf numFmtId="0" fontId="25" fillId="0" borderId="18" xfId="0" applyFont="1" applyBorder="1" applyAlignment="1">
      <alignment wrapText="1"/>
    </xf>
    <xf numFmtId="0" fontId="25" fillId="0" borderId="18" xfId="0" applyNumberFormat="1" applyFont="1" applyBorder="1" applyAlignment="1">
      <alignment wrapText="1"/>
    </xf>
    <xf numFmtId="0" fontId="24" fillId="0" borderId="18" xfId="0" applyFont="1" applyBorder="1" applyAlignment="1">
      <alignment wrapText="1"/>
    </xf>
    <xf numFmtId="0" fontId="24" fillId="0" borderId="18" xfId="0" applyFont="1" applyBorder="1" applyAlignment="1">
      <alignment horizontal="right" vertical="center" wrapText="1"/>
    </xf>
    <xf numFmtId="49" fontId="25" fillId="36" borderId="18" xfId="0" applyNumberFormat="1" applyFont="1" applyFill="1" applyBorder="1" applyAlignment="1">
      <alignment vertical="center" wrapText="1"/>
    </xf>
    <xf numFmtId="49" fontId="28" fillId="37" borderId="18" xfId="0" applyNumberFormat="1" applyFont="1" applyFill="1" applyBorder="1" applyAlignment="1">
      <alignment horizontal="center" vertical="center" wrapText="1"/>
    </xf>
    <xf numFmtId="0" fontId="25" fillId="33" borderId="18" xfId="0" applyFont="1" applyFill="1" applyBorder="1" applyAlignment="1">
      <alignment vertical="center" wrapText="1"/>
    </xf>
    <xf numFmtId="0" fontId="25" fillId="33" borderId="18" xfId="0" applyNumberFormat="1" applyFont="1" applyFill="1" applyBorder="1" applyAlignment="1">
      <alignment vertical="center" wrapText="1"/>
    </xf>
    <xf numFmtId="0" fontId="25" fillId="36" borderId="18" xfId="0" applyFont="1" applyFill="1" applyBorder="1" applyAlignment="1">
      <alignment vertical="center" wrapText="1"/>
    </xf>
    <xf numFmtId="0" fontId="25" fillId="37" borderId="18" xfId="0" applyFont="1" applyFill="1" applyBorder="1" applyAlignment="1">
      <alignment vertical="center" wrapText="1"/>
    </xf>
    <xf numFmtId="4" fontId="25" fillId="36" borderId="18" xfId="0" applyNumberFormat="1" applyFont="1" applyFill="1" applyBorder="1" applyAlignment="1">
      <alignment horizontal="right" vertical="top" wrapText="1"/>
    </xf>
    <xf numFmtId="4" fontId="25" fillId="37" borderId="18" xfId="0" applyNumberFormat="1" applyFont="1" applyFill="1" applyBorder="1" applyAlignment="1">
      <alignment horizontal="right" vertical="top" wrapText="1"/>
    </xf>
    <xf numFmtId="177" fontId="24" fillId="36" borderId="18" xfId="0" applyNumberFormat="1" applyFont="1" applyFill="1" applyBorder="1" applyAlignment="1">
      <alignment horizontal="center" vertical="center"/>
    </xf>
    <xf numFmtId="177" fontId="24" fillId="37" borderId="18" xfId="0" applyNumberFormat="1" applyFont="1" applyFill="1" applyBorder="1" applyAlignment="1">
      <alignment horizontal="center" vertical="center"/>
    </xf>
    <xf numFmtId="177" fontId="29" fillId="0" borderId="18" xfId="0" applyNumberFormat="1" applyFont="1" applyBorder="1"/>
    <xf numFmtId="177" fontId="24" fillId="36" borderId="18" xfId="0" applyNumberFormat="1" applyFont="1" applyFill="1" applyBorder="1"/>
    <xf numFmtId="177" fontId="24" fillId="37" borderId="18" xfId="0" applyNumberFormat="1" applyFont="1" applyFill="1" applyBorder="1"/>
    <xf numFmtId="177" fontId="24" fillId="0" borderId="18" xfId="0" applyNumberFormat="1" applyFont="1" applyBorder="1"/>
    <xf numFmtId="49" fontId="25" fillId="0" borderId="18" xfId="0" applyNumberFormat="1" applyFont="1" applyFill="1" applyBorder="1" applyAlignment="1">
      <alignment vertical="center" wrapText="1"/>
    </xf>
    <xf numFmtId="0" fontId="25" fillId="0" borderId="18" xfId="0" applyFont="1" applyFill="1" applyBorder="1" applyAlignment="1">
      <alignment vertical="center" wrapText="1"/>
    </xf>
    <xf numFmtId="4" fontId="25" fillId="0" borderId="18" xfId="0" applyNumberFormat="1" applyFont="1" applyFill="1" applyBorder="1" applyAlignment="1">
      <alignment horizontal="right" vertical="top" wrapText="1"/>
    </xf>
    <xf numFmtId="0" fontId="24" fillId="0" borderId="0" xfId="0" applyFont="1" applyFill="1"/>
    <xf numFmtId="176" fontId="25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5" fillId="0" borderId="0" xfId="0" applyNumberFormat="1" applyFont="1" applyAlignment="1"/>
    <xf numFmtId="1" fontId="35" fillId="0" borderId="0" xfId="0" applyNumberFormat="1" applyFont="1" applyAlignment="1"/>
    <xf numFmtId="0" fontId="24" fillId="0" borderId="0" xfId="0" applyFont="1"/>
    <xf numFmtId="0" fontId="59" fillId="0" borderId="0" xfId="0" applyNumberFormat="1" applyFont="1" applyAlignment="1"/>
    <xf numFmtId="0" fontId="24" fillId="0" borderId="0" xfId="0" applyFont="1"/>
    <xf numFmtId="0" fontId="60" fillId="0" borderId="0" xfId="110"/>
    <xf numFmtId="0" fontId="61" fillId="0" borderId="0" xfId="110" applyNumberFormat="1" applyFont="1"/>
    <xf numFmtId="1" fontId="59" fillId="0" borderId="0" xfId="0" applyNumberFormat="1" applyFont="1" applyAlignment="1"/>
    <xf numFmtId="0" fontId="24" fillId="0" borderId="0" xfId="0" applyFont="1" applyAlignment="1">
      <alignment vertical="center"/>
    </xf>
    <xf numFmtId="49" fontId="25" fillId="33" borderId="18" xfId="0" applyNumberFormat="1" applyFont="1" applyFill="1" applyBorder="1" applyAlignment="1">
      <alignment horizontal="left" vertical="top" wrapText="1"/>
    </xf>
    <xf numFmtId="0" fontId="25" fillId="33" borderId="18" xfId="0" applyFont="1" applyFill="1" applyBorder="1" applyAlignment="1">
      <alignment vertical="center" wrapText="1"/>
    </xf>
    <xf numFmtId="49" fontId="26" fillId="33" borderId="18" xfId="0" applyNumberFormat="1" applyFont="1" applyFill="1" applyBorder="1" applyAlignment="1">
      <alignment horizontal="left" vertical="top" wrapText="1"/>
    </xf>
    <xf numFmtId="14" fontId="25" fillId="33" borderId="18" xfId="0" applyNumberFormat="1" applyFont="1" applyFill="1" applyBorder="1" applyAlignment="1">
      <alignment vertical="center" wrapText="1"/>
    </xf>
    <xf numFmtId="49" fontId="25" fillId="33" borderId="13" xfId="0" applyNumberFormat="1" applyFont="1" applyFill="1" applyBorder="1" applyAlignment="1">
      <alignment horizontal="left" vertical="top" wrapText="1"/>
    </xf>
    <xf numFmtId="49" fontId="25" fillId="33" borderId="15" xfId="0" applyNumberFormat="1" applyFont="1" applyFill="1" applyBorder="1" applyAlignment="1">
      <alignment horizontal="left" vertical="top" wrapText="1"/>
    </xf>
    <xf numFmtId="0" fontId="1" fillId="0" borderId="0" xfId="136">
      <alignment vertical="center"/>
    </xf>
    <xf numFmtId="0" fontId="30" fillId="0" borderId="0" xfId="136" applyFont="1" applyAlignment="1">
      <alignment horizontal="left" wrapText="1"/>
    </xf>
    <xf numFmtId="0" fontId="36" fillId="0" borderId="19" xfId="136" applyFont="1" applyBorder="1" applyAlignment="1">
      <alignment horizontal="left" vertical="center" wrapText="1"/>
    </xf>
    <xf numFmtId="0" fontId="25" fillId="0" borderId="10" xfId="136" applyFont="1" applyBorder="1" applyAlignment="1">
      <alignment wrapText="1"/>
    </xf>
    <xf numFmtId="0" fontId="24" fillId="0" borderId="11" xfId="136" applyFont="1" applyBorder="1" applyAlignment="1">
      <alignment wrapText="1"/>
    </xf>
    <xf numFmtId="0" fontId="24" fillId="0" borderId="11" xfId="136" applyFont="1" applyBorder="1" applyAlignment="1">
      <alignment horizontal="right" vertical="center" wrapText="1"/>
    </xf>
    <xf numFmtId="49" fontId="25" fillId="33" borderId="10" xfId="136" applyNumberFormat="1" applyFont="1" applyFill="1" applyBorder="1" applyAlignment="1">
      <alignment vertical="center" wrapText="1"/>
    </xf>
    <xf numFmtId="49" fontId="25" fillId="33" borderId="12" xfId="136" applyNumberFormat="1" applyFont="1" applyFill="1" applyBorder="1" applyAlignment="1">
      <alignment vertical="center" wrapText="1"/>
    </xf>
    <xf numFmtId="0" fontId="25" fillId="33" borderId="10" xfId="136" applyFont="1" applyFill="1" applyBorder="1" applyAlignment="1">
      <alignment vertical="center" wrapText="1"/>
    </xf>
    <xf numFmtId="0" fontId="25" fillId="33" borderId="12" xfId="136" applyFont="1" applyFill="1" applyBorder="1" applyAlignment="1">
      <alignment vertical="center" wrapText="1"/>
    </xf>
    <xf numFmtId="4" fontId="26" fillId="34" borderId="10" xfId="136" applyNumberFormat="1" applyFont="1" applyFill="1" applyBorder="1" applyAlignment="1">
      <alignment horizontal="right" vertical="top" wrapText="1"/>
    </xf>
    <xf numFmtId="176" fontId="26" fillId="34" borderId="10" xfId="136" applyNumberFormat="1" applyFont="1" applyFill="1" applyBorder="1" applyAlignment="1">
      <alignment horizontal="right" vertical="top" wrapText="1"/>
    </xf>
    <xf numFmtId="176" fontId="26" fillId="34" borderId="12" xfId="136" applyNumberFormat="1" applyFont="1" applyFill="1" applyBorder="1" applyAlignment="1">
      <alignment horizontal="right" vertical="top" wrapText="1"/>
    </xf>
    <xf numFmtId="4" fontId="25" fillId="35" borderId="10" xfId="136" applyNumberFormat="1" applyFont="1" applyFill="1" applyBorder="1" applyAlignment="1">
      <alignment horizontal="right" vertical="top" wrapText="1"/>
    </xf>
    <xf numFmtId="176" fontId="25" fillId="35" borderId="10" xfId="136" applyNumberFormat="1" applyFont="1" applyFill="1" applyBorder="1" applyAlignment="1">
      <alignment horizontal="right" vertical="top" wrapText="1"/>
    </xf>
    <xf numFmtId="176" fontId="25" fillId="35" borderId="12" xfId="136" applyNumberFormat="1" applyFont="1" applyFill="1" applyBorder="1" applyAlignment="1">
      <alignment horizontal="right" vertical="top" wrapText="1"/>
    </xf>
    <xf numFmtId="0" fontId="25" fillId="35" borderId="10" xfId="136" applyFont="1" applyFill="1" applyBorder="1" applyAlignment="1">
      <alignment horizontal="right" vertical="top" wrapText="1"/>
    </xf>
    <xf numFmtId="0" fontId="25" fillId="35" borderId="12" xfId="136" applyFont="1" applyFill="1" applyBorder="1" applyAlignment="1">
      <alignment horizontal="right" vertical="top" wrapText="1"/>
    </xf>
    <xf numFmtId="4" fontId="25" fillId="35" borderId="13" xfId="136" applyNumberFormat="1" applyFont="1" applyFill="1" applyBorder="1" applyAlignment="1">
      <alignment horizontal="right" vertical="top" wrapText="1"/>
    </xf>
    <xf numFmtId="0" fontId="25" fillId="35" borderId="13" xfId="136" applyFont="1" applyFill="1" applyBorder="1" applyAlignment="1">
      <alignment horizontal="right" vertical="top" wrapText="1"/>
    </xf>
    <xf numFmtId="176" fontId="25" fillId="35" borderId="13" xfId="136" applyNumberFormat="1" applyFont="1" applyFill="1" applyBorder="1" applyAlignment="1">
      <alignment horizontal="right" vertical="top" wrapText="1"/>
    </xf>
    <xf numFmtId="176" fontId="25" fillId="35" borderId="20" xfId="136" applyNumberFormat="1" applyFont="1" applyFill="1" applyBorder="1" applyAlignment="1">
      <alignment horizontal="right" vertical="top" wrapText="1"/>
    </xf>
    <xf numFmtId="49" fontId="25" fillId="33" borderId="13" xfId="136" applyNumberFormat="1" applyFont="1" applyFill="1" applyBorder="1" applyAlignment="1">
      <alignment horizontal="left" vertical="top" wrapText="1"/>
    </xf>
    <xf numFmtId="49" fontId="25" fillId="33" borderId="15" xfId="136" applyNumberFormat="1" applyFont="1" applyFill="1" applyBorder="1" applyAlignment="1">
      <alignment horizontal="left" vertical="top" wrapText="1"/>
    </xf>
    <xf numFmtId="0" fontId="24" fillId="0" borderId="0" xfId="136" applyFont="1" applyAlignment="1">
      <alignment wrapText="1"/>
    </xf>
    <xf numFmtId="0" fontId="24" fillId="0" borderId="19" xfId="136" applyFont="1" applyBorder="1" applyAlignment="1">
      <alignment wrapText="1"/>
    </xf>
    <xf numFmtId="0" fontId="24" fillId="0" borderId="0" xfId="136" applyFont="1" applyAlignment="1">
      <alignment horizontal="right" vertical="center" wrapText="1"/>
    </xf>
    <xf numFmtId="0" fontId="25" fillId="33" borderId="13" xfId="136" applyFont="1" applyFill="1" applyBorder="1" applyAlignment="1">
      <alignment vertical="center" wrapText="1"/>
    </xf>
    <xf numFmtId="0" fontId="25" fillId="33" borderId="15" xfId="136" applyFont="1" applyFill="1" applyBorder="1" applyAlignment="1">
      <alignment vertical="center" wrapText="1"/>
    </xf>
    <xf numFmtId="49" fontId="26" fillId="33" borderId="13" xfId="136" applyNumberFormat="1" applyFont="1" applyFill="1" applyBorder="1" applyAlignment="1">
      <alignment horizontal="left" vertical="top" wrapText="1"/>
    </xf>
    <xf numFmtId="49" fontId="26" fillId="33" borderId="14" xfId="136" applyNumberFormat="1" applyFont="1" applyFill="1" applyBorder="1" applyAlignment="1">
      <alignment horizontal="left" vertical="top" wrapText="1"/>
    </xf>
    <xf numFmtId="49" fontId="26" fillId="33" borderId="15" xfId="136" applyNumberFormat="1" applyFont="1" applyFill="1" applyBorder="1" applyAlignment="1">
      <alignment horizontal="left" vertical="top" wrapText="1"/>
    </xf>
    <xf numFmtId="14" fontId="25" fillId="33" borderId="12" xfId="136" applyNumberFormat="1" applyFont="1" applyFill="1" applyBorder="1" applyAlignment="1">
      <alignment vertical="center" wrapText="1"/>
    </xf>
    <xf numFmtId="14" fontId="25" fillId="33" borderId="16" xfId="136" applyNumberFormat="1" applyFont="1" applyFill="1" applyBorder="1" applyAlignment="1">
      <alignment vertical="center" wrapText="1"/>
    </xf>
    <xf numFmtId="14" fontId="25" fillId="33" borderId="17" xfId="136" applyNumberFormat="1" applyFont="1" applyFill="1" applyBorder="1" applyAlignment="1">
      <alignment vertical="center" wrapText="1"/>
    </xf>
  </cellXfs>
  <cellStyles count="180">
    <cellStyle name="20% - 着色 1" xfId="19" builtinId="30" customBuiltin="1"/>
    <cellStyle name="20% - 着色 1 2" xfId="84"/>
    <cellStyle name="20% - 着色 1 3" xfId="155"/>
    <cellStyle name="20% - 着色 2" xfId="23" builtinId="34" customBuiltin="1"/>
    <cellStyle name="20% - 着色 2 2" xfId="88"/>
    <cellStyle name="20% - 着色 2 3" xfId="159"/>
    <cellStyle name="20% - 着色 3" xfId="27" builtinId="38" customBuiltin="1"/>
    <cellStyle name="20% - 着色 3 2" xfId="92"/>
    <cellStyle name="20% - 着色 3 3" xfId="163"/>
    <cellStyle name="20% - 着色 4" xfId="31" builtinId="42" customBuiltin="1"/>
    <cellStyle name="20% - 着色 4 2" xfId="96"/>
    <cellStyle name="20% - 着色 4 3" xfId="167"/>
    <cellStyle name="20% - 着色 5" xfId="35" builtinId="46" customBuiltin="1"/>
    <cellStyle name="20% - 着色 5 2" xfId="100"/>
    <cellStyle name="20% - 着色 5 3" xfId="171"/>
    <cellStyle name="20% - 着色 6" xfId="39" builtinId="50" customBuiltin="1"/>
    <cellStyle name="20% - 着色 6 2" xfId="104"/>
    <cellStyle name="20% - 着色 6 3" xfId="175"/>
    <cellStyle name="40% - 着色 1" xfId="20" builtinId="31" customBuiltin="1"/>
    <cellStyle name="40% - 着色 1 2" xfId="85"/>
    <cellStyle name="40% - 着色 1 3" xfId="156"/>
    <cellStyle name="40% - 着色 2" xfId="24" builtinId="35" customBuiltin="1"/>
    <cellStyle name="40% - 着色 2 2" xfId="89"/>
    <cellStyle name="40% - 着色 2 3" xfId="160"/>
    <cellStyle name="40% - 着色 3" xfId="28" builtinId="39" customBuiltin="1"/>
    <cellStyle name="40% - 着色 3 2" xfId="93"/>
    <cellStyle name="40% - 着色 3 3" xfId="164"/>
    <cellStyle name="40% - 着色 4" xfId="32" builtinId="43" customBuiltin="1"/>
    <cellStyle name="40% - 着色 4 2" xfId="97"/>
    <cellStyle name="40% - 着色 4 3" xfId="168"/>
    <cellStyle name="40% - 着色 5" xfId="36" builtinId="47" customBuiltin="1"/>
    <cellStyle name="40% - 着色 5 2" xfId="101"/>
    <cellStyle name="40% - 着色 5 3" xfId="172"/>
    <cellStyle name="40% - 着色 6" xfId="40" builtinId="51" customBuiltin="1"/>
    <cellStyle name="40% - 着色 6 2" xfId="105"/>
    <cellStyle name="40% - 着色 6 3" xfId="176"/>
    <cellStyle name="60% - 着色 1" xfId="21" builtinId="32" customBuiltin="1"/>
    <cellStyle name="60% - 着色 1 2" xfId="86"/>
    <cellStyle name="60% - 着色 1 3" xfId="157"/>
    <cellStyle name="60% - 着色 2" xfId="25" builtinId="36" customBuiltin="1"/>
    <cellStyle name="60% - 着色 2 2" xfId="90"/>
    <cellStyle name="60% - 着色 2 3" xfId="161"/>
    <cellStyle name="60% - 着色 3" xfId="29" builtinId="40" customBuiltin="1"/>
    <cellStyle name="60% - 着色 3 2" xfId="94"/>
    <cellStyle name="60% - 着色 3 3" xfId="165"/>
    <cellStyle name="60% - 着色 4" xfId="33" builtinId="44" customBuiltin="1"/>
    <cellStyle name="60% - 着色 4 2" xfId="98"/>
    <cellStyle name="60% - 着色 4 3" xfId="169"/>
    <cellStyle name="60% - 着色 5" xfId="37" builtinId="48" customBuiltin="1"/>
    <cellStyle name="60% - 着色 5 2" xfId="102"/>
    <cellStyle name="60% - 着色 5 3" xfId="173"/>
    <cellStyle name="60% - 着色 6" xfId="41" builtinId="52" customBuiltin="1"/>
    <cellStyle name="60% - 着色 6 2" xfId="106"/>
    <cellStyle name="60% - 着色 6 3" xfId="177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8"/>
    <cellStyle name="标题 2" xfId="3" builtinId="17" customBuiltin="1"/>
    <cellStyle name="标题 2 2" xfId="69"/>
    <cellStyle name="标题 2 3" xfId="139"/>
    <cellStyle name="标题 3" xfId="4" builtinId="18" customBuiltin="1"/>
    <cellStyle name="标题 3 2" xfId="70"/>
    <cellStyle name="标题 3 3" xfId="140"/>
    <cellStyle name="标题 4" xfId="5" builtinId="19" customBuiltin="1"/>
    <cellStyle name="标题 4 2" xfId="71"/>
    <cellStyle name="标题 4 3" xfId="141"/>
    <cellStyle name="标题 5" xfId="53"/>
    <cellStyle name="标题 6" xfId="67"/>
    <cellStyle name="标题 7" xfId="137"/>
    <cellStyle name="差" xfId="7" builtinId="27" customBuiltin="1"/>
    <cellStyle name="差 2" xfId="73"/>
    <cellStyle name="差 3" xfId="14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6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8"/>
    <cellStyle name="好" xfId="6" builtinId="26" customBuiltin="1"/>
    <cellStyle name="好 2" xfId="72"/>
    <cellStyle name="好 3" xfId="142"/>
    <cellStyle name="汇总" xfId="17" builtinId="25" customBuiltin="1"/>
    <cellStyle name="汇总 2" xfId="82"/>
    <cellStyle name="汇总 3" xfId="153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7"/>
    <cellStyle name="检查单元格" xfId="13" builtinId="23" customBuiltin="1"/>
    <cellStyle name="检查单元格 2" xfId="79"/>
    <cellStyle name="检查单元格 3" xfId="149"/>
    <cellStyle name="解释性文本" xfId="16" builtinId="53" customBuiltin="1"/>
    <cellStyle name="解释性文本 2" xfId="81"/>
    <cellStyle name="解释性文本 3" xfId="152"/>
    <cellStyle name="警告文本" xfId="14" builtinId="11" customBuiltin="1"/>
    <cellStyle name="警告文本 2" xfId="80"/>
    <cellStyle name="警告文本 3" xfId="150"/>
    <cellStyle name="链接单元格" xfId="12" builtinId="24" customBuiltin="1"/>
    <cellStyle name="链接单元格 2" xfId="78"/>
    <cellStyle name="链接单元格 3" xfId="14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适中" xfId="8" builtinId="28" customBuiltin="1"/>
    <cellStyle name="适中 2" xfId="74"/>
    <cellStyle name="适中 3" xfId="144"/>
    <cellStyle name="输出" xfId="10" builtinId="21" customBuiltin="1"/>
    <cellStyle name="输出 2" xfId="76"/>
    <cellStyle name="输出 3" xfId="146"/>
    <cellStyle name="输入" xfId="9" builtinId="20" customBuiltin="1"/>
    <cellStyle name="输入 2" xfId="75"/>
    <cellStyle name="输入 3" xfId="145"/>
    <cellStyle name="已访问的超链接" xfId="43" builtinId="9" customBuiltin="1"/>
    <cellStyle name="已访问的超链接 2" xfId="108"/>
    <cellStyle name="已访问的超链接 3" xfId="179"/>
    <cellStyle name="着色 1" xfId="18" builtinId="29" customBuiltin="1"/>
    <cellStyle name="着色 1 2" xfId="83"/>
    <cellStyle name="着色 1 3" xfId="154"/>
    <cellStyle name="着色 2" xfId="22" builtinId="33" customBuiltin="1"/>
    <cellStyle name="着色 2 2" xfId="87"/>
    <cellStyle name="着色 2 3" xfId="158"/>
    <cellStyle name="着色 3" xfId="26" builtinId="37" customBuiltin="1"/>
    <cellStyle name="着色 3 2" xfId="91"/>
    <cellStyle name="着色 3 3" xfId="162"/>
    <cellStyle name="着色 4" xfId="30" builtinId="41" customBuiltin="1"/>
    <cellStyle name="着色 4 2" xfId="95"/>
    <cellStyle name="着色 4 3" xfId="166"/>
    <cellStyle name="着色 5" xfId="34" builtinId="45" customBuiltin="1"/>
    <cellStyle name="着色 5 2" xfId="99"/>
    <cellStyle name="着色 5 3" xfId="170"/>
    <cellStyle name="着色 6" xfId="38" builtinId="49" customBuiltin="1"/>
    <cellStyle name="着色 6 2" xfId="103"/>
    <cellStyle name="着色 6 3" xfId="174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19" xfId="132"/>
    <cellStyle name="注释 2" xfId="115"/>
    <cellStyle name="注释 20" xfId="133"/>
    <cellStyle name="注释 21" xfId="134"/>
    <cellStyle name="注释 22" xfId="135"/>
    <cellStyle name="注释 23" xfId="151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2555082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d3d8d1ce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e8444a69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661a993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2f9f8fb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8ad4e2b0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9a51c2e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be8fdf67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d3dca9f4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f1c66e7c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762712f813" TargetMode="External"/><Relationship Id="rId604" Type="http://schemas.openxmlformats.org/officeDocument/2006/relationships/image" Target="cid:a006730b13" TargetMode="External"/><Relationship Id="rId646" Type="http://schemas.openxmlformats.org/officeDocument/2006/relationships/image" Target="cid:10adffe8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e924812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39e35f07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d8a19f7a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f71361a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7b49d24813" TargetMode="External"/><Relationship Id="rId606" Type="http://schemas.openxmlformats.org/officeDocument/2006/relationships/image" Target="cid:a49b580113" TargetMode="External"/><Relationship Id="rId648" Type="http://schemas.openxmlformats.org/officeDocument/2006/relationships/image" Target="cid:17648645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d3d3d6ae2" TargetMode="External"/><Relationship Id="rId659" Type="http://schemas.openxmlformats.org/officeDocument/2006/relationships/hyperlink" Target="cid:3f0b9c5c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dd25a230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65fcb1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1afa43cf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806a434c13" TargetMode="External"/><Relationship Id="rId608" Type="http://schemas.openxmlformats.org/officeDocument/2006/relationships/image" Target="cid:a9bc1db9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d3d8d1ab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25550a6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661a96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b039385713" TargetMode="External"/><Relationship Id="rId652" Type="http://schemas.openxmlformats.org/officeDocument/2006/relationships/image" Target="cid:2a700a53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85a13664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d3dadb9d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e8444a93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9a51c2c02" TargetMode="External"/><Relationship Id="rId643" Type="http://schemas.openxmlformats.org/officeDocument/2006/relationships/hyperlink" Target="cid:b8a7868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b6992bc2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2f9f8fd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8ad4e2d5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d3dca9cc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ecad7ae8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a00672ed2" TargetMode="External"/><Relationship Id="rId645" Type="http://schemas.openxmlformats.org/officeDocument/2006/relationships/hyperlink" Target="cid:10adffc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762712cc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be8fdf8513" TargetMode="External"/><Relationship Id="rId656" Type="http://schemas.openxmlformats.org/officeDocument/2006/relationships/image" Target="cid:34bf22ba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d8a19f2c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f1c66ea1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7b49d2262" TargetMode="External"/><Relationship Id="rId605" Type="http://schemas.openxmlformats.org/officeDocument/2006/relationships/hyperlink" Target="cid:a49b57da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1764861d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e92483513" TargetMode="External"/><Relationship Id="rId658" Type="http://schemas.openxmlformats.org/officeDocument/2006/relationships/image" Target="cid:39e35f2d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dd25a20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f71361e5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806a43192" TargetMode="External"/><Relationship Id="rId607" Type="http://schemas.openxmlformats.org/officeDocument/2006/relationships/hyperlink" Target="cid:a9bc1d962" TargetMode="External"/><Relationship Id="rId649" Type="http://schemas.openxmlformats.org/officeDocument/2006/relationships/hyperlink" Target="cid:1afa43a8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3f0b9c83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d3d3d6d0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65fcb40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2a700a2e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b0393835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85a1363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9a4ed591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b6992ba1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d3dadbc4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ecad7ac4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b8a788a13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4bf228d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9a4ed571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762712f8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7564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7b49d248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806a434c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85a13664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8ad4e2d5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9a4ed591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9a51c2e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7592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a006730b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a49b5801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a9bc1db9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b039385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b6992bc2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7545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be8fdf85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7602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e924835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d3d3d6d0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d3d8d1ce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d3dadbc4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d3dca9f4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d8a19f7a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dd25a230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25550a6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e8444a93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ecad7ae8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f1c66ea1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f71361e5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65fcb40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661a993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b8a788a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7621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0adffe8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17648645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1afa43cf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2a700a53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2f9f8fd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4bf22ba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74021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39e35f2d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3f0b9c83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O17" sqref="O17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1" t="s">
        <v>5</v>
      </c>
      <c r="B3" s="41"/>
      <c r="C3" s="41"/>
      <c r="D3" s="41"/>
      <c r="E3" s="15">
        <f>SUM(E4:E40)</f>
        <v>13838790.322000002</v>
      </c>
      <c r="F3" s="25">
        <f>RA!I7</f>
        <v>1179043.2234</v>
      </c>
      <c r="G3" s="16">
        <f>SUM(G4:G40)</f>
        <v>12659747.098599998</v>
      </c>
      <c r="H3" s="27">
        <f>RA!J7</f>
        <v>8.5198431074256202</v>
      </c>
      <c r="I3" s="20">
        <f>SUM(I4:I40)</f>
        <v>13838795.287476107</v>
      </c>
      <c r="J3" s="21">
        <f>SUM(J4:J40)</f>
        <v>12659747.049007313</v>
      </c>
      <c r="K3" s="22">
        <f>E3-I3</f>
        <v>-4.9654761049896479</v>
      </c>
      <c r="L3" s="22">
        <f>G3-J3</f>
        <v>4.9592684954404831E-2</v>
      </c>
    </row>
    <row r="4" spans="1:13" x14ac:dyDescent="0.2">
      <c r="A4" s="42">
        <f>RA!A8</f>
        <v>42433</v>
      </c>
      <c r="B4" s="12">
        <v>12</v>
      </c>
      <c r="C4" s="39" t="s">
        <v>6</v>
      </c>
      <c r="D4" s="39"/>
      <c r="E4" s="15">
        <f>VLOOKUP(C4,RA!B8:D36,3,0)</f>
        <v>484001.02269999997</v>
      </c>
      <c r="F4" s="25">
        <f>VLOOKUP(C4,RA!B8:I39,8,0)</f>
        <v>129922.6807</v>
      </c>
      <c r="G4" s="16">
        <f t="shared" ref="G4:G40" si="0">E4-F4</f>
        <v>354078.34199999995</v>
      </c>
      <c r="H4" s="27">
        <f>RA!J8</f>
        <v>26.843472349547199</v>
      </c>
      <c r="I4" s="20">
        <f>VLOOKUP(B4,RMS!B:D,3,FALSE)</f>
        <v>484001.70637094002</v>
      </c>
      <c r="J4" s="21">
        <f>VLOOKUP(B4,RMS!B:E,4,FALSE)</f>
        <v>354078.35174786299</v>
      </c>
      <c r="K4" s="22">
        <f t="shared" ref="K4:K40" si="1">E4-I4</f>
        <v>-0.68367094005225226</v>
      </c>
      <c r="L4" s="22">
        <f t="shared" ref="L4:L40" si="2">G4-J4</f>
        <v>-9.7478630486875772E-3</v>
      </c>
    </row>
    <row r="5" spans="1:13" x14ac:dyDescent="0.2">
      <c r="A5" s="42"/>
      <c r="B5" s="12">
        <v>13</v>
      </c>
      <c r="C5" s="39" t="s">
        <v>7</v>
      </c>
      <c r="D5" s="39"/>
      <c r="E5" s="15">
        <f>VLOOKUP(C5,RA!B8:D37,3,0)</f>
        <v>77272.078999999998</v>
      </c>
      <c r="F5" s="25">
        <f>VLOOKUP(C5,RA!B9:I40,8,0)</f>
        <v>17383.4267</v>
      </c>
      <c r="G5" s="16">
        <f t="shared" si="0"/>
        <v>59888.652300000002</v>
      </c>
      <c r="H5" s="27">
        <f>RA!J9</f>
        <v>22.496387990285601</v>
      </c>
      <c r="I5" s="20">
        <f>VLOOKUP(B5,RMS!B:D,3,FALSE)</f>
        <v>77272.126444444395</v>
      </c>
      <c r="J5" s="21">
        <f>VLOOKUP(B5,RMS!B:E,4,FALSE)</f>
        <v>59888.659783760697</v>
      </c>
      <c r="K5" s="22">
        <f t="shared" si="1"/>
        <v>-4.7444444397115149E-2</v>
      </c>
      <c r="L5" s="22">
        <f t="shared" si="2"/>
        <v>-7.4837606953224167E-3</v>
      </c>
      <c r="M5" s="32"/>
    </row>
    <row r="6" spans="1:13" x14ac:dyDescent="0.2">
      <c r="A6" s="42"/>
      <c r="B6" s="12">
        <v>14</v>
      </c>
      <c r="C6" s="39" t="s">
        <v>8</v>
      </c>
      <c r="D6" s="39"/>
      <c r="E6" s="15">
        <f>VLOOKUP(C6,RA!B10:D38,3,0)</f>
        <v>122158.91529999999</v>
      </c>
      <c r="F6" s="25">
        <f>VLOOKUP(C6,RA!B10:I41,8,0)</f>
        <v>33355.387499999997</v>
      </c>
      <c r="G6" s="16">
        <f t="shared" si="0"/>
        <v>88803.527799999996</v>
      </c>
      <c r="H6" s="27">
        <f>RA!J10</f>
        <v>27.3049146008584</v>
      </c>
      <c r="I6" s="20">
        <f>VLOOKUP(B6,RMS!B:D,3,FALSE)</f>
        <v>122160.757430028</v>
      </c>
      <c r="J6" s="21">
        <f>VLOOKUP(B6,RMS!B:E,4,FALSE)</f>
        <v>88803.527372427503</v>
      </c>
      <c r="K6" s="22">
        <f>E6-I6</f>
        <v>-1.8421300280024298</v>
      </c>
      <c r="L6" s="22">
        <f t="shared" si="2"/>
        <v>4.2757249320857227E-4</v>
      </c>
      <c r="M6" s="32"/>
    </row>
    <row r="7" spans="1:13" x14ac:dyDescent="0.2">
      <c r="A7" s="42"/>
      <c r="B7" s="12">
        <v>15</v>
      </c>
      <c r="C7" s="39" t="s">
        <v>9</v>
      </c>
      <c r="D7" s="39"/>
      <c r="E7" s="15">
        <f>VLOOKUP(C7,RA!B10:D39,3,0)</f>
        <v>39954.112200000003</v>
      </c>
      <c r="F7" s="25">
        <f>VLOOKUP(C7,RA!B11:I42,8,0)</f>
        <v>8807.6913999999997</v>
      </c>
      <c r="G7" s="16">
        <f t="shared" si="0"/>
        <v>31146.420800000004</v>
      </c>
      <c r="H7" s="27">
        <f>RA!J11</f>
        <v>22.044517860667199</v>
      </c>
      <c r="I7" s="20">
        <f>VLOOKUP(B7,RMS!B:D,3,FALSE)</f>
        <v>39954.136880160397</v>
      </c>
      <c r="J7" s="21">
        <f>VLOOKUP(B7,RMS!B:E,4,FALSE)</f>
        <v>31146.421038658202</v>
      </c>
      <c r="K7" s="22">
        <f t="shared" si="1"/>
        <v>-2.4680160393472761E-2</v>
      </c>
      <c r="L7" s="22">
        <f t="shared" si="2"/>
        <v>-2.386581982136704E-4</v>
      </c>
      <c r="M7" s="32"/>
    </row>
    <row r="8" spans="1:13" x14ac:dyDescent="0.2">
      <c r="A8" s="42"/>
      <c r="B8" s="12">
        <v>16</v>
      </c>
      <c r="C8" s="39" t="s">
        <v>10</v>
      </c>
      <c r="D8" s="39"/>
      <c r="E8" s="15">
        <f>VLOOKUP(C8,RA!B12:D39,3,0)</f>
        <v>104034.6384</v>
      </c>
      <c r="F8" s="25">
        <f>VLOOKUP(C8,RA!B12:I43,8,0)</f>
        <v>16844.7153</v>
      </c>
      <c r="G8" s="16">
        <f t="shared" si="0"/>
        <v>87189.9231</v>
      </c>
      <c r="H8" s="27">
        <f>RA!J12</f>
        <v>16.1914488857396</v>
      </c>
      <c r="I8" s="20">
        <f>VLOOKUP(B8,RMS!B:D,3,FALSE)</f>
        <v>104034.622245299</v>
      </c>
      <c r="J8" s="21">
        <f>VLOOKUP(B8,RMS!B:E,4,FALSE)</f>
        <v>87189.9227153846</v>
      </c>
      <c r="K8" s="22">
        <f t="shared" si="1"/>
        <v>1.6154700992046855E-2</v>
      </c>
      <c r="L8" s="22">
        <f t="shared" si="2"/>
        <v>3.8461539952550083E-4</v>
      </c>
      <c r="M8" s="32"/>
    </row>
    <row r="9" spans="1:13" x14ac:dyDescent="0.2">
      <c r="A9" s="42"/>
      <c r="B9" s="12">
        <v>17</v>
      </c>
      <c r="C9" s="39" t="s">
        <v>11</v>
      </c>
      <c r="D9" s="39"/>
      <c r="E9" s="15">
        <f>VLOOKUP(C9,RA!B12:D40,3,0)</f>
        <v>237815.59099999999</v>
      </c>
      <c r="F9" s="25">
        <f>VLOOKUP(C9,RA!B13:I44,8,0)</f>
        <v>49528.159299999999</v>
      </c>
      <c r="G9" s="16">
        <f t="shared" si="0"/>
        <v>188287.43169999999</v>
      </c>
      <c r="H9" s="27">
        <f>RA!J13</f>
        <v>20.8262877516723</v>
      </c>
      <c r="I9" s="20">
        <f>VLOOKUP(B9,RMS!B:D,3,FALSE)</f>
        <v>237815.787565812</v>
      </c>
      <c r="J9" s="21">
        <f>VLOOKUP(B9,RMS!B:E,4,FALSE)</f>
        <v>188287.428803419</v>
      </c>
      <c r="K9" s="22">
        <f t="shared" si="1"/>
        <v>-0.19656581201707013</v>
      </c>
      <c r="L9" s="22">
        <f t="shared" si="2"/>
        <v>2.8965809906367213E-3</v>
      </c>
      <c r="M9" s="32"/>
    </row>
    <row r="10" spans="1:13" x14ac:dyDescent="0.2">
      <c r="A10" s="42"/>
      <c r="B10" s="12">
        <v>18</v>
      </c>
      <c r="C10" s="39" t="s">
        <v>12</v>
      </c>
      <c r="D10" s="39"/>
      <c r="E10" s="15">
        <f>VLOOKUP(C10,RA!B14:D41,3,0)</f>
        <v>112021.1761</v>
      </c>
      <c r="F10" s="25">
        <f>VLOOKUP(C10,RA!B14:I44,8,0)</f>
        <v>21254.513599999998</v>
      </c>
      <c r="G10" s="16">
        <f t="shared" si="0"/>
        <v>90766.662500000006</v>
      </c>
      <c r="H10" s="27">
        <f>RA!J14</f>
        <v>18.973656892359699</v>
      </c>
      <c r="I10" s="20">
        <f>VLOOKUP(B10,RMS!B:D,3,FALSE)</f>
        <v>112021.192949573</v>
      </c>
      <c r="J10" s="21">
        <f>VLOOKUP(B10,RMS!B:E,4,FALSE)</f>
        <v>90766.665399145306</v>
      </c>
      <c r="K10" s="22">
        <f t="shared" si="1"/>
        <v>-1.6849573003128171E-2</v>
      </c>
      <c r="L10" s="22">
        <f t="shared" si="2"/>
        <v>-2.8991453000344336E-3</v>
      </c>
      <c r="M10" s="32"/>
    </row>
    <row r="11" spans="1:13" x14ac:dyDescent="0.2">
      <c r="A11" s="42"/>
      <c r="B11" s="12">
        <v>19</v>
      </c>
      <c r="C11" s="39" t="s">
        <v>13</v>
      </c>
      <c r="D11" s="39"/>
      <c r="E11" s="15">
        <f>VLOOKUP(C11,RA!B14:D42,3,0)</f>
        <v>189536.99900000001</v>
      </c>
      <c r="F11" s="25">
        <f>VLOOKUP(C11,RA!B15:I45,8,0)</f>
        <v>-83764.612299999993</v>
      </c>
      <c r="G11" s="16">
        <f t="shared" si="0"/>
        <v>273301.61129999999</v>
      </c>
      <c r="H11" s="27">
        <f>RA!J15</f>
        <v>-44.194332896449403</v>
      </c>
      <c r="I11" s="20">
        <f>VLOOKUP(B11,RMS!B:D,3,FALSE)</f>
        <v>189537.169373504</v>
      </c>
      <c r="J11" s="21">
        <f>VLOOKUP(B11,RMS!B:E,4,FALSE)</f>
        <v>273301.61408632499</v>
      </c>
      <c r="K11" s="22">
        <f t="shared" si="1"/>
        <v>-0.17037350399186835</v>
      </c>
      <c r="L11" s="22">
        <f t="shared" si="2"/>
        <v>-2.7863249997608364E-3</v>
      </c>
      <c r="M11" s="32"/>
    </row>
    <row r="12" spans="1:13" x14ac:dyDescent="0.2">
      <c r="A12" s="42"/>
      <c r="B12" s="12">
        <v>21</v>
      </c>
      <c r="C12" s="39" t="s">
        <v>14</v>
      </c>
      <c r="D12" s="39"/>
      <c r="E12" s="15">
        <f>VLOOKUP(C12,RA!B16:D43,3,0)</f>
        <v>711412.10510000004</v>
      </c>
      <c r="F12" s="25">
        <f>VLOOKUP(C12,RA!B16:I46,8,0)</f>
        <v>26744.971799999999</v>
      </c>
      <c r="G12" s="16">
        <f t="shared" si="0"/>
        <v>684667.1333000001</v>
      </c>
      <c r="H12" s="27">
        <f>RA!J16</f>
        <v>3.7594203989880901</v>
      </c>
      <c r="I12" s="20">
        <f>VLOOKUP(B12,RMS!B:D,3,FALSE)</f>
        <v>711411.58611025603</v>
      </c>
      <c r="J12" s="21">
        <f>VLOOKUP(B12,RMS!B:E,4,FALSE)</f>
        <v>684667.13306410203</v>
      </c>
      <c r="K12" s="22">
        <f t="shared" si="1"/>
        <v>0.51898974401410669</v>
      </c>
      <c r="L12" s="22">
        <f t="shared" si="2"/>
        <v>2.3589807096868753E-4</v>
      </c>
      <c r="M12" s="32"/>
    </row>
    <row r="13" spans="1:13" x14ac:dyDescent="0.2">
      <c r="A13" s="42"/>
      <c r="B13" s="12">
        <v>22</v>
      </c>
      <c r="C13" s="39" t="s">
        <v>15</v>
      </c>
      <c r="D13" s="39"/>
      <c r="E13" s="15">
        <f>VLOOKUP(C13,RA!B16:D44,3,0)</f>
        <v>404812.93079999997</v>
      </c>
      <c r="F13" s="25">
        <f>VLOOKUP(C13,RA!B17:I47,8,0)</f>
        <v>56551.167200000004</v>
      </c>
      <c r="G13" s="16">
        <f t="shared" si="0"/>
        <v>348261.76359999995</v>
      </c>
      <c r="H13" s="27">
        <f>RA!J17</f>
        <v>13.969703756310899</v>
      </c>
      <c r="I13" s="20">
        <f>VLOOKUP(B13,RMS!B:D,3,FALSE)</f>
        <v>404812.95702735003</v>
      </c>
      <c r="J13" s="21">
        <f>VLOOKUP(B13,RMS!B:E,4,FALSE)</f>
        <v>348261.761997436</v>
      </c>
      <c r="K13" s="22">
        <f t="shared" si="1"/>
        <v>-2.6227350055705756E-2</v>
      </c>
      <c r="L13" s="22">
        <f t="shared" si="2"/>
        <v>1.6025639488361776E-3</v>
      </c>
      <c r="M13" s="32"/>
    </row>
    <row r="14" spans="1:13" x14ac:dyDescent="0.2">
      <c r="A14" s="42"/>
      <c r="B14" s="12">
        <v>23</v>
      </c>
      <c r="C14" s="39" t="s">
        <v>16</v>
      </c>
      <c r="D14" s="39"/>
      <c r="E14" s="15">
        <f>VLOOKUP(C14,RA!B18:D44,3,0)</f>
        <v>1293158.3646</v>
      </c>
      <c r="F14" s="25">
        <f>VLOOKUP(C14,RA!B18:I48,8,0)</f>
        <v>180091.29259999999</v>
      </c>
      <c r="G14" s="16">
        <f t="shared" si="0"/>
        <v>1113067.0719999999</v>
      </c>
      <c r="H14" s="27">
        <f>RA!J18</f>
        <v>13.9264685231113</v>
      </c>
      <c r="I14" s="20">
        <f>VLOOKUP(B14,RMS!B:D,3,FALSE)</f>
        <v>1293158.39531197</v>
      </c>
      <c r="J14" s="21">
        <f>VLOOKUP(B14,RMS!B:E,4,FALSE)</f>
        <v>1113067.0509529901</v>
      </c>
      <c r="K14" s="22">
        <f t="shared" si="1"/>
        <v>-3.0711970059201121E-2</v>
      </c>
      <c r="L14" s="22">
        <f t="shared" si="2"/>
        <v>2.1047009853646159E-2</v>
      </c>
      <c r="M14" s="32"/>
    </row>
    <row r="15" spans="1:13" x14ac:dyDescent="0.2">
      <c r="A15" s="42"/>
      <c r="B15" s="12">
        <v>24</v>
      </c>
      <c r="C15" s="39" t="s">
        <v>17</v>
      </c>
      <c r="D15" s="39"/>
      <c r="E15" s="15">
        <f>VLOOKUP(C15,RA!B18:D45,3,0)</f>
        <v>446880.72450000001</v>
      </c>
      <c r="F15" s="25">
        <f>VLOOKUP(C15,RA!B19:I49,8,0)</f>
        <v>42921.852500000001</v>
      </c>
      <c r="G15" s="16">
        <f t="shared" si="0"/>
        <v>403958.87200000003</v>
      </c>
      <c r="H15" s="27">
        <f>RA!J19</f>
        <v>9.6047670321927292</v>
      </c>
      <c r="I15" s="20">
        <f>VLOOKUP(B15,RMS!B:D,3,FALSE)</f>
        <v>446880.73354359</v>
      </c>
      <c r="J15" s="21">
        <f>VLOOKUP(B15,RMS!B:E,4,FALSE)</f>
        <v>403958.869131624</v>
      </c>
      <c r="K15" s="22">
        <f t="shared" si="1"/>
        <v>-9.0435899910517037E-3</v>
      </c>
      <c r="L15" s="22">
        <f t="shared" si="2"/>
        <v>2.8683760319836438E-3</v>
      </c>
      <c r="M15" s="32"/>
    </row>
    <row r="16" spans="1:13" x14ac:dyDescent="0.2">
      <c r="A16" s="42"/>
      <c r="B16" s="12">
        <v>25</v>
      </c>
      <c r="C16" s="39" t="s">
        <v>18</v>
      </c>
      <c r="D16" s="39"/>
      <c r="E16" s="15">
        <f>VLOOKUP(C16,RA!B20:D46,3,0)</f>
        <v>645357.15630000003</v>
      </c>
      <c r="F16" s="25">
        <f>VLOOKUP(C16,RA!B20:I50,8,0)</f>
        <v>81442.220700000005</v>
      </c>
      <c r="G16" s="16">
        <f t="shared" si="0"/>
        <v>563914.93559999997</v>
      </c>
      <c r="H16" s="27">
        <f>RA!J20</f>
        <v>12.619712961258401</v>
      </c>
      <c r="I16" s="20">
        <f>VLOOKUP(B16,RMS!B:D,3,FALSE)</f>
        <v>645357.09779999999</v>
      </c>
      <c r="J16" s="21">
        <f>VLOOKUP(B16,RMS!B:E,4,FALSE)</f>
        <v>563914.93559999997</v>
      </c>
      <c r="K16" s="22">
        <f t="shared" si="1"/>
        <v>5.8500000042840838E-2</v>
      </c>
      <c r="L16" s="22">
        <f t="shared" si="2"/>
        <v>0</v>
      </c>
      <c r="M16" s="32"/>
    </row>
    <row r="17" spans="1:13" x14ac:dyDescent="0.2">
      <c r="A17" s="42"/>
      <c r="B17" s="12">
        <v>26</v>
      </c>
      <c r="C17" s="39" t="s">
        <v>19</v>
      </c>
      <c r="D17" s="39"/>
      <c r="E17" s="15">
        <f>VLOOKUP(C17,RA!B20:D47,3,0)</f>
        <v>287870.06020000001</v>
      </c>
      <c r="F17" s="25">
        <f>VLOOKUP(C17,RA!B21:I51,8,0)</f>
        <v>41621.998399999997</v>
      </c>
      <c r="G17" s="16">
        <f t="shared" si="0"/>
        <v>246248.06180000002</v>
      </c>
      <c r="H17" s="27">
        <f>RA!J21</f>
        <v>14.458606209719299</v>
      </c>
      <c r="I17" s="20">
        <f>VLOOKUP(B17,RMS!B:D,3,FALSE)</f>
        <v>287869.78356391302</v>
      </c>
      <c r="J17" s="21">
        <f>VLOOKUP(B17,RMS!B:E,4,FALSE)</f>
        <v>246248.06159793501</v>
      </c>
      <c r="K17" s="22">
        <f t="shared" si="1"/>
        <v>0.27663608698640019</v>
      </c>
      <c r="L17" s="22">
        <f t="shared" si="2"/>
        <v>2.0206501358188689E-4</v>
      </c>
      <c r="M17" s="32"/>
    </row>
    <row r="18" spans="1:13" x14ac:dyDescent="0.2">
      <c r="A18" s="42"/>
      <c r="B18" s="12">
        <v>27</v>
      </c>
      <c r="C18" s="39" t="s">
        <v>20</v>
      </c>
      <c r="D18" s="39"/>
      <c r="E18" s="15">
        <f>VLOOKUP(C18,RA!B22:D48,3,0)</f>
        <v>1027889.3401</v>
      </c>
      <c r="F18" s="25">
        <f>VLOOKUP(C18,RA!B22:I52,8,0)</f>
        <v>72014.8364</v>
      </c>
      <c r="G18" s="16">
        <f t="shared" si="0"/>
        <v>955874.5037</v>
      </c>
      <c r="H18" s="27">
        <f>RA!J22</f>
        <v>7.00608845627234</v>
      </c>
      <c r="I18" s="20">
        <f>VLOOKUP(B18,RMS!B:D,3,FALSE)</f>
        <v>1027890.21183333</v>
      </c>
      <c r="J18" s="21">
        <f>VLOOKUP(B18,RMS!B:E,4,FALSE)</f>
        <v>955874.50636666699</v>
      </c>
      <c r="K18" s="22">
        <f t="shared" si="1"/>
        <v>-0.87173332995735109</v>
      </c>
      <c r="L18" s="22">
        <f t="shared" si="2"/>
        <v>-2.6666669873520732E-3</v>
      </c>
      <c r="M18" s="32"/>
    </row>
    <row r="19" spans="1:13" x14ac:dyDescent="0.2">
      <c r="A19" s="42"/>
      <c r="B19" s="12">
        <v>29</v>
      </c>
      <c r="C19" s="39" t="s">
        <v>21</v>
      </c>
      <c r="D19" s="39"/>
      <c r="E19" s="15">
        <f>VLOOKUP(C19,RA!B22:D49,3,0)</f>
        <v>2854168.9007000001</v>
      </c>
      <c r="F19" s="25">
        <f>VLOOKUP(C19,RA!B23:I53,8,0)</f>
        <v>59017.581899999997</v>
      </c>
      <c r="G19" s="16">
        <f t="shared" si="0"/>
        <v>2795151.3188</v>
      </c>
      <c r="H19" s="27">
        <f>RA!J23</f>
        <v>2.0677676743491098</v>
      </c>
      <c r="I19" s="20">
        <f>VLOOKUP(B19,RMS!B:D,3,FALSE)</f>
        <v>2854170.27125812</v>
      </c>
      <c r="J19" s="21">
        <f>VLOOKUP(B19,RMS!B:E,4,FALSE)</f>
        <v>2795151.35177607</v>
      </c>
      <c r="K19" s="22">
        <f t="shared" si="1"/>
        <v>-1.3705581198446453</v>
      </c>
      <c r="L19" s="22">
        <f t="shared" si="2"/>
        <v>-3.2976069953292608E-2</v>
      </c>
      <c r="M19" s="32"/>
    </row>
    <row r="20" spans="1:13" x14ac:dyDescent="0.2">
      <c r="A20" s="42"/>
      <c r="B20" s="12">
        <v>31</v>
      </c>
      <c r="C20" s="39" t="s">
        <v>22</v>
      </c>
      <c r="D20" s="39"/>
      <c r="E20" s="15">
        <f>VLOOKUP(C20,RA!B24:D50,3,0)</f>
        <v>196953.22219999999</v>
      </c>
      <c r="F20" s="25">
        <f>VLOOKUP(C20,RA!B24:I54,8,0)</f>
        <v>31678.424299999999</v>
      </c>
      <c r="G20" s="16">
        <f t="shared" si="0"/>
        <v>165274.79790000001</v>
      </c>
      <c r="H20" s="27">
        <f>RA!J24</f>
        <v>16.084237640870601</v>
      </c>
      <c r="I20" s="20">
        <f>VLOOKUP(B20,RMS!B:D,3,FALSE)</f>
        <v>196953.21465925401</v>
      </c>
      <c r="J20" s="21">
        <f>VLOOKUP(B20,RMS!B:E,4,FALSE)</f>
        <v>165274.79100887501</v>
      </c>
      <c r="K20" s="22">
        <f t="shared" si="1"/>
        <v>7.5407459808047861E-3</v>
      </c>
      <c r="L20" s="22">
        <f t="shared" si="2"/>
        <v>6.8911249982193112E-3</v>
      </c>
      <c r="M20" s="32"/>
    </row>
    <row r="21" spans="1:13" x14ac:dyDescent="0.2">
      <c r="A21" s="42"/>
      <c r="B21" s="12">
        <v>32</v>
      </c>
      <c r="C21" s="39" t="s">
        <v>23</v>
      </c>
      <c r="D21" s="39"/>
      <c r="E21" s="15">
        <f>VLOOKUP(C21,RA!B24:D51,3,0)</f>
        <v>215904.47560000001</v>
      </c>
      <c r="F21" s="25">
        <f>VLOOKUP(C21,RA!B25:I55,8,0)</f>
        <v>19681.297600000002</v>
      </c>
      <c r="G21" s="16">
        <f t="shared" si="0"/>
        <v>196223.17800000001</v>
      </c>
      <c r="H21" s="27">
        <f>RA!J25</f>
        <v>9.1157432217676497</v>
      </c>
      <c r="I21" s="20">
        <f>VLOOKUP(B21,RMS!B:D,3,FALSE)</f>
        <v>215904.726090137</v>
      </c>
      <c r="J21" s="21">
        <f>VLOOKUP(B21,RMS!B:E,4,FALSE)</f>
        <v>196223.17544185399</v>
      </c>
      <c r="K21" s="22">
        <f t="shared" si="1"/>
        <v>-0.25049013699754141</v>
      </c>
      <c r="L21" s="22">
        <f t="shared" si="2"/>
        <v>2.5581460213288665E-3</v>
      </c>
      <c r="M21" s="32"/>
    </row>
    <row r="22" spans="1:13" x14ac:dyDescent="0.2">
      <c r="A22" s="42"/>
      <c r="B22" s="12">
        <v>33</v>
      </c>
      <c r="C22" s="39" t="s">
        <v>24</v>
      </c>
      <c r="D22" s="39"/>
      <c r="E22" s="15">
        <f>VLOOKUP(C22,RA!B26:D52,3,0)</f>
        <v>484837.01069999998</v>
      </c>
      <c r="F22" s="25">
        <f>VLOOKUP(C22,RA!B26:I56,8,0)</f>
        <v>101308.96120000001</v>
      </c>
      <c r="G22" s="16">
        <f t="shared" si="0"/>
        <v>383528.04949999996</v>
      </c>
      <c r="H22" s="27">
        <f>RA!J26</f>
        <v>20.895467747755401</v>
      </c>
      <c r="I22" s="20">
        <f>VLOOKUP(B22,RMS!B:D,3,FALSE)</f>
        <v>484836.99395435298</v>
      </c>
      <c r="J22" s="21">
        <f>VLOOKUP(B22,RMS!B:E,4,FALSE)</f>
        <v>383528.03412506601</v>
      </c>
      <c r="K22" s="22">
        <f t="shared" si="1"/>
        <v>1.6745647008065134E-2</v>
      </c>
      <c r="L22" s="22">
        <f t="shared" si="2"/>
        <v>1.5374933951534331E-2</v>
      </c>
      <c r="M22" s="32"/>
    </row>
    <row r="23" spans="1:13" x14ac:dyDescent="0.2">
      <c r="A23" s="42"/>
      <c r="B23" s="12">
        <v>34</v>
      </c>
      <c r="C23" s="39" t="s">
        <v>25</v>
      </c>
      <c r="D23" s="39"/>
      <c r="E23" s="15">
        <f>VLOOKUP(C23,RA!B26:D53,3,0)</f>
        <v>188287.07740000001</v>
      </c>
      <c r="F23" s="25">
        <f>VLOOKUP(C23,RA!B27:I57,8,0)</f>
        <v>51847.322200000002</v>
      </c>
      <c r="G23" s="16">
        <f t="shared" si="0"/>
        <v>136439.75520000001</v>
      </c>
      <c r="H23" s="27">
        <f>RA!J27</f>
        <v>27.536314714713399</v>
      </c>
      <c r="I23" s="20">
        <f>VLOOKUP(B23,RMS!B:D,3,FALSE)</f>
        <v>188286.923165638</v>
      </c>
      <c r="J23" s="21">
        <f>VLOOKUP(B23,RMS!B:E,4,FALSE)</f>
        <v>136439.776888853</v>
      </c>
      <c r="K23" s="22">
        <f t="shared" si="1"/>
        <v>0.15423436200944707</v>
      </c>
      <c r="L23" s="22">
        <f t="shared" si="2"/>
        <v>-2.1688852983061224E-2</v>
      </c>
      <c r="M23" s="32"/>
    </row>
    <row r="24" spans="1:13" x14ac:dyDescent="0.2">
      <c r="A24" s="42"/>
      <c r="B24" s="12">
        <v>35</v>
      </c>
      <c r="C24" s="39" t="s">
        <v>26</v>
      </c>
      <c r="D24" s="39"/>
      <c r="E24" s="15">
        <f>VLOOKUP(C24,RA!B28:D54,3,0)</f>
        <v>682329.92949999997</v>
      </c>
      <c r="F24" s="25">
        <f>VLOOKUP(C24,RA!B28:I58,8,0)</f>
        <v>30716.828300000001</v>
      </c>
      <c r="G24" s="16">
        <f t="shared" si="0"/>
        <v>651613.10119999992</v>
      </c>
      <c r="H24" s="27">
        <f>RA!J28</f>
        <v>4.5017559646707497</v>
      </c>
      <c r="I24" s="20">
        <f>VLOOKUP(B24,RMS!B:D,3,FALSE)</f>
        <v>682329.92949380504</v>
      </c>
      <c r="J24" s="21">
        <f>VLOOKUP(B24,RMS!B:E,4,FALSE)</f>
        <v>651613.09741858405</v>
      </c>
      <c r="K24" s="22">
        <f t="shared" si="1"/>
        <v>6.1949249356985092E-6</v>
      </c>
      <c r="L24" s="22">
        <f t="shared" si="2"/>
        <v>3.7814158713445067E-3</v>
      </c>
      <c r="M24" s="32"/>
    </row>
    <row r="25" spans="1:13" x14ac:dyDescent="0.2">
      <c r="A25" s="42"/>
      <c r="B25" s="12">
        <v>36</v>
      </c>
      <c r="C25" s="39" t="s">
        <v>27</v>
      </c>
      <c r="D25" s="39"/>
      <c r="E25" s="15">
        <f>VLOOKUP(C25,RA!B28:D55,3,0)</f>
        <v>597517.55489999999</v>
      </c>
      <c r="F25" s="25">
        <f>VLOOKUP(C25,RA!B29:I59,8,0)</f>
        <v>76565.272700000001</v>
      </c>
      <c r="G25" s="16">
        <f t="shared" si="0"/>
        <v>520952.28220000002</v>
      </c>
      <c r="H25" s="27">
        <f>RA!J29</f>
        <v>12.8138951018458</v>
      </c>
      <c r="I25" s="20">
        <f>VLOOKUP(B25,RMS!B:D,3,FALSE)</f>
        <v>597518.18964601797</v>
      </c>
      <c r="J25" s="21">
        <f>VLOOKUP(B25,RMS!B:E,4,FALSE)</f>
        <v>520952.28159243101</v>
      </c>
      <c r="K25" s="22">
        <f t="shared" si="1"/>
        <v>-0.63474601798225194</v>
      </c>
      <c r="L25" s="22">
        <f t="shared" si="2"/>
        <v>6.075690034776926E-4</v>
      </c>
      <c r="M25" s="32"/>
    </row>
    <row r="26" spans="1:13" x14ac:dyDescent="0.2">
      <c r="A26" s="42"/>
      <c r="B26" s="12">
        <v>37</v>
      </c>
      <c r="C26" s="39" t="s">
        <v>71</v>
      </c>
      <c r="D26" s="39"/>
      <c r="E26" s="15">
        <f>VLOOKUP(C26,RA!B30:D56,3,0)</f>
        <v>827406.67969999998</v>
      </c>
      <c r="F26" s="25">
        <f>VLOOKUP(C26,RA!B30:I60,8,0)</f>
        <v>78355.907800000001</v>
      </c>
      <c r="G26" s="16">
        <f t="shared" si="0"/>
        <v>749050.77189999993</v>
      </c>
      <c r="H26" s="27">
        <f>RA!J30</f>
        <v>9.4700598535668306</v>
      </c>
      <c r="I26" s="20">
        <f>VLOOKUP(B26,RMS!B:D,3,FALSE)</f>
        <v>827406.57323716802</v>
      </c>
      <c r="J26" s="21">
        <f>VLOOKUP(B26,RMS!B:E,4,FALSE)</f>
        <v>749050.76737310004</v>
      </c>
      <c r="K26" s="22">
        <f t="shared" si="1"/>
        <v>0.10646283195819706</v>
      </c>
      <c r="L26" s="22">
        <f t="shared" si="2"/>
        <v>4.5268998946994543E-3</v>
      </c>
      <c r="M26" s="32"/>
    </row>
    <row r="27" spans="1:13" x14ac:dyDescent="0.2">
      <c r="A27" s="42"/>
      <c r="B27" s="12">
        <v>38</v>
      </c>
      <c r="C27" s="39" t="s">
        <v>29</v>
      </c>
      <c r="D27" s="39"/>
      <c r="E27" s="15">
        <f>VLOOKUP(C27,RA!B30:D57,3,0)</f>
        <v>591196.76939999999</v>
      </c>
      <c r="F27" s="25">
        <f>VLOOKUP(C27,RA!B31:I61,8,0)</f>
        <v>24377.331600000001</v>
      </c>
      <c r="G27" s="16">
        <f t="shared" si="0"/>
        <v>566819.43779999996</v>
      </c>
      <c r="H27" s="27">
        <f>RA!J31</f>
        <v>4.1233871465062899</v>
      </c>
      <c r="I27" s="20">
        <f>VLOOKUP(B27,RMS!B:D,3,FALSE)</f>
        <v>591196.73702566396</v>
      </c>
      <c r="J27" s="21">
        <f>VLOOKUP(B27,RMS!B:E,4,FALSE)</f>
        <v>566819.37005221203</v>
      </c>
      <c r="K27" s="22">
        <f t="shared" si="1"/>
        <v>3.2374336034990847E-2</v>
      </c>
      <c r="L27" s="22">
        <f t="shared" si="2"/>
        <v>6.7747787921689451E-2</v>
      </c>
      <c r="M27" s="32"/>
    </row>
    <row r="28" spans="1:13" x14ac:dyDescent="0.2">
      <c r="A28" s="42"/>
      <c r="B28" s="12">
        <v>39</v>
      </c>
      <c r="C28" s="39" t="s">
        <v>30</v>
      </c>
      <c r="D28" s="39"/>
      <c r="E28" s="15">
        <f>VLOOKUP(C28,RA!B32:D58,3,0)</f>
        <v>92697.363200000007</v>
      </c>
      <c r="F28" s="25">
        <f>VLOOKUP(C28,RA!B32:I62,8,0)</f>
        <v>24910.604599999999</v>
      </c>
      <c r="G28" s="16">
        <f t="shared" si="0"/>
        <v>67786.758600000001</v>
      </c>
      <c r="H28" s="27">
        <f>RA!J32</f>
        <v>26.8730455107487</v>
      </c>
      <c r="I28" s="20">
        <f>VLOOKUP(B28,RMS!B:D,3,FALSE)</f>
        <v>92697.346709553007</v>
      </c>
      <c r="J28" s="21">
        <f>VLOOKUP(B28,RMS!B:E,4,FALSE)</f>
        <v>67786.756341995002</v>
      </c>
      <c r="K28" s="22">
        <f t="shared" si="1"/>
        <v>1.6490447000251152E-2</v>
      </c>
      <c r="L28" s="22">
        <f t="shared" si="2"/>
        <v>2.2580049990210682E-3</v>
      </c>
      <c r="M28" s="32"/>
    </row>
    <row r="29" spans="1:13" x14ac:dyDescent="0.2">
      <c r="A29" s="42"/>
      <c r="B29" s="12">
        <v>40</v>
      </c>
      <c r="C29" s="39" t="s">
        <v>74</v>
      </c>
      <c r="D29" s="39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2"/>
      <c r="B30" s="12">
        <v>42</v>
      </c>
      <c r="C30" s="39" t="s">
        <v>31</v>
      </c>
      <c r="D30" s="39"/>
      <c r="E30" s="15">
        <f>VLOOKUP(C30,RA!B34:D61,3,0)</f>
        <v>103141.4685</v>
      </c>
      <c r="F30" s="25">
        <f>VLOOKUP(C30,RA!B34:I65,8,0)</f>
        <v>12505.7639</v>
      </c>
      <c r="G30" s="16">
        <f t="shared" si="0"/>
        <v>90635.704599999997</v>
      </c>
      <c r="H30" s="27">
        <f>RA!J34</f>
        <v>12.124865082757699</v>
      </c>
      <c r="I30" s="20">
        <f>VLOOKUP(B30,RMS!B:D,3,FALSE)</f>
        <v>103141.46769999999</v>
      </c>
      <c r="J30" s="21">
        <f>VLOOKUP(B30,RMS!B:E,4,FALSE)</f>
        <v>90635.7068</v>
      </c>
      <c r="K30" s="22">
        <f t="shared" si="1"/>
        <v>8.0000000889413059E-4</v>
      </c>
      <c r="L30" s="22">
        <f t="shared" si="2"/>
        <v>-2.2000000026309863E-3</v>
      </c>
      <c r="M30" s="32"/>
    </row>
    <row r="31" spans="1:13" s="34" customFormat="1" ht="12" thickBot="1" x14ac:dyDescent="0.25">
      <c r="A31" s="42"/>
      <c r="B31" s="12">
        <v>70</v>
      </c>
      <c r="C31" s="43" t="s">
        <v>68</v>
      </c>
      <c r="D31" s="44"/>
      <c r="E31" s="15">
        <f>VLOOKUP(C31,RA!B35:D62,3,0)</f>
        <v>81457.31</v>
      </c>
      <c r="F31" s="25">
        <f>VLOOKUP(C31,RA!B35:I66,8,0)</f>
        <v>2009.37</v>
      </c>
      <c r="G31" s="16">
        <f t="shared" si="0"/>
        <v>79447.94</v>
      </c>
      <c r="H31" s="27">
        <f>RA!J35</f>
        <v>2.4667767693286198</v>
      </c>
      <c r="I31" s="20">
        <f>VLOOKUP(B31,RMS!B:D,3,FALSE)</f>
        <v>81457.31</v>
      </c>
      <c r="J31" s="21">
        <f>VLOOKUP(B31,RMS!B:E,4,FALSE)</f>
        <v>79447.94</v>
      </c>
      <c r="K31" s="22">
        <f t="shared" si="1"/>
        <v>0</v>
      </c>
      <c r="L31" s="22">
        <f t="shared" si="2"/>
        <v>0</v>
      </c>
    </row>
    <row r="32" spans="1:13" x14ac:dyDescent="0.2">
      <c r="A32" s="42"/>
      <c r="B32" s="12">
        <v>71</v>
      </c>
      <c r="C32" s="39" t="s">
        <v>35</v>
      </c>
      <c r="D32" s="39"/>
      <c r="E32" s="15">
        <f>VLOOKUP(C32,RA!B34:D62,3,0)</f>
        <v>84594.91</v>
      </c>
      <c r="F32" s="25">
        <f>VLOOKUP(C32,RA!B34:I66,8,0)</f>
        <v>-21122.21</v>
      </c>
      <c r="G32" s="16">
        <f t="shared" si="0"/>
        <v>105717.12</v>
      </c>
      <c r="H32" s="27">
        <f>RA!J35</f>
        <v>2.4667767693286198</v>
      </c>
      <c r="I32" s="20">
        <f>VLOOKUP(B32,RMS!B:D,3,FALSE)</f>
        <v>84594.91</v>
      </c>
      <c r="J32" s="21">
        <f>VLOOKUP(B32,RMS!B:E,4,FALSE)</f>
        <v>105717.12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2"/>
      <c r="B33" s="12">
        <v>72</v>
      </c>
      <c r="C33" s="39" t="s">
        <v>36</v>
      </c>
      <c r="D33" s="39"/>
      <c r="E33" s="15">
        <f>VLOOKUP(C33,RA!B34:D63,3,0)</f>
        <v>69754.73</v>
      </c>
      <c r="F33" s="25">
        <f>VLOOKUP(C33,RA!B34:I67,8,0)</f>
        <v>407.72</v>
      </c>
      <c r="G33" s="16">
        <f t="shared" si="0"/>
        <v>69347.009999999995</v>
      </c>
      <c r="H33" s="27">
        <f>RA!J34</f>
        <v>12.124865082757699</v>
      </c>
      <c r="I33" s="20">
        <f>VLOOKUP(B33,RMS!B:D,3,FALSE)</f>
        <v>69754.73</v>
      </c>
      <c r="J33" s="21">
        <f>VLOOKUP(B33,RMS!B:E,4,FALSE)</f>
        <v>69347.009999999995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2"/>
      <c r="B34" s="12">
        <v>73</v>
      </c>
      <c r="C34" s="39" t="s">
        <v>37</v>
      </c>
      <c r="D34" s="39"/>
      <c r="E34" s="15">
        <f>VLOOKUP(C34,RA!B35:D64,3,0)</f>
        <v>97262.51</v>
      </c>
      <c r="F34" s="25">
        <f>VLOOKUP(C34,RA!B35:I68,8,0)</f>
        <v>-19704.2</v>
      </c>
      <c r="G34" s="16">
        <f t="shared" si="0"/>
        <v>116966.70999999999</v>
      </c>
      <c r="H34" s="27">
        <f>RA!J35</f>
        <v>2.4667767693286198</v>
      </c>
      <c r="I34" s="20">
        <f>VLOOKUP(B34,RMS!B:D,3,FALSE)</f>
        <v>97262.51</v>
      </c>
      <c r="J34" s="21">
        <f>VLOOKUP(B34,RMS!B:E,4,FALSE)</f>
        <v>116966.71</v>
      </c>
      <c r="K34" s="22">
        <f t="shared" si="1"/>
        <v>0</v>
      </c>
      <c r="L34" s="22">
        <f t="shared" si="2"/>
        <v>0</v>
      </c>
      <c r="M34" s="32"/>
    </row>
    <row r="35" spans="1:13" s="34" customFormat="1" x14ac:dyDescent="0.2">
      <c r="A35" s="42"/>
      <c r="B35" s="12">
        <v>74</v>
      </c>
      <c r="C35" s="39" t="s">
        <v>69</v>
      </c>
      <c r="D35" s="39"/>
      <c r="E35" s="15">
        <f>VLOOKUP(C35,RA!B36:D65,3,0)</f>
        <v>48.89</v>
      </c>
      <c r="F35" s="25">
        <f>VLOOKUP(C35,RA!B36:I69,8,0)</f>
        <v>-4293.0200000000004</v>
      </c>
      <c r="G35" s="16">
        <f t="shared" si="0"/>
        <v>4341.9100000000008</v>
      </c>
      <c r="H35" s="27">
        <f>RA!J36</f>
        <v>-24.968653551378001</v>
      </c>
      <c r="I35" s="20">
        <f>VLOOKUP(B35,RMS!B:D,3,FALSE)</f>
        <v>48.89</v>
      </c>
      <c r="J35" s="21">
        <f>VLOOKUP(B35,RMS!B:E,4,FALSE)</f>
        <v>4341.91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2"/>
      <c r="B36" s="12">
        <v>75</v>
      </c>
      <c r="C36" s="39" t="s">
        <v>32</v>
      </c>
      <c r="D36" s="39"/>
      <c r="E36" s="15">
        <f>VLOOKUP(C36,RA!B8:D65,3,0)</f>
        <v>75651.281799999997</v>
      </c>
      <c r="F36" s="25">
        <f>VLOOKUP(C36,RA!B8:I69,8,0)</f>
        <v>5207.3203000000003</v>
      </c>
      <c r="G36" s="16">
        <f t="shared" si="0"/>
        <v>70443.96149999999</v>
      </c>
      <c r="H36" s="27">
        <f>RA!J36</f>
        <v>-24.968653551378001</v>
      </c>
      <c r="I36" s="20">
        <f>VLOOKUP(B36,RMS!B:D,3,FALSE)</f>
        <v>75651.282051282105</v>
      </c>
      <c r="J36" s="21">
        <f>VLOOKUP(B36,RMS!B:E,4,FALSE)</f>
        <v>70443.961538461503</v>
      </c>
      <c r="K36" s="22">
        <f t="shared" si="1"/>
        <v>-2.5128210836555809E-4</v>
      </c>
      <c r="L36" s="22">
        <f t="shared" si="2"/>
        <v>-3.846151230391115E-5</v>
      </c>
      <c r="M36" s="32"/>
    </row>
    <row r="37" spans="1:13" x14ac:dyDescent="0.2">
      <c r="A37" s="42"/>
      <c r="B37" s="12">
        <v>76</v>
      </c>
      <c r="C37" s="39" t="s">
        <v>33</v>
      </c>
      <c r="D37" s="39"/>
      <c r="E37" s="15">
        <f>VLOOKUP(C37,RA!B8:D66,3,0)</f>
        <v>305034.90049999999</v>
      </c>
      <c r="F37" s="25">
        <f>VLOOKUP(C37,RA!B8:I70,8,0)</f>
        <v>16834.921900000001</v>
      </c>
      <c r="G37" s="16">
        <f t="shared" si="0"/>
        <v>288199.97859999997</v>
      </c>
      <c r="H37" s="27">
        <f>RA!J37</f>
        <v>0.58450516545616304</v>
      </c>
      <c r="I37" s="20">
        <f>VLOOKUP(B37,RMS!B:D,3,FALSE)</f>
        <v>305034.895384615</v>
      </c>
      <c r="J37" s="21">
        <f>VLOOKUP(B37,RMS!B:E,4,FALSE)</f>
        <v>288199.97968717897</v>
      </c>
      <c r="K37" s="22">
        <f t="shared" si="1"/>
        <v>5.1153849926777184E-3</v>
      </c>
      <c r="L37" s="22">
        <f t="shared" si="2"/>
        <v>-1.0871790000237525E-3</v>
      </c>
      <c r="M37" s="32"/>
    </row>
    <row r="38" spans="1:13" x14ac:dyDescent="0.2">
      <c r="A38" s="42"/>
      <c r="B38" s="12">
        <v>77</v>
      </c>
      <c r="C38" s="39" t="s">
        <v>38</v>
      </c>
      <c r="D38" s="39"/>
      <c r="E38" s="15">
        <f>VLOOKUP(C38,RA!B9:D67,3,0)</f>
        <v>69643.61</v>
      </c>
      <c r="F38" s="25">
        <f>VLOOKUP(C38,RA!B9:I71,8,0)</f>
        <v>-11055.61</v>
      </c>
      <c r="G38" s="16">
        <f t="shared" si="0"/>
        <v>80699.22</v>
      </c>
      <c r="H38" s="27">
        <f>RA!J38</f>
        <v>-20.2587821350693</v>
      </c>
      <c r="I38" s="20">
        <f>VLOOKUP(B38,RMS!B:D,3,FALSE)</f>
        <v>69643.61</v>
      </c>
      <c r="J38" s="21">
        <f>VLOOKUP(B38,RMS!B:E,4,FALSE)</f>
        <v>80699.22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2"/>
      <c r="B39" s="12">
        <v>78</v>
      </c>
      <c r="C39" s="39" t="s">
        <v>39</v>
      </c>
      <c r="D39" s="39"/>
      <c r="E39" s="15">
        <f>VLOOKUP(C39,RA!B10:D68,3,0)</f>
        <v>31248.75</v>
      </c>
      <c r="F39" s="25">
        <f>VLOOKUP(C39,RA!B10:I72,8,0)</f>
        <v>4372.5600000000004</v>
      </c>
      <c r="G39" s="16">
        <f t="shared" si="0"/>
        <v>26876.19</v>
      </c>
      <c r="H39" s="27">
        <f>RA!J39</f>
        <v>-8780.9777050521607</v>
      </c>
      <c r="I39" s="20">
        <f>VLOOKUP(B39,RMS!B:D,3,FALSE)</f>
        <v>31248.75</v>
      </c>
      <c r="J39" s="21">
        <f>VLOOKUP(B39,RMS!B:E,4,FALSE)</f>
        <v>26876.19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42"/>
      <c r="B40" s="12">
        <v>99</v>
      </c>
      <c r="C40" s="39" t="s">
        <v>34</v>
      </c>
      <c r="D40" s="39"/>
      <c r="E40" s="15">
        <f>VLOOKUP(C40,RA!B8:D69,3,0)</f>
        <v>5477.7626</v>
      </c>
      <c r="F40" s="25">
        <f>VLOOKUP(C40,RA!B8:I73,8,0)</f>
        <v>700.77329999999995</v>
      </c>
      <c r="G40" s="16">
        <f t="shared" si="0"/>
        <v>4776.9893000000002</v>
      </c>
      <c r="H40" s="27">
        <f>RA!J40</f>
        <v>6.8833206471856503</v>
      </c>
      <c r="I40" s="20">
        <f>VLOOKUP(B40,RMS!B:D,3,FALSE)</f>
        <v>5477.7626503290203</v>
      </c>
      <c r="J40" s="21">
        <f>VLOOKUP(B40,RMS!B:E,4,FALSE)</f>
        <v>4776.9893048937302</v>
      </c>
      <c r="K40" s="22">
        <f t="shared" si="1"/>
        <v>-5.0329020268691238E-5</v>
      </c>
      <c r="L40" s="22">
        <f t="shared" si="2"/>
        <v>-4.893729965260718E-6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7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2"/>
  <cols>
    <col min="1" max="1" width="8" style="38" customWidth="1"/>
    <col min="2" max="3" width="9.140625" style="38"/>
    <col min="4" max="5" width="13.140625" style="38" bestFit="1" customWidth="1"/>
    <col min="6" max="7" width="14" style="38" bestFit="1" customWidth="1"/>
    <col min="8" max="8" width="9.140625" style="38"/>
    <col min="9" max="9" width="14" style="38" bestFit="1" customWidth="1"/>
    <col min="10" max="10" width="9.140625" style="38"/>
    <col min="11" max="11" width="14" style="38" bestFit="1" customWidth="1"/>
    <col min="12" max="12" width="12" style="38" bestFit="1" customWidth="1"/>
    <col min="13" max="13" width="14" style="38" bestFit="1" customWidth="1"/>
    <col min="14" max="15" width="15.85546875" style="38" bestFit="1" customWidth="1"/>
    <col min="16" max="17" width="10.5703125" style="38" bestFit="1" customWidth="1"/>
    <col min="18" max="18" width="12" style="38" bestFit="1" customWidth="1"/>
    <col min="19" max="20" width="9.140625" style="38"/>
    <col min="21" max="21" width="12" style="38" bestFit="1" customWidth="1"/>
    <col min="22" max="22" width="41.140625" style="38" bestFit="1" customWidth="1"/>
    <col min="23" max="16384" width="9.140625" style="38"/>
  </cols>
  <sheetData>
    <row r="1" spans="1:23" ht="12.75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46" t="s">
        <v>45</v>
      </c>
      <c r="W1" s="71"/>
    </row>
    <row r="2" spans="1:23" ht="12.75" x14ac:dyDescent="0.2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46"/>
      <c r="W2" s="71"/>
    </row>
    <row r="3" spans="1:23" ht="23.25" thickBo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47" t="s">
        <v>46</v>
      </c>
      <c r="W3" s="71"/>
    </row>
    <row r="4" spans="1:23" ht="15" thickTop="1" thickBot="1" x14ac:dyDescent="0.2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45"/>
      <c r="W4" s="71"/>
    </row>
    <row r="5" spans="1:23" ht="22.5" thickTop="1" thickBot="1" x14ac:dyDescent="0.25">
      <c r="A5" s="48"/>
      <c r="B5" s="49"/>
      <c r="C5" s="50"/>
      <c r="D5" s="51" t="s">
        <v>0</v>
      </c>
      <c r="E5" s="51" t="s">
        <v>58</v>
      </c>
      <c r="F5" s="51" t="s">
        <v>59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60</v>
      </c>
      <c r="Q5" s="51" t="s">
        <v>61</v>
      </c>
      <c r="R5" s="51" t="s">
        <v>54</v>
      </c>
      <c r="S5" s="51" t="s">
        <v>55</v>
      </c>
      <c r="T5" s="51" t="s">
        <v>56</v>
      </c>
      <c r="U5" s="52" t="s">
        <v>57</v>
      </c>
      <c r="V5" s="45"/>
      <c r="W5" s="45"/>
    </row>
    <row r="6" spans="1:23" ht="14.25" thickBot="1" x14ac:dyDescent="0.25">
      <c r="A6" s="53" t="s">
        <v>3</v>
      </c>
      <c r="B6" s="72" t="s">
        <v>4</v>
      </c>
      <c r="C6" s="7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  <c r="V6" s="45"/>
      <c r="W6" s="45"/>
    </row>
    <row r="7" spans="1:23" ht="14.25" thickBot="1" x14ac:dyDescent="0.25">
      <c r="A7" s="74" t="s">
        <v>5</v>
      </c>
      <c r="B7" s="75"/>
      <c r="C7" s="76"/>
      <c r="D7" s="55">
        <v>13838790.322000001</v>
      </c>
      <c r="E7" s="55">
        <v>16975747.569800001</v>
      </c>
      <c r="F7" s="56">
        <v>81.5209478410207</v>
      </c>
      <c r="G7" s="55">
        <v>23668717.975099999</v>
      </c>
      <c r="H7" s="56">
        <v>-41.531305850368803</v>
      </c>
      <c r="I7" s="55">
        <v>1179043.2234</v>
      </c>
      <c r="J7" s="56">
        <v>8.5198431074256202</v>
      </c>
      <c r="K7" s="55">
        <v>2356896.7581000002</v>
      </c>
      <c r="L7" s="56">
        <v>9.9578555990210695</v>
      </c>
      <c r="M7" s="56">
        <v>-0.49974761544053398</v>
      </c>
      <c r="N7" s="55">
        <v>51071985.399300002</v>
      </c>
      <c r="O7" s="55">
        <v>1790161374.4082999</v>
      </c>
      <c r="P7" s="55">
        <v>758448</v>
      </c>
      <c r="Q7" s="55">
        <v>638302</v>
      </c>
      <c r="R7" s="56">
        <v>18.822751612872899</v>
      </c>
      <c r="S7" s="55">
        <v>18.246195285635899</v>
      </c>
      <c r="T7" s="55">
        <v>18.3096931850441</v>
      </c>
      <c r="U7" s="57">
        <v>-0.34800624685915499</v>
      </c>
      <c r="V7" s="45"/>
      <c r="W7" s="45"/>
    </row>
    <row r="8" spans="1:23" ht="12" customHeight="1" thickBot="1" x14ac:dyDescent="0.25">
      <c r="A8" s="77">
        <v>42433</v>
      </c>
      <c r="B8" s="67" t="s">
        <v>6</v>
      </c>
      <c r="C8" s="68"/>
      <c r="D8" s="58">
        <v>484001.02269999997</v>
      </c>
      <c r="E8" s="58">
        <v>720176.59550000005</v>
      </c>
      <c r="F8" s="59">
        <v>67.205880574884603</v>
      </c>
      <c r="G8" s="58">
        <v>957980.75870000001</v>
      </c>
      <c r="H8" s="59">
        <v>-49.4769578298421</v>
      </c>
      <c r="I8" s="58">
        <v>129922.6807</v>
      </c>
      <c r="J8" s="59">
        <v>26.843472349547199</v>
      </c>
      <c r="K8" s="58">
        <v>217211.92869999999</v>
      </c>
      <c r="L8" s="59">
        <v>22.6739343903693</v>
      </c>
      <c r="M8" s="59">
        <v>-0.40186212848631597</v>
      </c>
      <c r="N8" s="58">
        <v>2041592.6140000001</v>
      </c>
      <c r="O8" s="58">
        <v>71328791.255899996</v>
      </c>
      <c r="P8" s="58">
        <v>20693</v>
      </c>
      <c r="Q8" s="58">
        <v>18652</v>
      </c>
      <c r="R8" s="59">
        <v>10.942526270641199</v>
      </c>
      <c r="S8" s="58">
        <v>23.389601444933099</v>
      </c>
      <c r="T8" s="58">
        <v>25.0352097683895</v>
      </c>
      <c r="U8" s="60">
        <v>-7.0356407197903303</v>
      </c>
      <c r="V8" s="45"/>
      <c r="W8" s="45"/>
    </row>
    <row r="9" spans="1:23" ht="12" customHeight="1" thickBot="1" x14ac:dyDescent="0.25">
      <c r="A9" s="78"/>
      <c r="B9" s="67" t="s">
        <v>7</v>
      </c>
      <c r="C9" s="68"/>
      <c r="D9" s="58">
        <v>77272.078999999998</v>
      </c>
      <c r="E9" s="58">
        <v>138429.7267</v>
      </c>
      <c r="F9" s="59">
        <v>55.820437446547402</v>
      </c>
      <c r="G9" s="58">
        <v>247556.07209999999</v>
      </c>
      <c r="H9" s="59">
        <v>-68.786029627749897</v>
      </c>
      <c r="I9" s="58">
        <v>17383.4267</v>
      </c>
      <c r="J9" s="59">
        <v>22.496387990285601</v>
      </c>
      <c r="K9" s="58">
        <v>47497.173000000003</v>
      </c>
      <c r="L9" s="59">
        <v>19.186430208350401</v>
      </c>
      <c r="M9" s="59">
        <v>-0.63401134000122505</v>
      </c>
      <c r="N9" s="58">
        <v>272364.99290000001</v>
      </c>
      <c r="O9" s="58">
        <v>9524553.6489000004</v>
      </c>
      <c r="P9" s="58">
        <v>4160</v>
      </c>
      <c r="Q9" s="58">
        <v>3425</v>
      </c>
      <c r="R9" s="59">
        <v>21.459854014598498</v>
      </c>
      <c r="S9" s="58">
        <v>18.575018990384599</v>
      </c>
      <c r="T9" s="58">
        <v>16.2042740145985</v>
      </c>
      <c r="U9" s="60">
        <v>12.7630823796912</v>
      </c>
      <c r="V9" s="45"/>
      <c r="W9" s="45"/>
    </row>
    <row r="10" spans="1:23" ht="12" customHeight="1" thickBot="1" x14ac:dyDescent="0.25">
      <c r="A10" s="78"/>
      <c r="B10" s="67" t="s">
        <v>8</v>
      </c>
      <c r="C10" s="68"/>
      <c r="D10" s="58">
        <v>122158.91529999999</v>
      </c>
      <c r="E10" s="58">
        <v>162937.59359999999</v>
      </c>
      <c r="F10" s="59">
        <v>74.972824012542702</v>
      </c>
      <c r="G10" s="58">
        <v>281537.96679999999</v>
      </c>
      <c r="H10" s="59">
        <v>-56.6101450939369</v>
      </c>
      <c r="I10" s="58">
        <v>33355.387499999997</v>
      </c>
      <c r="J10" s="59">
        <v>27.3049146008584</v>
      </c>
      <c r="K10" s="58">
        <v>58661.438600000001</v>
      </c>
      <c r="L10" s="59">
        <v>20.836066718373399</v>
      </c>
      <c r="M10" s="59">
        <v>-0.43139158711324199</v>
      </c>
      <c r="N10" s="58">
        <v>410965.28360000002</v>
      </c>
      <c r="O10" s="58">
        <v>17431989.957600001</v>
      </c>
      <c r="P10" s="58">
        <v>84777</v>
      </c>
      <c r="Q10" s="58">
        <v>69009</v>
      </c>
      <c r="R10" s="59">
        <v>22.849193583445601</v>
      </c>
      <c r="S10" s="58">
        <v>1.4409440685563299</v>
      </c>
      <c r="T10" s="58">
        <v>1.23255926908084</v>
      </c>
      <c r="U10" s="60">
        <v>14.4616855034675</v>
      </c>
      <c r="V10" s="45"/>
      <c r="W10" s="45"/>
    </row>
    <row r="11" spans="1:23" ht="14.25" thickBot="1" x14ac:dyDescent="0.25">
      <c r="A11" s="78"/>
      <c r="B11" s="67" t="s">
        <v>9</v>
      </c>
      <c r="C11" s="68"/>
      <c r="D11" s="58">
        <v>39954.112200000003</v>
      </c>
      <c r="E11" s="58">
        <v>61785.214</v>
      </c>
      <c r="F11" s="59">
        <v>64.666138730214598</v>
      </c>
      <c r="G11" s="58">
        <v>80848.811900000001</v>
      </c>
      <c r="H11" s="59">
        <v>-50.581695313694503</v>
      </c>
      <c r="I11" s="58">
        <v>8807.6913999999997</v>
      </c>
      <c r="J11" s="59">
        <v>22.044517860667199</v>
      </c>
      <c r="K11" s="58">
        <v>17637.644100000001</v>
      </c>
      <c r="L11" s="59">
        <v>21.815588486093802</v>
      </c>
      <c r="M11" s="59">
        <v>-0.50063107351168301</v>
      </c>
      <c r="N11" s="58">
        <v>164309.33679999999</v>
      </c>
      <c r="O11" s="58">
        <v>5792897.7977</v>
      </c>
      <c r="P11" s="58">
        <v>1864</v>
      </c>
      <c r="Q11" s="58">
        <v>1758</v>
      </c>
      <c r="R11" s="59">
        <v>6.0295790671217402</v>
      </c>
      <c r="S11" s="58">
        <v>21.4346095493562</v>
      </c>
      <c r="T11" s="58">
        <v>21.529943458475501</v>
      </c>
      <c r="U11" s="60">
        <v>-0.44476625011430798</v>
      </c>
      <c r="V11" s="45"/>
      <c r="W11" s="45"/>
    </row>
    <row r="12" spans="1:23" ht="12" customHeight="1" thickBot="1" x14ac:dyDescent="0.25">
      <c r="A12" s="78"/>
      <c r="B12" s="67" t="s">
        <v>10</v>
      </c>
      <c r="C12" s="68"/>
      <c r="D12" s="58">
        <v>104034.6384</v>
      </c>
      <c r="E12" s="58">
        <v>240743.3578</v>
      </c>
      <c r="F12" s="59">
        <v>43.2139184859371</v>
      </c>
      <c r="G12" s="58">
        <v>189907.32260000001</v>
      </c>
      <c r="H12" s="59">
        <v>-45.218205925041097</v>
      </c>
      <c r="I12" s="58">
        <v>16844.7153</v>
      </c>
      <c r="J12" s="59">
        <v>16.1914488857396</v>
      </c>
      <c r="K12" s="58">
        <v>26322.6829</v>
      </c>
      <c r="L12" s="59">
        <v>13.8608045964837</v>
      </c>
      <c r="M12" s="59">
        <v>-0.36006844879782401</v>
      </c>
      <c r="N12" s="58">
        <v>447517.4411</v>
      </c>
      <c r="O12" s="58">
        <v>18764253.751899999</v>
      </c>
      <c r="P12" s="58">
        <v>1040</v>
      </c>
      <c r="Q12" s="58">
        <v>1007</v>
      </c>
      <c r="R12" s="59">
        <v>3.2770605759682199</v>
      </c>
      <c r="S12" s="58">
        <v>100.033306153846</v>
      </c>
      <c r="T12" s="58">
        <v>103.15248351539201</v>
      </c>
      <c r="U12" s="60">
        <v>-3.11813882943044</v>
      </c>
      <c r="V12" s="45"/>
      <c r="W12" s="45"/>
    </row>
    <row r="13" spans="1:23" ht="14.25" thickBot="1" x14ac:dyDescent="0.25">
      <c r="A13" s="78"/>
      <c r="B13" s="67" t="s">
        <v>11</v>
      </c>
      <c r="C13" s="68"/>
      <c r="D13" s="58">
        <v>237815.59099999999</v>
      </c>
      <c r="E13" s="58">
        <v>252889.56640000001</v>
      </c>
      <c r="F13" s="59">
        <v>94.039305134417006</v>
      </c>
      <c r="G13" s="58">
        <v>369951.32709999999</v>
      </c>
      <c r="H13" s="59">
        <v>-35.717059629382803</v>
      </c>
      <c r="I13" s="58">
        <v>49528.159299999999</v>
      </c>
      <c r="J13" s="59">
        <v>20.8262877516723</v>
      </c>
      <c r="K13" s="58">
        <v>72083.842699999994</v>
      </c>
      <c r="L13" s="59">
        <v>19.484682827077801</v>
      </c>
      <c r="M13" s="59">
        <v>-0.31290900367052699</v>
      </c>
      <c r="N13" s="58">
        <v>945958.76560000004</v>
      </c>
      <c r="O13" s="58">
        <v>26547889.992199998</v>
      </c>
      <c r="P13" s="58">
        <v>8645</v>
      </c>
      <c r="Q13" s="58">
        <v>7455</v>
      </c>
      <c r="R13" s="59">
        <v>15.962441314554001</v>
      </c>
      <c r="S13" s="58">
        <v>27.5090330827068</v>
      </c>
      <c r="T13" s="58">
        <v>29.040767914151601</v>
      </c>
      <c r="U13" s="60">
        <v>-5.5681158506720303</v>
      </c>
      <c r="V13" s="45"/>
      <c r="W13" s="45"/>
    </row>
    <row r="14" spans="1:23" ht="14.25" thickBot="1" x14ac:dyDescent="0.25">
      <c r="A14" s="78"/>
      <c r="B14" s="67" t="s">
        <v>12</v>
      </c>
      <c r="C14" s="68"/>
      <c r="D14" s="58">
        <v>112021.1761</v>
      </c>
      <c r="E14" s="58">
        <v>98330.884300000005</v>
      </c>
      <c r="F14" s="59">
        <v>113.922677394248</v>
      </c>
      <c r="G14" s="58">
        <v>144617.52100000001</v>
      </c>
      <c r="H14" s="59">
        <v>-22.539692752719802</v>
      </c>
      <c r="I14" s="58">
        <v>21254.513599999998</v>
      </c>
      <c r="J14" s="59">
        <v>18.973656892359699</v>
      </c>
      <c r="K14" s="58">
        <v>22724.047399999999</v>
      </c>
      <c r="L14" s="59">
        <v>15.713204902744801</v>
      </c>
      <c r="M14" s="59">
        <v>-6.4668664614737997E-2</v>
      </c>
      <c r="N14" s="58">
        <v>411712.5172</v>
      </c>
      <c r="O14" s="58">
        <v>12586930.879699999</v>
      </c>
      <c r="P14" s="58">
        <v>1809</v>
      </c>
      <c r="Q14" s="58">
        <v>2110</v>
      </c>
      <c r="R14" s="59">
        <v>-14.265402843601899</v>
      </c>
      <c r="S14" s="58">
        <v>61.924364897733597</v>
      </c>
      <c r="T14" s="58">
        <v>48.228473364928902</v>
      </c>
      <c r="U14" s="60">
        <v>22.1171287835136</v>
      </c>
      <c r="V14" s="45"/>
      <c r="W14" s="45"/>
    </row>
    <row r="15" spans="1:23" ht="14.25" thickBot="1" x14ac:dyDescent="0.25">
      <c r="A15" s="78"/>
      <c r="B15" s="67" t="s">
        <v>13</v>
      </c>
      <c r="C15" s="68"/>
      <c r="D15" s="58">
        <v>189536.99900000001</v>
      </c>
      <c r="E15" s="58">
        <v>86900.6486</v>
      </c>
      <c r="F15" s="59">
        <v>218.10769200633999</v>
      </c>
      <c r="G15" s="58">
        <v>143286.1409</v>
      </c>
      <c r="H15" s="59">
        <v>32.2786682713988</v>
      </c>
      <c r="I15" s="58">
        <v>-83764.612299999993</v>
      </c>
      <c r="J15" s="59">
        <v>-44.194332896449403</v>
      </c>
      <c r="K15" s="58">
        <v>-339.64170000000001</v>
      </c>
      <c r="L15" s="59">
        <v>-0.23703737002522601</v>
      </c>
      <c r="M15" s="59">
        <v>245.62640747587801</v>
      </c>
      <c r="N15" s="58">
        <v>492614.64020000002</v>
      </c>
      <c r="O15" s="58">
        <v>9908609.3730999995</v>
      </c>
      <c r="P15" s="58">
        <v>7563</v>
      </c>
      <c r="Q15" s="58">
        <v>3874</v>
      </c>
      <c r="R15" s="59">
        <v>95.224574083634494</v>
      </c>
      <c r="S15" s="58">
        <v>25.061086738066901</v>
      </c>
      <c r="T15" s="58">
        <v>23.658801239029401</v>
      </c>
      <c r="U15" s="60">
        <v>5.5954696366277599</v>
      </c>
      <c r="V15" s="45"/>
      <c r="W15" s="45"/>
    </row>
    <row r="16" spans="1:23" ht="14.25" thickBot="1" x14ac:dyDescent="0.25">
      <c r="A16" s="78"/>
      <c r="B16" s="67" t="s">
        <v>14</v>
      </c>
      <c r="C16" s="68"/>
      <c r="D16" s="58">
        <v>711412.10510000004</v>
      </c>
      <c r="E16" s="58">
        <v>673726.16339999996</v>
      </c>
      <c r="F16" s="59">
        <v>105.593658632732</v>
      </c>
      <c r="G16" s="58">
        <v>886755.94590000005</v>
      </c>
      <c r="H16" s="59">
        <v>-19.773630118943</v>
      </c>
      <c r="I16" s="58">
        <v>26744.971799999999</v>
      </c>
      <c r="J16" s="59">
        <v>3.7594203989880901</v>
      </c>
      <c r="K16" s="58">
        <v>47881.476300000002</v>
      </c>
      <c r="L16" s="59">
        <v>5.3996228073106902</v>
      </c>
      <c r="M16" s="59">
        <v>-0.441433851528926</v>
      </c>
      <c r="N16" s="58">
        <v>2638903.1806999999</v>
      </c>
      <c r="O16" s="58">
        <v>89816953.006400004</v>
      </c>
      <c r="P16" s="58">
        <v>35823</v>
      </c>
      <c r="Q16" s="58">
        <v>25805</v>
      </c>
      <c r="R16" s="59">
        <v>38.821933733772497</v>
      </c>
      <c r="S16" s="58">
        <v>19.859087879295402</v>
      </c>
      <c r="T16" s="58">
        <v>21.805388099205601</v>
      </c>
      <c r="U16" s="60">
        <v>-9.8005519273587396</v>
      </c>
      <c r="V16" s="45"/>
      <c r="W16" s="45"/>
    </row>
    <row r="17" spans="1:21" ht="12" thickBot="1" x14ac:dyDescent="0.25">
      <c r="A17" s="78"/>
      <c r="B17" s="67" t="s">
        <v>15</v>
      </c>
      <c r="C17" s="68"/>
      <c r="D17" s="58">
        <v>404812.93079999997</v>
      </c>
      <c r="E17" s="58">
        <v>529958.47479999997</v>
      </c>
      <c r="F17" s="59">
        <v>76.385783047015394</v>
      </c>
      <c r="G17" s="58">
        <v>900844.12930000003</v>
      </c>
      <c r="H17" s="59">
        <v>-55.062932905544997</v>
      </c>
      <c r="I17" s="58">
        <v>56551.167200000004</v>
      </c>
      <c r="J17" s="59">
        <v>13.969703756310899</v>
      </c>
      <c r="K17" s="58">
        <v>100087.5361</v>
      </c>
      <c r="L17" s="59">
        <v>11.1104166464151</v>
      </c>
      <c r="M17" s="59">
        <v>-0.43498292191449001</v>
      </c>
      <c r="N17" s="58">
        <v>1655077.5430000001</v>
      </c>
      <c r="O17" s="58">
        <v>128289037.21610001</v>
      </c>
      <c r="P17" s="58">
        <v>8540</v>
      </c>
      <c r="Q17" s="58">
        <v>7593</v>
      </c>
      <c r="R17" s="59">
        <v>12.472013696826</v>
      </c>
      <c r="S17" s="58">
        <v>47.401982529274001</v>
      </c>
      <c r="T17" s="58">
        <v>57.0660865270644</v>
      </c>
      <c r="U17" s="60">
        <v>-20.387552338812299</v>
      </c>
    </row>
    <row r="18" spans="1:21" ht="12" customHeight="1" thickBot="1" x14ac:dyDescent="0.25">
      <c r="A18" s="78"/>
      <c r="B18" s="67" t="s">
        <v>16</v>
      </c>
      <c r="C18" s="68"/>
      <c r="D18" s="58">
        <v>1293158.3646</v>
      </c>
      <c r="E18" s="58">
        <v>1674677.5168000001</v>
      </c>
      <c r="F18" s="59">
        <v>77.218351093110002</v>
      </c>
      <c r="G18" s="58">
        <v>2176743.3269000002</v>
      </c>
      <c r="H18" s="59">
        <v>-40.592060229643799</v>
      </c>
      <c r="I18" s="58">
        <v>180091.29259999999</v>
      </c>
      <c r="J18" s="59">
        <v>13.9264685231113</v>
      </c>
      <c r="K18" s="58">
        <v>253825.80179999999</v>
      </c>
      <c r="L18" s="59">
        <v>11.660805326160601</v>
      </c>
      <c r="M18" s="59">
        <v>-0.29049256882914698</v>
      </c>
      <c r="N18" s="58">
        <v>4349168.1095000003</v>
      </c>
      <c r="O18" s="58">
        <v>235967086.0839</v>
      </c>
      <c r="P18" s="58">
        <v>58672</v>
      </c>
      <c r="Q18" s="58">
        <v>45375</v>
      </c>
      <c r="R18" s="59">
        <v>29.3046831955923</v>
      </c>
      <c r="S18" s="58">
        <v>22.040468444914101</v>
      </c>
      <c r="T18" s="58">
        <v>21.318192002203901</v>
      </c>
      <c r="U18" s="60">
        <v>3.2770466948805299</v>
      </c>
    </row>
    <row r="19" spans="1:21" ht="12" customHeight="1" thickBot="1" x14ac:dyDescent="0.25">
      <c r="A19" s="78"/>
      <c r="B19" s="67" t="s">
        <v>17</v>
      </c>
      <c r="C19" s="68"/>
      <c r="D19" s="58">
        <v>446880.72450000001</v>
      </c>
      <c r="E19" s="58">
        <v>524414.74710000004</v>
      </c>
      <c r="F19" s="59">
        <v>85.215133054750794</v>
      </c>
      <c r="G19" s="58">
        <v>957432.58649999998</v>
      </c>
      <c r="H19" s="59">
        <v>-53.325097683000202</v>
      </c>
      <c r="I19" s="58">
        <v>42921.852500000001</v>
      </c>
      <c r="J19" s="59">
        <v>9.6047670321927292</v>
      </c>
      <c r="K19" s="58">
        <v>62611.891799999998</v>
      </c>
      <c r="L19" s="59">
        <v>6.5395613939655703</v>
      </c>
      <c r="M19" s="59">
        <v>-0.31447762931194501</v>
      </c>
      <c r="N19" s="58">
        <v>1837958.9983999999</v>
      </c>
      <c r="O19" s="58">
        <v>61128866.926899999</v>
      </c>
      <c r="P19" s="58">
        <v>9662</v>
      </c>
      <c r="Q19" s="58">
        <v>7868</v>
      </c>
      <c r="R19" s="59">
        <v>22.801220132181001</v>
      </c>
      <c r="S19" s="58">
        <v>46.251368712481899</v>
      </c>
      <c r="T19" s="58">
        <v>46.859805299949201</v>
      </c>
      <c r="U19" s="60">
        <v>-1.3154996368854901</v>
      </c>
    </row>
    <row r="20" spans="1:21" ht="12" thickBot="1" x14ac:dyDescent="0.25">
      <c r="A20" s="78"/>
      <c r="B20" s="67" t="s">
        <v>18</v>
      </c>
      <c r="C20" s="68"/>
      <c r="D20" s="58">
        <v>645357.15630000003</v>
      </c>
      <c r="E20" s="58">
        <v>820514.23230000003</v>
      </c>
      <c r="F20" s="59">
        <v>78.652768092880805</v>
      </c>
      <c r="G20" s="58">
        <v>1004669.49</v>
      </c>
      <c r="H20" s="59">
        <v>-35.764232643314401</v>
      </c>
      <c r="I20" s="58">
        <v>81442.220700000005</v>
      </c>
      <c r="J20" s="59">
        <v>12.619712961258401</v>
      </c>
      <c r="K20" s="58">
        <v>98396.612200000003</v>
      </c>
      <c r="L20" s="59">
        <v>9.7939285684887292</v>
      </c>
      <c r="M20" s="59">
        <v>-0.17230665894816199</v>
      </c>
      <c r="N20" s="58">
        <v>2722678.8152999999</v>
      </c>
      <c r="O20" s="58">
        <v>96927800.907199994</v>
      </c>
      <c r="P20" s="58">
        <v>30560</v>
      </c>
      <c r="Q20" s="58">
        <v>26742</v>
      </c>
      <c r="R20" s="59">
        <v>14.277167003215901</v>
      </c>
      <c r="S20" s="58">
        <v>21.117707994109999</v>
      </c>
      <c r="T20" s="58">
        <v>24.720216782589201</v>
      </c>
      <c r="U20" s="60">
        <v>-17.059184592778902</v>
      </c>
    </row>
    <row r="21" spans="1:21" ht="12" customHeight="1" thickBot="1" x14ac:dyDescent="0.25">
      <c r="A21" s="78"/>
      <c r="B21" s="67" t="s">
        <v>19</v>
      </c>
      <c r="C21" s="68"/>
      <c r="D21" s="58">
        <v>287870.06020000001</v>
      </c>
      <c r="E21" s="58">
        <v>424305.02269999997</v>
      </c>
      <c r="F21" s="59">
        <v>67.8450748398364</v>
      </c>
      <c r="G21" s="58">
        <v>505830.5319</v>
      </c>
      <c r="H21" s="59">
        <v>-43.0896234913494</v>
      </c>
      <c r="I21" s="58">
        <v>41621.998399999997</v>
      </c>
      <c r="J21" s="59">
        <v>14.458606209719299</v>
      </c>
      <c r="K21" s="58">
        <v>67403.471699999995</v>
      </c>
      <c r="L21" s="59">
        <v>13.325307083939601</v>
      </c>
      <c r="M21" s="59">
        <v>-0.38249473876877499</v>
      </c>
      <c r="N21" s="58">
        <v>1097031.334</v>
      </c>
      <c r="O21" s="58">
        <v>37797106.209600002</v>
      </c>
      <c r="P21" s="58">
        <v>24220</v>
      </c>
      <c r="Q21" s="58">
        <v>21016</v>
      </c>
      <c r="R21" s="59">
        <v>15.2455272173582</v>
      </c>
      <c r="S21" s="58">
        <v>11.8856341948803</v>
      </c>
      <c r="T21" s="58">
        <v>11.7539666920442</v>
      </c>
      <c r="U21" s="60">
        <v>1.1077869357010901</v>
      </c>
    </row>
    <row r="22" spans="1:21" ht="12" customHeight="1" thickBot="1" x14ac:dyDescent="0.25">
      <c r="A22" s="78"/>
      <c r="B22" s="67" t="s">
        <v>20</v>
      </c>
      <c r="C22" s="68"/>
      <c r="D22" s="58">
        <v>1027889.3401</v>
      </c>
      <c r="E22" s="58">
        <v>1329829.9335</v>
      </c>
      <c r="F22" s="59">
        <v>77.294796440224701</v>
      </c>
      <c r="G22" s="58">
        <v>3966748.4807000002</v>
      </c>
      <c r="H22" s="59">
        <v>-74.087357817085206</v>
      </c>
      <c r="I22" s="58">
        <v>72014.8364</v>
      </c>
      <c r="J22" s="59">
        <v>7.00608845627234</v>
      </c>
      <c r="K22" s="58">
        <v>299771.44530000002</v>
      </c>
      <c r="L22" s="59">
        <v>7.5571074586281899</v>
      </c>
      <c r="M22" s="59">
        <v>-0.75976752446207696</v>
      </c>
      <c r="N22" s="58">
        <v>3669804.8039000002</v>
      </c>
      <c r="O22" s="58">
        <v>112388041.4013</v>
      </c>
      <c r="P22" s="58">
        <v>63656</v>
      </c>
      <c r="Q22" s="58">
        <v>49230</v>
      </c>
      <c r="R22" s="59">
        <v>29.303270363599399</v>
      </c>
      <c r="S22" s="58">
        <v>16.147564096078899</v>
      </c>
      <c r="T22" s="58">
        <v>16.702775705870401</v>
      </c>
      <c r="U22" s="60">
        <v>-3.4383613930122001</v>
      </c>
    </row>
    <row r="23" spans="1:21" ht="12" thickBot="1" x14ac:dyDescent="0.25">
      <c r="A23" s="78"/>
      <c r="B23" s="67" t="s">
        <v>21</v>
      </c>
      <c r="C23" s="68"/>
      <c r="D23" s="58">
        <v>2854168.9007000001</v>
      </c>
      <c r="E23" s="58">
        <v>3114371.9857000001</v>
      </c>
      <c r="F23" s="59">
        <v>91.645086515202706</v>
      </c>
      <c r="G23" s="58">
        <v>3987604.1907000002</v>
      </c>
      <c r="H23" s="59">
        <v>-28.423966767901099</v>
      </c>
      <c r="I23" s="58">
        <v>59017.581899999997</v>
      </c>
      <c r="J23" s="59">
        <v>2.0677676743491098</v>
      </c>
      <c r="K23" s="58">
        <v>321302.10139999999</v>
      </c>
      <c r="L23" s="59">
        <v>8.0575224128149294</v>
      </c>
      <c r="M23" s="59">
        <v>-0.81631747304843505</v>
      </c>
      <c r="N23" s="58">
        <v>9709803.9042000007</v>
      </c>
      <c r="O23" s="58">
        <v>210455007.56209999</v>
      </c>
      <c r="P23" s="58">
        <v>79177</v>
      </c>
      <c r="Q23" s="58">
        <v>66966</v>
      </c>
      <c r="R23" s="59">
        <v>18.234626526894299</v>
      </c>
      <c r="S23" s="58">
        <v>36.047954591611202</v>
      </c>
      <c r="T23" s="58">
        <v>35.377433394558402</v>
      </c>
      <c r="U23" s="60">
        <v>1.8600811187462001</v>
      </c>
    </row>
    <row r="24" spans="1:21" ht="12" thickBot="1" x14ac:dyDescent="0.25">
      <c r="A24" s="78"/>
      <c r="B24" s="67" t="s">
        <v>22</v>
      </c>
      <c r="C24" s="68"/>
      <c r="D24" s="58">
        <v>196953.22219999999</v>
      </c>
      <c r="E24" s="58">
        <v>204480.6778</v>
      </c>
      <c r="F24" s="59">
        <v>96.318744792423601</v>
      </c>
      <c r="G24" s="58">
        <v>311034.3222</v>
      </c>
      <c r="H24" s="59">
        <v>-36.677977913525602</v>
      </c>
      <c r="I24" s="58">
        <v>31678.424299999999</v>
      </c>
      <c r="J24" s="59">
        <v>16.084237640870601</v>
      </c>
      <c r="K24" s="58">
        <v>48025.353199999998</v>
      </c>
      <c r="L24" s="59">
        <v>15.4405317266301</v>
      </c>
      <c r="M24" s="59">
        <v>-0.340381232219652</v>
      </c>
      <c r="N24" s="58">
        <v>692088.39879999997</v>
      </c>
      <c r="O24" s="58">
        <v>26776179.847199999</v>
      </c>
      <c r="P24" s="58">
        <v>19310</v>
      </c>
      <c r="Q24" s="58">
        <v>17026</v>
      </c>
      <c r="R24" s="59">
        <v>13.414777399271699</v>
      </c>
      <c r="S24" s="58">
        <v>10.1995454272398</v>
      </c>
      <c r="T24" s="58">
        <v>10.1191619699283</v>
      </c>
      <c r="U24" s="60">
        <v>0.78810823369389205</v>
      </c>
    </row>
    <row r="25" spans="1:21" ht="12" thickBot="1" x14ac:dyDescent="0.25">
      <c r="A25" s="78"/>
      <c r="B25" s="67" t="s">
        <v>23</v>
      </c>
      <c r="C25" s="68"/>
      <c r="D25" s="58">
        <v>215904.47560000001</v>
      </c>
      <c r="E25" s="58">
        <v>207870.71220000001</v>
      </c>
      <c r="F25" s="59">
        <v>103.864788509634</v>
      </c>
      <c r="G25" s="58">
        <v>303611.78249999997</v>
      </c>
      <c r="H25" s="59">
        <v>-28.887978647534901</v>
      </c>
      <c r="I25" s="58">
        <v>19681.297600000002</v>
      </c>
      <c r="J25" s="59">
        <v>9.1157432217676497</v>
      </c>
      <c r="K25" s="58">
        <v>23229.344000000001</v>
      </c>
      <c r="L25" s="59">
        <v>7.6510021477838999</v>
      </c>
      <c r="M25" s="59">
        <v>-0.15273984491339901</v>
      </c>
      <c r="N25" s="58">
        <v>753106.26100000006</v>
      </c>
      <c r="O25" s="58">
        <v>37587871.081100002</v>
      </c>
      <c r="P25" s="58">
        <v>15777</v>
      </c>
      <c r="Q25" s="58">
        <v>13275</v>
      </c>
      <c r="R25" s="59">
        <v>18.847457627118601</v>
      </c>
      <c r="S25" s="58">
        <v>13.684761082588601</v>
      </c>
      <c r="T25" s="58">
        <v>13.6424585310734</v>
      </c>
      <c r="U25" s="60">
        <v>0.30912159342668999</v>
      </c>
    </row>
    <row r="26" spans="1:21" ht="12" thickBot="1" x14ac:dyDescent="0.25">
      <c r="A26" s="78"/>
      <c r="B26" s="67" t="s">
        <v>24</v>
      </c>
      <c r="C26" s="68"/>
      <c r="D26" s="58">
        <v>484837.01069999998</v>
      </c>
      <c r="E26" s="58">
        <v>573101.79700000002</v>
      </c>
      <c r="F26" s="59">
        <v>84.598759459133205</v>
      </c>
      <c r="G26" s="58">
        <v>650668.69369999995</v>
      </c>
      <c r="H26" s="59">
        <v>-25.486347292506899</v>
      </c>
      <c r="I26" s="58">
        <v>101308.96120000001</v>
      </c>
      <c r="J26" s="59">
        <v>20.895467747755401</v>
      </c>
      <c r="K26" s="58">
        <v>117098.4924</v>
      </c>
      <c r="L26" s="59">
        <v>17.996638463443599</v>
      </c>
      <c r="M26" s="59">
        <v>-0.13483974794538001</v>
      </c>
      <c r="N26" s="58">
        <v>1798311.0414</v>
      </c>
      <c r="O26" s="58">
        <v>60915038.732000001</v>
      </c>
      <c r="P26" s="58">
        <v>34392</v>
      </c>
      <c r="Q26" s="58">
        <v>30442</v>
      </c>
      <c r="R26" s="59">
        <v>12.975494382760701</v>
      </c>
      <c r="S26" s="58">
        <v>14.097377608164701</v>
      </c>
      <c r="T26" s="58">
        <v>14.296661070231901</v>
      </c>
      <c r="U26" s="60">
        <v>-1.4136207996004</v>
      </c>
    </row>
    <row r="27" spans="1:21" ht="12" thickBot="1" x14ac:dyDescent="0.25">
      <c r="A27" s="78"/>
      <c r="B27" s="67" t="s">
        <v>25</v>
      </c>
      <c r="C27" s="68"/>
      <c r="D27" s="58">
        <v>188287.07740000001</v>
      </c>
      <c r="E27" s="58">
        <v>232208.39180000001</v>
      </c>
      <c r="F27" s="59">
        <v>81.085388835632898</v>
      </c>
      <c r="G27" s="58">
        <v>264007.69549999997</v>
      </c>
      <c r="H27" s="59">
        <v>-28.681216264016101</v>
      </c>
      <c r="I27" s="58">
        <v>51847.322200000002</v>
      </c>
      <c r="J27" s="59">
        <v>27.536314714713399</v>
      </c>
      <c r="K27" s="58">
        <v>66962.402100000007</v>
      </c>
      <c r="L27" s="59">
        <v>25.363806904636199</v>
      </c>
      <c r="M27" s="59">
        <v>-0.22572487584043799</v>
      </c>
      <c r="N27" s="58">
        <v>691664.37860000005</v>
      </c>
      <c r="O27" s="58">
        <v>18634397.587000001</v>
      </c>
      <c r="P27" s="58">
        <v>24470</v>
      </c>
      <c r="Q27" s="58">
        <v>20906</v>
      </c>
      <c r="R27" s="59">
        <v>17.047737491629199</v>
      </c>
      <c r="S27" s="58">
        <v>7.6946088026154502</v>
      </c>
      <c r="T27" s="58">
        <v>7.6755119822060696</v>
      </c>
      <c r="U27" s="60">
        <v>0.24818442235674501</v>
      </c>
    </row>
    <row r="28" spans="1:21" ht="12" thickBot="1" x14ac:dyDescent="0.25">
      <c r="A28" s="78"/>
      <c r="B28" s="67" t="s">
        <v>26</v>
      </c>
      <c r="C28" s="68"/>
      <c r="D28" s="58">
        <v>682329.92949999997</v>
      </c>
      <c r="E28" s="58">
        <v>579739.84950000001</v>
      </c>
      <c r="F28" s="59">
        <v>117.695882056146</v>
      </c>
      <c r="G28" s="58">
        <v>746560.35739999998</v>
      </c>
      <c r="H28" s="59">
        <v>-8.6035144062150994</v>
      </c>
      <c r="I28" s="58">
        <v>30716.828300000001</v>
      </c>
      <c r="J28" s="59">
        <v>4.5017559646707497</v>
      </c>
      <c r="K28" s="58">
        <v>41903.708299999998</v>
      </c>
      <c r="L28" s="59">
        <v>5.61290294678055</v>
      </c>
      <c r="M28" s="59">
        <v>-0.266966348656069</v>
      </c>
      <c r="N28" s="58">
        <v>2467846.3100999999</v>
      </c>
      <c r="O28" s="58">
        <v>86889505.647100002</v>
      </c>
      <c r="P28" s="58">
        <v>31219</v>
      </c>
      <c r="Q28" s="58">
        <v>28312</v>
      </c>
      <c r="R28" s="59">
        <v>10.2677309974569</v>
      </c>
      <c r="S28" s="58">
        <v>21.8562391332202</v>
      </c>
      <c r="T28" s="58">
        <v>21.150094942073999</v>
      </c>
      <c r="U28" s="60">
        <v>3.2308586433465001</v>
      </c>
    </row>
    <row r="29" spans="1:21" ht="12" thickBot="1" x14ac:dyDescent="0.25">
      <c r="A29" s="78"/>
      <c r="B29" s="67" t="s">
        <v>27</v>
      </c>
      <c r="C29" s="68"/>
      <c r="D29" s="58">
        <v>597517.55489999999</v>
      </c>
      <c r="E29" s="58">
        <v>773026.08180000004</v>
      </c>
      <c r="F29" s="59">
        <v>77.295911349934499</v>
      </c>
      <c r="G29" s="58">
        <v>684620.39560000005</v>
      </c>
      <c r="H29" s="59">
        <v>-12.7227937204037</v>
      </c>
      <c r="I29" s="58">
        <v>76565.272700000001</v>
      </c>
      <c r="J29" s="59">
        <v>12.8138951018458</v>
      </c>
      <c r="K29" s="58">
        <v>108158.59510000001</v>
      </c>
      <c r="L29" s="59">
        <v>15.7983308407296</v>
      </c>
      <c r="M29" s="59">
        <v>-0.29210181928481799</v>
      </c>
      <c r="N29" s="58">
        <v>2254655.6842</v>
      </c>
      <c r="O29" s="58">
        <v>53346366.190099999</v>
      </c>
      <c r="P29" s="58">
        <v>75790</v>
      </c>
      <c r="Q29" s="58">
        <v>72577</v>
      </c>
      <c r="R29" s="59">
        <v>4.4270223348994904</v>
      </c>
      <c r="S29" s="58">
        <v>7.8838574336983802</v>
      </c>
      <c r="T29" s="58">
        <v>7.7638107568513499</v>
      </c>
      <c r="U29" s="60">
        <v>1.5226895952470001</v>
      </c>
    </row>
    <row r="30" spans="1:21" ht="12" thickBot="1" x14ac:dyDescent="0.25">
      <c r="A30" s="78"/>
      <c r="B30" s="67" t="s">
        <v>28</v>
      </c>
      <c r="C30" s="68"/>
      <c r="D30" s="58">
        <v>827406.67969999998</v>
      </c>
      <c r="E30" s="58">
        <v>1211696.2653000001</v>
      </c>
      <c r="F30" s="59">
        <v>68.284990504212303</v>
      </c>
      <c r="G30" s="58">
        <v>1099952.9896</v>
      </c>
      <c r="H30" s="59">
        <v>-24.777996194102101</v>
      </c>
      <c r="I30" s="58">
        <v>78355.907800000001</v>
      </c>
      <c r="J30" s="59">
        <v>9.4700598535668306</v>
      </c>
      <c r="K30" s="58">
        <v>117494.5987</v>
      </c>
      <c r="L30" s="59">
        <v>10.6817836590205</v>
      </c>
      <c r="M30" s="59">
        <v>-0.33311055429818698</v>
      </c>
      <c r="N30" s="58">
        <v>2938364.3067999999</v>
      </c>
      <c r="O30" s="58">
        <v>74046501.141100004</v>
      </c>
      <c r="P30" s="58">
        <v>66113</v>
      </c>
      <c r="Q30" s="58">
        <v>53847</v>
      </c>
      <c r="R30" s="59">
        <v>22.779356324400599</v>
      </c>
      <c r="S30" s="58">
        <v>12.5150375826237</v>
      </c>
      <c r="T30" s="58">
        <v>12.505371640017101</v>
      </c>
      <c r="U30" s="60">
        <v>7.7234627085938007E-2</v>
      </c>
    </row>
    <row r="31" spans="1:21" ht="12" thickBot="1" x14ac:dyDescent="0.25">
      <c r="A31" s="78"/>
      <c r="B31" s="67" t="s">
        <v>29</v>
      </c>
      <c r="C31" s="68"/>
      <c r="D31" s="58">
        <v>591196.76939999999</v>
      </c>
      <c r="E31" s="58">
        <v>848176.25190000003</v>
      </c>
      <c r="F31" s="59">
        <v>69.702112983670503</v>
      </c>
      <c r="G31" s="58">
        <v>749308.89430000004</v>
      </c>
      <c r="H31" s="59">
        <v>-21.101060737802602</v>
      </c>
      <c r="I31" s="58">
        <v>24377.331600000001</v>
      </c>
      <c r="J31" s="59">
        <v>4.1233871465062899</v>
      </c>
      <c r="K31" s="58">
        <v>9162.8758999999991</v>
      </c>
      <c r="L31" s="59">
        <v>1.2228436055813701</v>
      </c>
      <c r="M31" s="59">
        <v>1.6604454612334101</v>
      </c>
      <c r="N31" s="58">
        <v>2827876.0292000002</v>
      </c>
      <c r="O31" s="58">
        <v>99211782.4586</v>
      </c>
      <c r="P31" s="58">
        <v>22859</v>
      </c>
      <c r="Q31" s="58">
        <v>20016</v>
      </c>
      <c r="R31" s="59">
        <v>14.2036370903277</v>
      </c>
      <c r="S31" s="58">
        <v>25.862757312218399</v>
      </c>
      <c r="T31" s="58">
        <v>26.324003956834499</v>
      </c>
      <c r="U31" s="60">
        <v>-1.78343955769266</v>
      </c>
    </row>
    <row r="32" spans="1:21" ht="12" thickBot="1" x14ac:dyDescent="0.25">
      <c r="A32" s="78"/>
      <c r="B32" s="67" t="s">
        <v>30</v>
      </c>
      <c r="C32" s="68"/>
      <c r="D32" s="58">
        <v>92697.363200000007</v>
      </c>
      <c r="E32" s="58">
        <v>147480.81049999999</v>
      </c>
      <c r="F32" s="59">
        <v>62.8538471450833</v>
      </c>
      <c r="G32" s="58">
        <v>395291.32040000003</v>
      </c>
      <c r="H32" s="59">
        <v>-76.5496082468498</v>
      </c>
      <c r="I32" s="58">
        <v>24910.604599999999</v>
      </c>
      <c r="J32" s="59">
        <v>26.8730455107487</v>
      </c>
      <c r="K32" s="58">
        <v>88436.814599999998</v>
      </c>
      <c r="L32" s="59">
        <v>22.372566771896199</v>
      </c>
      <c r="M32" s="59">
        <v>-0.71832313598504505</v>
      </c>
      <c r="N32" s="58">
        <v>354942.85009999998</v>
      </c>
      <c r="O32" s="58">
        <v>9303378.7410000004</v>
      </c>
      <c r="P32" s="58">
        <v>18872</v>
      </c>
      <c r="Q32" s="58">
        <v>17113</v>
      </c>
      <c r="R32" s="59">
        <v>10.2787354642669</v>
      </c>
      <c r="S32" s="58">
        <v>4.9118992793556604</v>
      </c>
      <c r="T32" s="58">
        <v>4.7775177584292603</v>
      </c>
      <c r="U32" s="60">
        <v>2.73583624752222</v>
      </c>
    </row>
    <row r="33" spans="1:21" ht="12" thickBot="1" x14ac:dyDescent="0.25">
      <c r="A33" s="78"/>
      <c r="B33" s="67" t="s">
        <v>75</v>
      </c>
      <c r="C33" s="68"/>
      <c r="D33" s="61"/>
      <c r="E33" s="61"/>
      <c r="F33" s="61"/>
      <c r="G33" s="58">
        <v>53.932400000000001</v>
      </c>
      <c r="H33" s="61"/>
      <c r="I33" s="61"/>
      <c r="J33" s="61"/>
      <c r="K33" s="58">
        <v>-6703.8663999999999</v>
      </c>
      <c r="L33" s="59">
        <v>-12430.128086270999</v>
      </c>
      <c r="M33" s="61"/>
      <c r="N33" s="61"/>
      <c r="O33" s="58">
        <v>225.96690000000001</v>
      </c>
      <c r="P33" s="61"/>
      <c r="Q33" s="61"/>
      <c r="R33" s="61"/>
      <c r="S33" s="61"/>
      <c r="T33" s="61"/>
      <c r="U33" s="62"/>
    </row>
    <row r="34" spans="1:21" ht="12" thickBot="1" x14ac:dyDescent="0.25">
      <c r="A34" s="78"/>
      <c r="B34" s="67" t="s">
        <v>31</v>
      </c>
      <c r="C34" s="68"/>
      <c r="D34" s="58">
        <v>103141.4685</v>
      </c>
      <c r="E34" s="58">
        <v>102655.77989999999</v>
      </c>
      <c r="F34" s="59">
        <v>100.473123481672</v>
      </c>
      <c r="G34" s="58">
        <v>158029.06049999999</v>
      </c>
      <c r="H34" s="59">
        <v>-34.732594009188603</v>
      </c>
      <c r="I34" s="58">
        <v>12505.7639</v>
      </c>
      <c r="J34" s="59">
        <v>12.124865082757699</v>
      </c>
      <c r="K34" s="58">
        <v>19052.106800000001</v>
      </c>
      <c r="L34" s="59">
        <v>12.056078002184901</v>
      </c>
      <c r="M34" s="59">
        <v>-0.34360204720246501</v>
      </c>
      <c r="N34" s="58">
        <v>334250.375</v>
      </c>
      <c r="O34" s="58">
        <v>18962949.377599999</v>
      </c>
      <c r="P34" s="58">
        <v>6711</v>
      </c>
      <c r="Q34" s="58">
        <v>5092</v>
      </c>
      <c r="R34" s="59">
        <v>31.7949725058916</v>
      </c>
      <c r="S34" s="58">
        <v>15.3690163164953</v>
      </c>
      <c r="T34" s="58">
        <v>15.4395012372349</v>
      </c>
      <c r="U34" s="60">
        <v>-0.45861699466036598</v>
      </c>
    </row>
    <row r="35" spans="1:21" ht="12" customHeight="1" thickBot="1" x14ac:dyDescent="0.25">
      <c r="A35" s="78"/>
      <c r="B35" s="67" t="s">
        <v>68</v>
      </c>
      <c r="C35" s="68"/>
      <c r="D35" s="58">
        <v>81457.31</v>
      </c>
      <c r="E35" s="61"/>
      <c r="F35" s="61"/>
      <c r="G35" s="58">
        <v>6499.62</v>
      </c>
      <c r="H35" s="59">
        <v>1153.26265227813</v>
      </c>
      <c r="I35" s="58">
        <v>2009.37</v>
      </c>
      <c r="J35" s="59">
        <v>2.4667767693286198</v>
      </c>
      <c r="K35" s="58">
        <v>-64.48</v>
      </c>
      <c r="L35" s="59">
        <v>-0.99205799723676202</v>
      </c>
      <c r="M35" s="59">
        <v>-32.162686104218402</v>
      </c>
      <c r="N35" s="58">
        <v>321540.25</v>
      </c>
      <c r="O35" s="58">
        <v>12473070.52</v>
      </c>
      <c r="P35" s="58">
        <v>60</v>
      </c>
      <c r="Q35" s="58">
        <v>48</v>
      </c>
      <c r="R35" s="59">
        <v>25</v>
      </c>
      <c r="S35" s="58">
        <v>1357.62183333333</v>
      </c>
      <c r="T35" s="58">
        <v>1686.39645833333</v>
      </c>
      <c r="U35" s="60">
        <v>-24.216951799660499</v>
      </c>
    </row>
    <row r="36" spans="1:21" ht="12" thickBot="1" x14ac:dyDescent="0.25">
      <c r="A36" s="78"/>
      <c r="B36" s="67" t="s">
        <v>35</v>
      </c>
      <c r="C36" s="68"/>
      <c r="D36" s="58">
        <v>84594.91</v>
      </c>
      <c r="E36" s="61"/>
      <c r="F36" s="61"/>
      <c r="G36" s="58">
        <v>194462.43</v>
      </c>
      <c r="H36" s="59">
        <v>-56.498070089939702</v>
      </c>
      <c r="I36" s="58">
        <v>-21122.21</v>
      </c>
      <c r="J36" s="59">
        <v>-24.968653551378001</v>
      </c>
      <c r="K36" s="58">
        <v>-20981.39</v>
      </c>
      <c r="L36" s="59">
        <v>-10.789431151302599</v>
      </c>
      <c r="M36" s="59">
        <v>6.7116620967440001E-3</v>
      </c>
      <c r="N36" s="58">
        <v>381432.65</v>
      </c>
      <c r="O36" s="58">
        <v>39362405.469999999</v>
      </c>
      <c r="P36" s="58">
        <v>50</v>
      </c>
      <c r="Q36" s="58">
        <v>40</v>
      </c>
      <c r="R36" s="59">
        <v>25</v>
      </c>
      <c r="S36" s="58">
        <v>1691.8982000000001</v>
      </c>
      <c r="T36" s="58">
        <v>1312.7782500000001</v>
      </c>
      <c r="U36" s="60">
        <v>22.407964616310899</v>
      </c>
    </row>
    <row r="37" spans="1:21" ht="12" thickBot="1" x14ac:dyDescent="0.25">
      <c r="A37" s="78"/>
      <c r="B37" s="67" t="s">
        <v>36</v>
      </c>
      <c r="C37" s="68"/>
      <c r="D37" s="58">
        <v>69754.73</v>
      </c>
      <c r="E37" s="61"/>
      <c r="F37" s="61"/>
      <c r="G37" s="58">
        <v>8458.9699999999993</v>
      </c>
      <c r="H37" s="59">
        <v>724.624392804325</v>
      </c>
      <c r="I37" s="58">
        <v>407.72</v>
      </c>
      <c r="J37" s="59">
        <v>0.58450516545616304</v>
      </c>
      <c r="K37" s="58">
        <v>-735.05</v>
      </c>
      <c r="L37" s="59">
        <v>-8.6895922316783292</v>
      </c>
      <c r="M37" s="59">
        <v>-1.5546833548738199</v>
      </c>
      <c r="N37" s="58">
        <v>83594.92</v>
      </c>
      <c r="O37" s="58">
        <v>11054666.539999999</v>
      </c>
      <c r="P37" s="58">
        <v>24</v>
      </c>
      <c r="Q37" s="58">
        <v>3</v>
      </c>
      <c r="R37" s="59">
        <v>700</v>
      </c>
      <c r="S37" s="58">
        <v>2906.4470833333298</v>
      </c>
      <c r="T37" s="58">
        <v>569.51666666666699</v>
      </c>
      <c r="U37" s="60">
        <v>80.405056402626698</v>
      </c>
    </row>
    <row r="38" spans="1:21" ht="12" thickBot="1" x14ac:dyDescent="0.25">
      <c r="A38" s="78"/>
      <c r="B38" s="67" t="s">
        <v>37</v>
      </c>
      <c r="C38" s="68"/>
      <c r="D38" s="58">
        <v>97262.51</v>
      </c>
      <c r="E38" s="61"/>
      <c r="F38" s="61"/>
      <c r="G38" s="58">
        <v>147850.54</v>
      </c>
      <c r="H38" s="59">
        <v>-34.215654538698303</v>
      </c>
      <c r="I38" s="58">
        <v>-19704.2</v>
      </c>
      <c r="J38" s="59">
        <v>-20.2587821350693</v>
      </c>
      <c r="K38" s="58">
        <v>-30470.14</v>
      </c>
      <c r="L38" s="59">
        <v>-20.608744479391099</v>
      </c>
      <c r="M38" s="59">
        <v>-0.35332755281071898</v>
      </c>
      <c r="N38" s="58">
        <v>352573.91</v>
      </c>
      <c r="O38" s="58">
        <v>20988307.920000002</v>
      </c>
      <c r="P38" s="58">
        <v>85</v>
      </c>
      <c r="Q38" s="58">
        <v>51</v>
      </c>
      <c r="R38" s="59">
        <v>66.6666666666667</v>
      </c>
      <c r="S38" s="58">
        <v>1144.26482352941</v>
      </c>
      <c r="T38" s="58">
        <v>1218.80529411765</v>
      </c>
      <c r="U38" s="60">
        <v>-6.5142674191731302</v>
      </c>
    </row>
    <row r="39" spans="1:21" ht="12" thickBot="1" x14ac:dyDescent="0.25">
      <c r="A39" s="78"/>
      <c r="B39" s="67" t="s">
        <v>70</v>
      </c>
      <c r="C39" s="68"/>
      <c r="D39" s="58">
        <v>48.89</v>
      </c>
      <c r="E39" s="61"/>
      <c r="F39" s="61"/>
      <c r="G39" s="58">
        <v>19.89</v>
      </c>
      <c r="H39" s="59">
        <v>145.801910507793</v>
      </c>
      <c r="I39" s="58">
        <v>-4293.0200000000004</v>
      </c>
      <c r="J39" s="59">
        <v>-8780.9777050521607</v>
      </c>
      <c r="K39" s="58">
        <v>17.55</v>
      </c>
      <c r="L39" s="59">
        <v>88.235294117647101</v>
      </c>
      <c r="M39" s="59">
        <v>-245.616524216524</v>
      </c>
      <c r="N39" s="58">
        <v>95.95</v>
      </c>
      <c r="O39" s="58">
        <v>971.26</v>
      </c>
      <c r="P39" s="58">
        <v>6</v>
      </c>
      <c r="Q39" s="58">
        <v>3</v>
      </c>
      <c r="R39" s="59">
        <v>100</v>
      </c>
      <c r="S39" s="58">
        <v>8.1483333333333299</v>
      </c>
      <c r="T39" s="58">
        <v>15.686666666666699</v>
      </c>
      <c r="U39" s="60">
        <v>-92.513806504397607</v>
      </c>
    </row>
    <row r="40" spans="1:21" ht="12" customHeight="1" thickBot="1" x14ac:dyDescent="0.25">
      <c r="A40" s="78"/>
      <c r="B40" s="67" t="s">
        <v>32</v>
      </c>
      <c r="C40" s="68"/>
      <c r="D40" s="58">
        <v>75651.281799999997</v>
      </c>
      <c r="E40" s="61"/>
      <c r="F40" s="61"/>
      <c r="G40" s="58">
        <v>316689.3173</v>
      </c>
      <c r="H40" s="59">
        <v>-76.111830217393901</v>
      </c>
      <c r="I40" s="58">
        <v>5207.3203000000003</v>
      </c>
      <c r="J40" s="59">
        <v>6.8833206471856503</v>
      </c>
      <c r="K40" s="58">
        <v>21176.523000000001</v>
      </c>
      <c r="L40" s="59">
        <v>6.6868447538883897</v>
      </c>
      <c r="M40" s="59">
        <v>-0.75409937221516499</v>
      </c>
      <c r="N40" s="58">
        <v>274612.8198</v>
      </c>
      <c r="O40" s="58">
        <v>7583355.7965000002</v>
      </c>
      <c r="P40" s="58">
        <v>127</v>
      </c>
      <c r="Q40" s="58">
        <v>116</v>
      </c>
      <c r="R40" s="59">
        <v>9.4827586206896601</v>
      </c>
      <c r="S40" s="58">
        <v>595.67938425196905</v>
      </c>
      <c r="T40" s="58">
        <v>568.26554568965503</v>
      </c>
      <c r="U40" s="60">
        <v>4.6021130304414699</v>
      </c>
    </row>
    <row r="41" spans="1:21" ht="12" thickBot="1" x14ac:dyDescent="0.25">
      <c r="A41" s="78"/>
      <c r="B41" s="67" t="s">
        <v>33</v>
      </c>
      <c r="C41" s="68"/>
      <c r="D41" s="58">
        <v>305034.90049999999</v>
      </c>
      <c r="E41" s="58">
        <v>1241319.2889</v>
      </c>
      <c r="F41" s="59">
        <v>24.573444014578101</v>
      </c>
      <c r="G41" s="58">
        <v>588696.19799999997</v>
      </c>
      <c r="H41" s="59">
        <v>-48.184666125531898</v>
      </c>
      <c r="I41" s="58">
        <v>16834.921900000001</v>
      </c>
      <c r="J41" s="59">
        <v>5.5190149954660699</v>
      </c>
      <c r="K41" s="58">
        <v>43270.929499999998</v>
      </c>
      <c r="L41" s="59">
        <v>7.3502987868795397</v>
      </c>
      <c r="M41" s="59">
        <v>-0.61094152368508803</v>
      </c>
      <c r="N41" s="58">
        <v>1230787.7971000001</v>
      </c>
      <c r="O41" s="58">
        <v>42386426.4344</v>
      </c>
      <c r="P41" s="58">
        <v>1613</v>
      </c>
      <c r="Q41" s="58">
        <v>1472</v>
      </c>
      <c r="R41" s="59">
        <v>9.5788043478261002</v>
      </c>
      <c r="S41" s="58">
        <v>189.11029169249801</v>
      </c>
      <c r="T41" s="58">
        <v>183.19346521739101</v>
      </c>
      <c r="U41" s="60">
        <v>3.1287702124261498</v>
      </c>
    </row>
    <row r="42" spans="1:21" ht="12" thickBot="1" x14ac:dyDescent="0.25">
      <c r="A42" s="78"/>
      <c r="B42" s="67" t="s">
        <v>38</v>
      </c>
      <c r="C42" s="68"/>
      <c r="D42" s="58">
        <v>69643.61</v>
      </c>
      <c r="E42" s="61"/>
      <c r="F42" s="61"/>
      <c r="G42" s="58">
        <v>137446.21</v>
      </c>
      <c r="H42" s="59">
        <v>-49.330279823648802</v>
      </c>
      <c r="I42" s="58">
        <v>-11055.61</v>
      </c>
      <c r="J42" s="59">
        <v>-15.8745504433214</v>
      </c>
      <c r="K42" s="58">
        <v>-14162.44</v>
      </c>
      <c r="L42" s="59">
        <v>-10.3039872834617</v>
      </c>
      <c r="M42" s="59">
        <v>-0.21937109707084401</v>
      </c>
      <c r="N42" s="58">
        <v>279436</v>
      </c>
      <c r="O42" s="58">
        <v>17242056.199999999</v>
      </c>
      <c r="P42" s="58">
        <v>60</v>
      </c>
      <c r="Q42" s="58">
        <v>25</v>
      </c>
      <c r="R42" s="59">
        <v>140</v>
      </c>
      <c r="S42" s="58">
        <v>1160.72683333333</v>
      </c>
      <c r="T42" s="58">
        <v>1247.1456000000001</v>
      </c>
      <c r="U42" s="60">
        <v>-7.4452286433744597</v>
      </c>
    </row>
    <row r="43" spans="1:21" ht="12" thickBot="1" x14ac:dyDescent="0.25">
      <c r="A43" s="78"/>
      <c r="B43" s="67" t="s">
        <v>39</v>
      </c>
      <c r="C43" s="68"/>
      <c r="D43" s="58">
        <v>31248.75</v>
      </c>
      <c r="E43" s="61"/>
      <c r="F43" s="61"/>
      <c r="G43" s="58">
        <v>39355.629999999997</v>
      </c>
      <c r="H43" s="59">
        <v>-20.599035004648599</v>
      </c>
      <c r="I43" s="58">
        <v>4372.5600000000004</v>
      </c>
      <c r="J43" s="59">
        <v>13.992751710068401</v>
      </c>
      <c r="K43" s="58">
        <v>5359.51</v>
      </c>
      <c r="L43" s="59">
        <v>13.6181532350009</v>
      </c>
      <c r="M43" s="59">
        <v>-0.18414929723053</v>
      </c>
      <c r="N43" s="58">
        <v>111041.12</v>
      </c>
      <c r="O43" s="58">
        <v>6229408.0300000003</v>
      </c>
      <c r="P43" s="58">
        <v>32</v>
      </c>
      <c r="Q43" s="58">
        <v>28</v>
      </c>
      <c r="R43" s="59">
        <v>14.285714285714301</v>
      </c>
      <c r="S43" s="58">
        <v>976.5234375</v>
      </c>
      <c r="T43" s="58">
        <v>927.83964285714296</v>
      </c>
      <c r="U43" s="60">
        <v>4.9854199882280898</v>
      </c>
    </row>
    <row r="44" spans="1:21" ht="12" thickBot="1" x14ac:dyDescent="0.25">
      <c r="A44" s="78"/>
      <c r="B44" s="67" t="s">
        <v>73</v>
      </c>
      <c r="C44" s="68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58">
        <v>-3233.3332999999998</v>
      </c>
      <c r="P44" s="61"/>
      <c r="Q44" s="61"/>
      <c r="R44" s="61"/>
      <c r="S44" s="61"/>
      <c r="T44" s="61"/>
      <c r="U44" s="62"/>
    </row>
    <row r="45" spans="1:21" ht="12" thickBot="1" x14ac:dyDescent="0.25">
      <c r="A45" s="79"/>
      <c r="B45" s="67" t="s">
        <v>34</v>
      </c>
      <c r="C45" s="68"/>
      <c r="D45" s="63">
        <v>5477.7626</v>
      </c>
      <c r="E45" s="64"/>
      <c r="F45" s="64"/>
      <c r="G45" s="63">
        <v>63785.1227</v>
      </c>
      <c r="H45" s="65">
        <v>-91.412162635849299</v>
      </c>
      <c r="I45" s="63">
        <v>700.77329999999995</v>
      </c>
      <c r="J45" s="65">
        <v>12.7930571507425</v>
      </c>
      <c r="K45" s="63">
        <v>7585.8685999999998</v>
      </c>
      <c r="L45" s="65">
        <v>11.892849427724</v>
      </c>
      <c r="M45" s="65">
        <v>-0.90762121822147002</v>
      </c>
      <c r="N45" s="63">
        <v>56302.066800000001</v>
      </c>
      <c r="O45" s="63">
        <v>2513926.8305000002</v>
      </c>
      <c r="P45" s="63">
        <v>17</v>
      </c>
      <c r="Q45" s="63">
        <v>25</v>
      </c>
      <c r="R45" s="65">
        <v>-32</v>
      </c>
      <c r="S45" s="63">
        <v>322.221329411765</v>
      </c>
      <c r="T45" s="63">
        <v>1375.8348040000001</v>
      </c>
      <c r="U45" s="66">
        <v>-326.984398119042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31:C31"/>
    <mergeCell ref="B32:C32"/>
    <mergeCell ref="B33:C33"/>
    <mergeCell ref="B34:C34"/>
    <mergeCell ref="B35:C35"/>
  </mergeCells>
  <phoneticPr fontId="27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1"/>
  <sheetViews>
    <sheetView topLeftCell="A16" workbookViewId="0">
      <selection activeCell="B32" sqref="B32:E38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6" t="s">
        <v>72</v>
      </c>
      <c r="B1" s="36" t="s">
        <v>62</v>
      </c>
      <c r="C1" s="36" t="s">
        <v>63</v>
      </c>
      <c r="D1" s="36" t="s">
        <v>64</v>
      </c>
      <c r="E1" s="36" t="s">
        <v>65</v>
      </c>
      <c r="F1" s="36" t="s">
        <v>66</v>
      </c>
      <c r="G1" s="36" t="s">
        <v>65</v>
      </c>
      <c r="H1" s="36" t="s">
        <v>67</v>
      </c>
    </row>
    <row r="2" spans="1:8" x14ac:dyDescent="0.2">
      <c r="A2" s="35">
        <v>1</v>
      </c>
      <c r="B2" s="35">
        <v>12</v>
      </c>
      <c r="C2" s="35">
        <v>59028</v>
      </c>
      <c r="D2" s="35">
        <v>484001.70637094002</v>
      </c>
      <c r="E2" s="35">
        <v>354078.35174786299</v>
      </c>
      <c r="F2" s="35">
        <v>129923.354623077</v>
      </c>
      <c r="G2" s="35">
        <v>354078.35174786299</v>
      </c>
      <c r="H2" s="35">
        <v>0.26843573671929</v>
      </c>
    </row>
    <row r="3" spans="1:8" x14ac:dyDescent="0.2">
      <c r="A3" s="35">
        <v>2</v>
      </c>
      <c r="B3" s="35">
        <v>13</v>
      </c>
      <c r="C3" s="35">
        <v>7703</v>
      </c>
      <c r="D3" s="35">
        <v>77272.126444444395</v>
      </c>
      <c r="E3" s="35">
        <v>59888.659783760697</v>
      </c>
      <c r="F3" s="35">
        <v>17383.4666606838</v>
      </c>
      <c r="G3" s="35">
        <v>59888.659783760697</v>
      </c>
      <c r="H3" s="35">
        <v>0.22496425891918201</v>
      </c>
    </row>
    <row r="4" spans="1:8" x14ac:dyDescent="0.2">
      <c r="A4" s="35">
        <v>3</v>
      </c>
      <c r="B4" s="35">
        <v>14</v>
      </c>
      <c r="C4" s="35">
        <v>94649</v>
      </c>
      <c r="D4" s="35">
        <v>122160.757430028</v>
      </c>
      <c r="E4" s="35">
        <v>88803.527372427503</v>
      </c>
      <c r="F4" s="35">
        <v>33357.2300576005</v>
      </c>
      <c r="G4" s="35">
        <v>88803.527372427503</v>
      </c>
      <c r="H4" s="35">
        <v>0.27306011160504601</v>
      </c>
    </row>
    <row r="5" spans="1:8" x14ac:dyDescent="0.2">
      <c r="A5" s="35">
        <v>4</v>
      </c>
      <c r="B5" s="35">
        <v>15</v>
      </c>
      <c r="C5" s="35">
        <v>2389</v>
      </c>
      <c r="D5" s="35">
        <v>39954.136880160397</v>
      </c>
      <c r="E5" s="35">
        <v>31146.421038658202</v>
      </c>
      <c r="F5" s="35">
        <v>8807.7158415021495</v>
      </c>
      <c r="G5" s="35">
        <v>31146.421038658202</v>
      </c>
      <c r="H5" s="35">
        <v>0.22044565417394199</v>
      </c>
    </row>
    <row r="6" spans="1:8" x14ac:dyDescent="0.2">
      <c r="A6" s="35">
        <v>5</v>
      </c>
      <c r="B6" s="35">
        <v>16</v>
      </c>
      <c r="C6" s="35">
        <v>1602</v>
      </c>
      <c r="D6" s="35">
        <v>104034.622245299</v>
      </c>
      <c r="E6" s="35">
        <v>87189.9227153846</v>
      </c>
      <c r="F6" s="35">
        <v>16844.699529914498</v>
      </c>
      <c r="G6" s="35">
        <v>87189.9227153846</v>
      </c>
      <c r="H6" s="35">
        <v>0.16191436241482299</v>
      </c>
    </row>
    <row r="7" spans="1:8" x14ac:dyDescent="0.2">
      <c r="A7" s="35">
        <v>6</v>
      </c>
      <c r="B7" s="35">
        <v>17</v>
      </c>
      <c r="C7" s="35">
        <v>14641</v>
      </c>
      <c r="D7" s="35">
        <v>237815.787565812</v>
      </c>
      <c r="E7" s="35">
        <v>188287.428803419</v>
      </c>
      <c r="F7" s="35">
        <v>49528.358762393204</v>
      </c>
      <c r="G7" s="35">
        <v>188287.428803419</v>
      </c>
      <c r="H7" s="35">
        <v>0.20826354410422401</v>
      </c>
    </row>
    <row r="8" spans="1:8" x14ac:dyDescent="0.2">
      <c r="A8" s="35">
        <v>7</v>
      </c>
      <c r="B8" s="35">
        <v>18</v>
      </c>
      <c r="C8" s="35">
        <v>67095</v>
      </c>
      <c r="D8" s="35">
        <v>112021.192949573</v>
      </c>
      <c r="E8" s="35">
        <v>90766.665399145306</v>
      </c>
      <c r="F8" s="35">
        <v>21254.5275504274</v>
      </c>
      <c r="G8" s="35">
        <v>90766.665399145306</v>
      </c>
      <c r="H8" s="35">
        <v>0.189736664918354</v>
      </c>
    </row>
    <row r="9" spans="1:8" x14ac:dyDescent="0.2">
      <c r="A9" s="35">
        <v>8</v>
      </c>
      <c r="B9" s="35">
        <v>19</v>
      </c>
      <c r="C9" s="35">
        <v>29611</v>
      </c>
      <c r="D9" s="35">
        <v>189537.169373504</v>
      </c>
      <c r="E9" s="35">
        <v>273301.61408632499</v>
      </c>
      <c r="F9" s="35">
        <v>-83764.444712820507</v>
      </c>
      <c r="G9" s="35">
        <v>273301.61408632499</v>
      </c>
      <c r="H9" s="35">
        <v>-0.44194204751339999</v>
      </c>
    </row>
    <row r="10" spans="1:8" x14ac:dyDescent="0.2">
      <c r="A10" s="35">
        <v>9</v>
      </c>
      <c r="B10" s="35">
        <v>21</v>
      </c>
      <c r="C10" s="35">
        <v>159371</v>
      </c>
      <c r="D10" s="35">
        <v>711411.58611025603</v>
      </c>
      <c r="E10" s="35">
        <v>684667.13306410203</v>
      </c>
      <c r="F10" s="35">
        <v>26744.453046153802</v>
      </c>
      <c r="G10" s="35">
        <v>684667.13306410203</v>
      </c>
      <c r="H10" s="35">
        <v>3.7593502226162701E-2</v>
      </c>
    </row>
    <row r="11" spans="1:8" x14ac:dyDescent="0.2">
      <c r="A11" s="35">
        <v>10</v>
      </c>
      <c r="B11" s="35">
        <v>22</v>
      </c>
      <c r="C11" s="35">
        <v>29417</v>
      </c>
      <c r="D11" s="35">
        <v>404812.95702735003</v>
      </c>
      <c r="E11" s="35">
        <v>348261.761997436</v>
      </c>
      <c r="F11" s="35">
        <v>56551.195029914503</v>
      </c>
      <c r="G11" s="35">
        <v>348261.761997436</v>
      </c>
      <c r="H11" s="35">
        <v>0.13969709725989299</v>
      </c>
    </row>
    <row r="12" spans="1:8" x14ac:dyDescent="0.2">
      <c r="A12" s="35">
        <v>11</v>
      </c>
      <c r="B12" s="35">
        <v>23</v>
      </c>
      <c r="C12" s="35">
        <v>139121.37299999999</v>
      </c>
      <c r="D12" s="35">
        <v>1293158.39531197</v>
      </c>
      <c r="E12" s="35">
        <v>1113067.0509529901</v>
      </c>
      <c r="F12" s="35">
        <v>180091.34435897399</v>
      </c>
      <c r="G12" s="35">
        <v>1113067.0509529901</v>
      </c>
      <c r="H12" s="35">
        <v>0.13926472194887499</v>
      </c>
    </row>
    <row r="13" spans="1:8" x14ac:dyDescent="0.2">
      <c r="A13" s="35">
        <v>12</v>
      </c>
      <c r="B13" s="35">
        <v>24</v>
      </c>
      <c r="C13" s="35">
        <v>16298</v>
      </c>
      <c r="D13" s="35">
        <v>446880.73354359</v>
      </c>
      <c r="E13" s="35">
        <v>403958.869131624</v>
      </c>
      <c r="F13" s="35">
        <v>42921.864411965798</v>
      </c>
      <c r="G13" s="35">
        <v>403958.869131624</v>
      </c>
      <c r="H13" s="35">
        <v>9.6047695034001998E-2</v>
      </c>
    </row>
    <row r="14" spans="1:8" x14ac:dyDescent="0.2">
      <c r="A14" s="35">
        <v>13</v>
      </c>
      <c r="B14" s="35">
        <v>25</v>
      </c>
      <c r="C14" s="35">
        <v>61369</v>
      </c>
      <c r="D14" s="35">
        <v>645357.09779999999</v>
      </c>
      <c r="E14" s="35">
        <v>563914.93559999997</v>
      </c>
      <c r="F14" s="35">
        <v>81442.162200000006</v>
      </c>
      <c r="G14" s="35">
        <v>563914.93559999997</v>
      </c>
      <c r="H14" s="35">
        <v>0.12619705040454901</v>
      </c>
    </row>
    <row r="15" spans="1:8" x14ac:dyDescent="0.2">
      <c r="A15" s="35">
        <v>14</v>
      </c>
      <c r="B15" s="35">
        <v>26</v>
      </c>
      <c r="C15" s="35">
        <v>48404</v>
      </c>
      <c r="D15" s="35">
        <v>287869.78356391302</v>
      </c>
      <c r="E15" s="35">
        <v>246248.06159793501</v>
      </c>
      <c r="F15" s="35">
        <v>41621.721965978402</v>
      </c>
      <c r="G15" s="35">
        <v>246248.06159793501</v>
      </c>
      <c r="H15" s="35">
        <v>0.14458524076646401</v>
      </c>
    </row>
    <row r="16" spans="1:8" x14ac:dyDescent="0.2">
      <c r="A16" s="35">
        <v>15</v>
      </c>
      <c r="B16" s="35">
        <v>27</v>
      </c>
      <c r="C16" s="35">
        <v>136118.073</v>
      </c>
      <c r="D16" s="35">
        <v>1027890.21183333</v>
      </c>
      <c r="E16" s="35">
        <v>955874.50636666699</v>
      </c>
      <c r="F16" s="35">
        <v>72015.705466666695</v>
      </c>
      <c r="G16" s="35">
        <v>955874.50636666699</v>
      </c>
      <c r="H16" s="35">
        <v>7.0061670631360803E-2</v>
      </c>
    </row>
    <row r="17" spans="1:8" x14ac:dyDescent="0.2">
      <c r="A17" s="35">
        <v>16</v>
      </c>
      <c r="B17" s="35">
        <v>29</v>
      </c>
      <c r="C17" s="35">
        <v>303060</v>
      </c>
      <c r="D17" s="35">
        <v>2854170.27125812</v>
      </c>
      <c r="E17" s="35">
        <v>2795151.35177607</v>
      </c>
      <c r="F17" s="35">
        <v>59018.9194820513</v>
      </c>
      <c r="G17" s="35">
        <v>2795151.35177607</v>
      </c>
      <c r="H17" s="35">
        <v>2.0678135455470099E-2</v>
      </c>
    </row>
    <row r="18" spans="1:8" x14ac:dyDescent="0.2">
      <c r="A18" s="35">
        <v>17</v>
      </c>
      <c r="B18" s="35">
        <v>31</v>
      </c>
      <c r="C18" s="35">
        <v>21443.599999999999</v>
      </c>
      <c r="D18" s="35">
        <v>196953.21465925401</v>
      </c>
      <c r="E18" s="35">
        <v>165274.79100887501</v>
      </c>
      <c r="F18" s="35">
        <v>31678.4236503795</v>
      </c>
      <c r="G18" s="35">
        <v>165274.79100887501</v>
      </c>
      <c r="H18" s="35">
        <v>0.16084237926852701</v>
      </c>
    </row>
    <row r="19" spans="1:8" x14ac:dyDescent="0.2">
      <c r="A19" s="35">
        <v>18</v>
      </c>
      <c r="B19" s="35">
        <v>32</v>
      </c>
      <c r="C19" s="35">
        <v>13390.027</v>
      </c>
      <c r="D19" s="35">
        <v>215904.726090137</v>
      </c>
      <c r="E19" s="35">
        <v>196223.17544185399</v>
      </c>
      <c r="F19" s="35">
        <v>19681.550648283199</v>
      </c>
      <c r="G19" s="35">
        <v>196223.17544185399</v>
      </c>
      <c r="H19" s="35">
        <v>9.1158498494685103E-2</v>
      </c>
    </row>
    <row r="20" spans="1:8" x14ac:dyDescent="0.2">
      <c r="A20" s="35">
        <v>19</v>
      </c>
      <c r="B20" s="35">
        <v>33</v>
      </c>
      <c r="C20" s="35">
        <v>33066.197</v>
      </c>
      <c r="D20" s="35">
        <v>484836.99395435298</v>
      </c>
      <c r="E20" s="35">
        <v>383528.03412506601</v>
      </c>
      <c r="F20" s="35">
        <v>101308.95982928701</v>
      </c>
      <c r="G20" s="35">
        <v>383528.03412506601</v>
      </c>
      <c r="H20" s="35">
        <v>0.208954681867417</v>
      </c>
    </row>
    <row r="21" spans="1:8" x14ac:dyDescent="0.2">
      <c r="A21" s="35">
        <v>20</v>
      </c>
      <c r="B21" s="35">
        <v>34</v>
      </c>
      <c r="C21" s="35">
        <v>31341.386999999999</v>
      </c>
      <c r="D21" s="35">
        <v>188286.923165638</v>
      </c>
      <c r="E21" s="35">
        <v>136439.776888853</v>
      </c>
      <c r="F21" s="35">
        <v>51847.146276784697</v>
      </c>
      <c r="G21" s="35">
        <v>136439.776888853</v>
      </c>
      <c r="H21" s="35">
        <v>0.27536243837377</v>
      </c>
    </row>
    <row r="22" spans="1:8" x14ac:dyDescent="0.2">
      <c r="A22" s="35">
        <v>21</v>
      </c>
      <c r="B22" s="35">
        <v>35</v>
      </c>
      <c r="C22" s="35">
        <v>23559.690999999999</v>
      </c>
      <c r="D22" s="35">
        <v>682329.92949380504</v>
      </c>
      <c r="E22" s="35">
        <v>651613.09741858405</v>
      </c>
      <c r="F22" s="35">
        <v>30716.832075221198</v>
      </c>
      <c r="G22" s="35">
        <v>651613.09741858405</v>
      </c>
      <c r="H22" s="35">
        <v>4.5017565179954602E-2</v>
      </c>
    </row>
    <row r="23" spans="1:8" x14ac:dyDescent="0.2">
      <c r="A23" s="35">
        <v>22</v>
      </c>
      <c r="B23" s="35">
        <v>36</v>
      </c>
      <c r="C23" s="35">
        <v>89468.683000000005</v>
      </c>
      <c r="D23" s="35">
        <v>597518.18964601797</v>
      </c>
      <c r="E23" s="35">
        <v>520952.28159243101</v>
      </c>
      <c r="F23" s="35">
        <v>76565.9080535869</v>
      </c>
      <c r="G23" s="35">
        <v>520952.28159243101</v>
      </c>
      <c r="H23" s="35">
        <v>0.128139878216839</v>
      </c>
    </row>
    <row r="24" spans="1:8" x14ac:dyDescent="0.2">
      <c r="A24" s="35">
        <v>23</v>
      </c>
      <c r="B24" s="35">
        <v>37</v>
      </c>
      <c r="C24" s="35">
        <v>120047.296</v>
      </c>
      <c r="D24" s="35">
        <v>827406.57323716802</v>
      </c>
      <c r="E24" s="35">
        <v>749050.76737310004</v>
      </c>
      <c r="F24" s="35">
        <v>78355.805864068199</v>
      </c>
      <c r="G24" s="35">
        <v>749050.76737310004</v>
      </c>
      <c r="H24" s="35">
        <v>9.4700487521517801E-2</v>
      </c>
    </row>
    <row r="25" spans="1:8" x14ac:dyDescent="0.2">
      <c r="A25" s="35">
        <v>24</v>
      </c>
      <c r="B25" s="35">
        <v>38</v>
      </c>
      <c r="C25" s="35">
        <v>128710.70299999999</v>
      </c>
      <c r="D25" s="35">
        <v>591196.73702566396</v>
      </c>
      <c r="E25" s="35">
        <v>566819.37005221203</v>
      </c>
      <c r="F25" s="35">
        <v>24377.366973451299</v>
      </c>
      <c r="G25" s="35">
        <v>566819.37005221203</v>
      </c>
      <c r="H25" s="35">
        <v>4.1233933556695399E-2</v>
      </c>
    </row>
    <row r="26" spans="1:8" x14ac:dyDescent="0.2">
      <c r="A26" s="35">
        <v>25</v>
      </c>
      <c r="B26" s="35">
        <v>39</v>
      </c>
      <c r="C26" s="35">
        <v>59265.705999999998</v>
      </c>
      <c r="D26" s="35">
        <v>92697.346709553007</v>
      </c>
      <c r="E26" s="35">
        <v>67786.756341995002</v>
      </c>
      <c r="F26" s="35">
        <v>24910.590367558001</v>
      </c>
      <c r="G26" s="35">
        <v>67786.756341995002</v>
      </c>
      <c r="H26" s="35">
        <v>0.26873034937677198</v>
      </c>
    </row>
    <row r="27" spans="1:8" x14ac:dyDescent="0.2">
      <c r="A27" s="35">
        <v>26</v>
      </c>
      <c r="B27" s="35">
        <v>42</v>
      </c>
      <c r="C27" s="35">
        <v>5491.3459999999995</v>
      </c>
      <c r="D27" s="35">
        <v>103141.46769999999</v>
      </c>
      <c r="E27" s="35">
        <v>90635.7068</v>
      </c>
      <c r="F27" s="35">
        <v>12505.760899999999</v>
      </c>
      <c r="G27" s="35">
        <v>90635.7068</v>
      </c>
      <c r="H27" s="35">
        <v>0.121248622681758</v>
      </c>
    </row>
    <row r="28" spans="1:8" x14ac:dyDescent="0.2">
      <c r="A28" s="35">
        <v>27</v>
      </c>
      <c r="B28" s="35">
        <v>75</v>
      </c>
      <c r="C28" s="35">
        <v>428</v>
      </c>
      <c r="D28" s="35">
        <v>75651.282051282105</v>
      </c>
      <c r="E28" s="35">
        <v>70443.961538461503</v>
      </c>
      <c r="F28" s="35">
        <v>5207.32051282051</v>
      </c>
      <c r="G28" s="35">
        <v>70443.961538461503</v>
      </c>
      <c r="H28" s="35">
        <v>6.88332090563991E-2</v>
      </c>
    </row>
    <row r="29" spans="1:8" x14ac:dyDescent="0.2">
      <c r="A29" s="35">
        <v>28</v>
      </c>
      <c r="B29" s="35">
        <v>76</v>
      </c>
      <c r="C29" s="35">
        <v>1766</v>
      </c>
      <c r="D29" s="35">
        <v>305034.895384615</v>
      </c>
      <c r="E29" s="35">
        <v>288199.97968717897</v>
      </c>
      <c r="F29" s="35">
        <v>16834.915697435899</v>
      </c>
      <c r="G29" s="35">
        <v>288199.97968717897</v>
      </c>
      <c r="H29" s="35">
        <v>5.5190130546241001E-2</v>
      </c>
    </row>
    <row r="30" spans="1:8" x14ac:dyDescent="0.2">
      <c r="A30" s="35">
        <v>29</v>
      </c>
      <c r="B30" s="35">
        <v>99</v>
      </c>
      <c r="C30" s="35">
        <v>15</v>
      </c>
      <c r="D30" s="35">
        <v>5477.7626503290203</v>
      </c>
      <c r="E30" s="35">
        <v>4776.9893048937302</v>
      </c>
      <c r="F30" s="35">
        <v>700.77334543529196</v>
      </c>
      <c r="G30" s="35">
        <v>4776.9893048937302</v>
      </c>
      <c r="H30" s="35">
        <v>0.127930578626513</v>
      </c>
    </row>
    <row r="31" spans="1:8" x14ac:dyDescent="0.2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x14ac:dyDescent="0.2">
      <c r="A32" s="3"/>
      <c r="B32" s="33">
        <v>70</v>
      </c>
      <c r="C32" s="33">
        <v>58</v>
      </c>
      <c r="D32" s="33">
        <v>81457.31</v>
      </c>
      <c r="E32" s="33">
        <v>79447.94</v>
      </c>
      <c r="F32" s="30"/>
      <c r="G32" s="30"/>
      <c r="H32" s="3"/>
    </row>
    <row r="33" spans="1:8" x14ac:dyDescent="0.2">
      <c r="A33" s="3"/>
      <c r="B33" s="33">
        <v>71</v>
      </c>
      <c r="C33" s="33">
        <v>44</v>
      </c>
      <c r="D33" s="33">
        <v>84594.91</v>
      </c>
      <c r="E33" s="33">
        <v>105717.12</v>
      </c>
      <c r="F33" s="30"/>
      <c r="G33" s="30"/>
      <c r="H33" s="3"/>
    </row>
    <row r="34" spans="1:8" x14ac:dyDescent="0.2">
      <c r="A34" s="3"/>
      <c r="B34" s="33">
        <v>72</v>
      </c>
      <c r="C34" s="33">
        <v>24</v>
      </c>
      <c r="D34" s="33">
        <v>69754.73</v>
      </c>
      <c r="E34" s="33">
        <v>69347.009999999995</v>
      </c>
      <c r="F34" s="30"/>
      <c r="G34" s="30"/>
      <c r="H34" s="3"/>
    </row>
    <row r="35" spans="1:8" x14ac:dyDescent="0.2">
      <c r="A35" s="3"/>
      <c r="B35" s="33">
        <v>73</v>
      </c>
      <c r="C35" s="33">
        <v>77</v>
      </c>
      <c r="D35" s="33">
        <v>97262.51</v>
      </c>
      <c r="E35" s="33">
        <v>116966.71</v>
      </c>
      <c r="F35" s="30"/>
      <c r="G35" s="30"/>
      <c r="H35" s="3"/>
    </row>
    <row r="36" spans="1:8" x14ac:dyDescent="0.2">
      <c r="A36" s="3"/>
      <c r="B36" s="33">
        <v>74</v>
      </c>
      <c r="C36" s="33">
        <v>56</v>
      </c>
      <c r="D36" s="33">
        <v>48.89</v>
      </c>
      <c r="E36" s="33">
        <v>4341.91</v>
      </c>
      <c r="F36" s="30"/>
      <c r="G36" s="30"/>
      <c r="H36" s="3"/>
    </row>
    <row r="37" spans="1:8" x14ac:dyDescent="0.2">
      <c r="A37" s="3"/>
      <c r="B37" s="33">
        <v>77</v>
      </c>
      <c r="C37" s="33">
        <v>56</v>
      </c>
      <c r="D37" s="33">
        <v>69643.61</v>
      </c>
      <c r="E37" s="33">
        <v>80699.22</v>
      </c>
      <c r="F37" s="30"/>
      <c r="G37" s="30"/>
      <c r="H37" s="3"/>
    </row>
    <row r="38" spans="1:8" x14ac:dyDescent="0.2">
      <c r="A38" s="30"/>
      <c r="B38" s="37">
        <v>78</v>
      </c>
      <c r="C38" s="33">
        <v>32</v>
      </c>
      <c r="D38" s="33">
        <v>31248.75</v>
      </c>
      <c r="E38" s="33">
        <v>26876.19</v>
      </c>
      <c r="F38" s="30"/>
      <c r="G38" s="30"/>
      <c r="H38" s="30"/>
    </row>
    <row r="39" spans="1:8" x14ac:dyDescent="0.2">
      <c r="A39" s="30"/>
      <c r="B39" s="31"/>
      <c r="C39" s="30"/>
      <c r="D39" s="30"/>
      <c r="E39" s="30"/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1"/>
      <c r="D41" s="31"/>
      <c r="E41" s="31"/>
      <c r="F41" s="31"/>
      <c r="G41" s="31"/>
      <c r="H41" s="31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0"/>
      <c r="D43" s="30"/>
      <c r="E43" s="30"/>
      <c r="F43" s="30"/>
      <c r="G43" s="30"/>
      <c r="H43" s="30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</sheetData>
  <phoneticPr fontId="2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2016-03-05T00:43:28Z</dcterms:modified>
</cp:coreProperties>
</file>