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<sst xmlns="http://schemas.openxmlformats.org/spreadsheetml/2006/main" count="120" uniqueCount="79">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</sst>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19270849.261599991</v>
      </c>
      <c r="F3" s="25">
        <f>RA!I7</f>
        <v>1117907.0401000001</v>
      </c>
      <c r="G3" s="16">
        <f>SUM(G4:G42)</f>
        <v>18152942.221499994</v>
      </c>
      <c r="H3" s="27">
        <f>RA!J7</f>
        <v>5.8010263321793198</v>
      </c>
      <c r="I3" s="20">
        <f>SUM(I4:I42)</f>
        <v>19270852.460611925</v>
      </c>
      <c r="J3" s="21">
        <f>SUM(J4:J42)</f>
        <v>18152942.085232496</v>
      </c>
      <c r="K3" s="22">
        <f>E3-I3</f>
        <v>-3.1990119330585003</v>
      </c>
      <c r="L3" s="22">
        <f>G3-J3</f>
        <v>0.13626749813556671</v>
      </c>
    </row>
    <row r="4" spans="1:13">
      <c r="A4" s="70">
        <f>RA!A8</f>
        <v>42573</v>
      </c>
      <c r="B4" s="12">
        <v>12</v>
      </c>
      <c r="C4" s="65" t="s">
        <v>6</v>
      </c>
      <c r="D4" s="65"/>
      <c r="E4" s="15">
        <f>VLOOKUP(C4,RA!B8:D35,3,0)</f>
        <v>770811.1692</v>
      </c>
      <c r="F4" s="25">
        <f>VLOOKUP(C4,RA!B8:I38,8,0)</f>
        <v>135362.67869999999</v>
      </c>
      <c r="G4" s="16">
        <f t="shared" ref="G4:G42" si="0">E4-F4</f>
        <v>635448.49050000007</v>
      </c>
      <c r="H4" s="27">
        <f>RA!J8</f>
        <v>17.561068664909001</v>
      </c>
      <c r="I4" s="20">
        <f>VLOOKUP(B4,RMS!B:D,3,FALSE)</f>
        <v>770811.89782564098</v>
      </c>
      <c r="J4" s="21">
        <f>VLOOKUP(B4,RMS!B:E,4,FALSE)</f>
        <v>635448.50094358996</v>
      </c>
      <c r="K4" s="22">
        <f t="shared" ref="K4:K42" si="1">E4-I4</f>
        <v>-0.72862564097158611</v>
      </c>
      <c r="L4" s="22">
        <f t="shared" ref="L4:L42" si="2">G4-J4</f>
        <v>-1.0443589882925153E-2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86236.929399999994</v>
      </c>
      <c r="F5" s="25">
        <f>VLOOKUP(C5,RA!B9:I39,8,0)</f>
        <v>18046.136399999999</v>
      </c>
      <c r="G5" s="16">
        <f t="shared" si="0"/>
        <v>68190.792999999991</v>
      </c>
      <c r="H5" s="27">
        <f>RA!J9</f>
        <v>20.926227922952901</v>
      </c>
      <c r="I5" s="20">
        <f>VLOOKUP(B5,RMS!B:D,3,FALSE)</f>
        <v>86236.957591453</v>
      </c>
      <c r="J5" s="21">
        <f>VLOOKUP(B5,RMS!B:E,4,FALSE)</f>
        <v>68190.791603418795</v>
      </c>
      <c r="K5" s="22">
        <f t="shared" si="1"/>
        <v>-2.8191453006002121E-2</v>
      </c>
      <c r="L5" s="22">
        <f t="shared" si="2"/>
        <v>1.3965811958769336E-3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130753.9577</v>
      </c>
      <c r="F6" s="25">
        <f>VLOOKUP(C6,RA!B10:I40,8,0)</f>
        <v>40780.109600000003</v>
      </c>
      <c r="G6" s="16">
        <f t="shared" si="0"/>
        <v>89973.848100000003</v>
      </c>
      <c r="H6" s="27">
        <f>RA!J10</f>
        <v>31.188432317716401</v>
      </c>
      <c r="I6" s="20">
        <f>VLOOKUP(B6,RMS!B:D,3,FALSE)</f>
        <v>130756.35203415</v>
      </c>
      <c r="J6" s="21">
        <f>VLOOKUP(B6,RMS!B:E,4,FALSE)</f>
        <v>89973.850087063896</v>
      </c>
      <c r="K6" s="22">
        <f>E6-I6</f>
        <v>-2.3943341499980306</v>
      </c>
      <c r="L6" s="22">
        <f t="shared" si="2"/>
        <v>-1.9870638934662566E-3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50854.432099999998</v>
      </c>
      <c r="F7" s="25">
        <f>VLOOKUP(C7,RA!B11:I41,8,0)</f>
        <v>6011.0924999999997</v>
      </c>
      <c r="G7" s="16">
        <f t="shared" si="0"/>
        <v>44843.339599999999</v>
      </c>
      <c r="H7" s="27">
        <f>RA!J11</f>
        <v>11.820193937432601</v>
      </c>
      <c r="I7" s="20">
        <f>VLOOKUP(B7,RMS!B:D,3,FALSE)</f>
        <v>50854.478905861899</v>
      </c>
      <c r="J7" s="21">
        <f>VLOOKUP(B7,RMS!B:E,4,FALSE)</f>
        <v>44843.339106398897</v>
      </c>
      <c r="K7" s="22">
        <f t="shared" si="1"/>
        <v>-4.6805861900793388E-2</v>
      </c>
      <c r="L7" s="22">
        <f t="shared" si="2"/>
        <v>4.9360110278939828E-4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156582.32250000001</v>
      </c>
      <c r="F8" s="25">
        <f>VLOOKUP(C8,RA!B12:I42,8,0)</f>
        <v>18534.478200000001</v>
      </c>
      <c r="G8" s="16">
        <f t="shared" si="0"/>
        <v>138047.8443</v>
      </c>
      <c r="H8" s="27">
        <f>RA!J12</f>
        <v>11.836890591528901</v>
      </c>
      <c r="I8" s="20">
        <f>VLOOKUP(B8,RMS!B:D,3,FALSE)</f>
        <v>156582.34625982901</v>
      </c>
      <c r="J8" s="21">
        <f>VLOOKUP(B8,RMS!B:E,4,FALSE)</f>
        <v>138047.84208119599</v>
      </c>
      <c r="K8" s="22">
        <f t="shared" si="1"/>
        <v>-2.375982899684459E-2</v>
      </c>
      <c r="L8" s="22">
        <f t="shared" si="2"/>
        <v>2.2188040020409971E-3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277082.90090000001</v>
      </c>
      <c r="F9" s="25">
        <f>VLOOKUP(C9,RA!B13:I43,8,0)</f>
        <v>20301.137999999999</v>
      </c>
      <c r="G9" s="16">
        <f t="shared" si="0"/>
        <v>256781.7629</v>
      </c>
      <c r="H9" s="27">
        <f>RA!J13</f>
        <v>7.3267379307995402</v>
      </c>
      <c r="I9" s="20">
        <f>VLOOKUP(B9,RMS!B:D,3,FALSE)</f>
        <v>277083.04401025601</v>
      </c>
      <c r="J9" s="21">
        <f>VLOOKUP(B9,RMS!B:E,4,FALSE)</f>
        <v>256781.761082051</v>
      </c>
      <c r="K9" s="22">
        <f t="shared" si="1"/>
        <v>-0.14311025600181893</v>
      </c>
      <c r="L9" s="22">
        <f t="shared" si="2"/>
        <v>1.8179489998146892E-3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105399.4718</v>
      </c>
      <c r="F10" s="25">
        <f>VLOOKUP(C10,RA!B14:I43,8,0)</f>
        <v>20396.061699999998</v>
      </c>
      <c r="G10" s="16">
        <f t="shared" si="0"/>
        <v>85003.410100000008</v>
      </c>
      <c r="H10" s="27">
        <f>RA!J14</f>
        <v>19.351199158476199</v>
      </c>
      <c r="I10" s="20">
        <f>VLOOKUP(B10,RMS!B:D,3,FALSE)</f>
        <v>105399.47681453</v>
      </c>
      <c r="J10" s="21">
        <f>VLOOKUP(B10,RMS!B:E,4,FALSE)</f>
        <v>85003.406364957307</v>
      </c>
      <c r="K10" s="22">
        <f t="shared" si="1"/>
        <v>-5.0145300047006458E-3</v>
      </c>
      <c r="L10" s="22">
        <f t="shared" si="2"/>
        <v>3.735042701009661E-3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98327.0677</v>
      </c>
      <c r="F11" s="25">
        <f>VLOOKUP(C11,RA!B15:I44,8,0)</f>
        <v>2198.8157000000001</v>
      </c>
      <c r="G11" s="16">
        <f t="shared" si="0"/>
        <v>96128.251999999993</v>
      </c>
      <c r="H11" s="27">
        <f>RA!J15</f>
        <v>2.2362262512583801</v>
      </c>
      <c r="I11" s="20">
        <f>VLOOKUP(B11,RMS!B:D,3,FALSE)</f>
        <v>98327.094883760699</v>
      </c>
      <c r="J11" s="21">
        <f>VLOOKUP(B11,RMS!B:E,4,FALSE)</f>
        <v>96128.252733333298</v>
      </c>
      <c r="K11" s="22">
        <f t="shared" si="1"/>
        <v>-2.7183760699699633E-2</v>
      </c>
      <c r="L11" s="22">
        <f t="shared" si="2"/>
        <v>-7.333333051064983E-4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1102663.8462</v>
      </c>
      <c r="F12" s="25">
        <f>VLOOKUP(C12,RA!B16:I45,8,0)</f>
        <v>25951.243399999999</v>
      </c>
      <c r="G12" s="16">
        <f t="shared" si="0"/>
        <v>1076712.6028</v>
      </c>
      <c r="H12" s="27">
        <f>RA!J16</f>
        <v>2.3535045144930802</v>
      </c>
      <c r="I12" s="20">
        <f>VLOOKUP(B12,RMS!B:D,3,FALSE)</f>
        <v>1102662.7386902701</v>
      </c>
      <c r="J12" s="21">
        <f>VLOOKUP(B12,RMS!B:E,4,FALSE)</f>
        <v>1076712.6030333301</v>
      </c>
      <c r="K12" s="22">
        <f t="shared" si="1"/>
        <v>1.1075097299180925</v>
      </c>
      <c r="L12" s="22">
        <f t="shared" si="2"/>
        <v>-2.3333006538450718E-4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1117295.1864</v>
      </c>
      <c r="F13" s="25">
        <f>VLOOKUP(C13,RA!B17:I46,8,0)</f>
        <v>27312.399300000001</v>
      </c>
      <c r="G13" s="16">
        <f t="shared" si="0"/>
        <v>1089982.7871000001</v>
      </c>
      <c r="H13" s="27">
        <f>RA!J17</f>
        <v>2.4445106031470898</v>
      </c>
      <c r="I13" s="20">
        <f>VLOOKUP(B13,RMS!B:D,3,FALSE)</f>
        <v>1117295.19274274</v>
      </c>
      <c r="J13" s="21">
        <f>VLOOKUP(B13,RMS!B:E,4,FALSE)</f>
        <v>1089982.7881897399</v>
      </c>
      <c r="K13" s="22">
        <f t="shared" si="1"/>
        <v>-6.3427400309592485E-3</v>
      </c>
      <c r="L13" s="22">
        <f t="shared" si="2"/>
        <v>-1.0897398460656404E-3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1802596.8069</v>
      </c>
      <c r="F14" s="25">
        <f>VLOOKUP(C14,RA!B18:I47,8,0)</f>
        <v>227764.76269999999</v>
      </c>
      <c r="G14" s="16">
        <f t="shared" si="0"/>
        <v>1574832.0441999999</v>
      </c>
      <c r="H14" s="27">
        <f>RA!J18</f>
        <v>12.6353692532994</v>
      </c>
      <c r="I14" s="20">
        <f>VLOOKUP(B14,RMS!B:D,3,FALSE)</f>
        <v>1802595.8371196601</v>
      </c>
      <c r="J14" s="21">
        <f>VLOOKUP(B14,RMS!B:E,4,FALSE)</f>
        <v>1574832.0180222201</v>
      </c>
      <c r="K14" s="22">
        <f t="shared" si="1"/>
        <v>0.96978033985942602</v>
      </c>
      <c r="L14" s="22">
        <f t="shared" si="2"/>
        <v>2.6177779771387577E-2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436607.69709999999</v>
      </c>
      <c r="F15" s="25">
        <f>VLOOKUP(C15,RA!B19:I48,8,0)</f>
        <v>22212.147300000001</v>
      </c>
      <c r="G15" s="16">
        <f t="shared" si="0"/>
        <v>414395.54979999998</v>
      </c>
      <c r="H15" s="27">
        <f>RA!J19</f>
        <v>5.0874383222136697</v>
      </c>
      <c r="I15" s="20">
        <f>VLOOKUP(B15,RMS!B:D,3,FALSE)</f>
        <v>436607.735274359</v>
      </c>
      <c r="J15" s="21">
        <f>VLOOKUP(B15,RMS!B:E,4,FALSE)</f>
        <v>414395.54760341899</v>
      </c>
      <c r="K15" s="22">
        <f t="shared" si="1"/>
        <v>-3.8174359011463821E-2</v>
      </c>
      <c r="L15" s="22">
        <f t="shared" si="2"/>
        <v>2.1965809864923358E-3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1153644.2413999999</v>
      </c>
      <c r="F16" s="25">
        <f>VLOOKUP(C16,RA!B20:I49,8,0)</f>
        <v>-21012.988799999999</v>
      </c>
      <c r="G16" s="16">
        <f t="shared" si="0"/>
        <v>1174657.2301999999</v>
      </c>
      <c r="H16" s="27">
        <f>RA!J20</f>
        <v>-1.82144443199402</v>
      </c>
      <c r="I16" s="20">
        <f>VLOOKUP(B16,RMS!B:D,3,FALSE)</f>
        <v>1153644.0940906</v>
      </c>
      <c r="J16" s="21">
        <f>VLOOKUP(B16,RMS!B:E,4,FALSE)</f>
        <v>1174657.2302000001</v>
      </c>
      <c r="K16" s="22">
        <f t="shared" si="1"/>
        <v>0.14730939990840852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343214.1789</v>
      </c>
      <c r="F17" s="25">
        <f>VLOOKUP(C17,RA!B21:I50,8,0)</f>
        <v>45852.358</v>
      </c>
      <c r="G17" s="16">
        <f t="shared" si="0"/>
        <v>297361.82089999999</v>
      </c>
      <c r="H17" s="27">
        <f>RA!J21</f>
        <v>13.3596922326917</v>
      </c>
      <c r="I17" s="20">
        <f>VLOOKUP(B17,RMS!B:D,3,FALSE)</f>
        <v>343213.50750977203</v>
      </c>
      <c r="J17" s="21">
        <f>VLOOKUP(B17,RMS!B:E,4,FALSE)</f>
        <v>297361.82080732897</v>
      </c>
      <c r="K17" s="22">
        <f t="shared" si="1"/>
        <v>0.67139022797346115</v>
      </c>
      <c r="L17" s="22">
        <f t="shared" si="2"/>
        <v>9.2671019956469536E-5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1440384.7405999999</v>
      </c>
      <c r="F18" s="25">
        <f>VLOOKUP(C18,RA!B22:I51,8,0)</f>
        <v>78437.827900000004</v>
      </c>
      <c r="G18" s="16">
        <f t="shared" si="0"/>
        <v>1361946.9127</v>
      </c>
      <c r="H18" s="27">
        <f>RA!J22</f>
        <v>5.4456164168558399</v>
      </c>
      <c r="I18" s="20">
        <f>VLOOKUP(B18,RMS!B:D,3,FALSE)</f>
        <v>1440386.2910152499</v>
      </c>
      <c r="J18" s="21">
        <f>VLOOKUP(B18,RMS!B:E,4,FALSE)</f>
        <v>1361946.9093579799</v>
      </c>
      <c r="K18" s="22">
        <f t="shared" si="1"/>
        <v>-1.5504152500070632</v>
      </c>
      <c r="L18" s="22">
        <f t="shared" si="2"/>
        <v>3.3420200925320387E-3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2842238.9158000001</v>
      </c>
      <c r="F19" s="25">
        <f>VLOOKUP(C19,RA!B23:I52,8,0)</f>
        <v>12271.3737</v>
      </c>
      <c r="G19" s="16">
        <f t="shared" si="0"/>
        <v>2829967.5421000002</v>
      </c>
      <c r="H19" s="27">
        <f>RA!J23</f>
        <v>0.43175025265411199</v>
      </c>
      <c r="I19" s="20">
        <f>VLOOKUP(B19,RMS!B:D,3,FALSE)</f>
        <v>2842239.6470940202</v>
      </c>
      <c r="J19" s="21">
        <f>VLOOKUP(B19,RMS!B:E,4,FALSE)</f>
        <v>2829967.5717324801</v>
      </c>
      <c r="K19" s="22">
        <f t="shared" si="1"/>
        <v>-0.73129402007907629</v>
      </c>
      <c r="L19" s="22">
        <f t="shared" si="2"/>
        <v>-2.9632479883730412E-2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294620.55699999997</v>
      </c>
      <c r="F20" s="25">
        <f>VLOOKUP(C20,RA!B24:I53,8,0)</f>
        <v>43821.742899999997</v>
      </c>
      <c r="G20" s="16">
        <f t="shared" si="0"/>
        <v>250798.81409999996</v>
      </c>
      <c r="H20" s="27">
        <f>RA!J24</f>
        <v>14.8739596945369</v>
      </c>
      <c r="I20" s="20">
        <f>VLOOKUP(B20,RMS!B:D,3,FALSE)</f>
        <v>294620.56149003899</v>
      </c>
      <c r="J20" s="21">
        <f>VLOOKUP(B20,RMS!B:E,4,FALSE)</f>
        <v>250798.82078570299</v>
      </c>
      <c r="K20" s="22">
        <f t="shared" si="1"/>
        <v>-4.4900390203110874E-3</v>
      </c>
      <c r="L20" s="22">
        <f t="shared" si="2"/>
        <v>-6.6857030324172229E-3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307537.00400000002</v>
      </c>
      <c r="F21" s="25">
        <f>VLOOKUP(C21,RA!B25:I54,8,0)</f>
        <v>23800.622500000001</v>
      </c>
      <c r="G21" s="16">
        <f t="shared" si="0"/>
        <v>283736.38150000002</v>
      </c>
      <c r="H21" s="27">
        <f>RA!J25</f>
        <v>7.7391085269205497</v>
      </c>
      <c r="I21" s="20">
        <f>VLOOKUP(B21,RMS!B:D,3,FALSE)</f>
        <v>307536.99243101903</v>
      </c>
      <c r="J21" s="21">
        <f>VLOOKUP(B21,RMS!B:E,4,FALSE)</f>
        <v>283736.37547177798</v>
      </c>
      <c r="K21" s="22">
        <f t="shared" si="1"/>
        <v>1.1568980989977717E-2</v>
      </c>
      <c r="L21" s="22">
        <f t="shared" si="2"/>
        <v>6.0282220365479589E-3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777689.95680000004</v>
      </c>
      <c r="F22" s="25">
        <f>VLOOKUP(C22,RA!B26:I55,8,0)</f>
        <v>139125.65119999999</v>
      </c>
      <c r="G22" s="16">
        <f t="shared" si="0"/>
        <v>638564.30560000008</v>
      </c>
      <c r="H22" s="27">
        <f>RA!J26</f>
        <v>17.889603688913201</v>
      </c>
      <c r="I22" s="20">
        <f>VLOOKUP(B22,RMS!B:D,3,FALSE)</f>
        <v>777689.88132325804</v>
      </c>
      <c r="J22" s="21">
        <f>VLOOKUP(B22,RMS!B:E,4,FALSE)</f>
        <v>638564.29294555704</v>
      </c>
      <c r="K22" s="22">
        <f t="shared" si="1"/>
        <v>7.5476742000319064E-2</v>
      </c>
      <c r="L22" s="22">
        <f t="shared" si="2"/>
        <v>1.2654443038627505E-2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223393.06</v>
      </c>
      <c r="F23" s="25">
        <f>VLOOKUP(C23,RA!B27:I56,8,0)</f>
        <v>60762.022900000004</v>
      </c>
      <c r="G23" s="16">
        <f t="shared" si="0"/>
        <v>162631.03709999999</v>
      </c>
      <c r="H23" s="27">
        <f>RA!J27</f>
        <v>27.1996018587149</v>
      </c>
      <c r="I23" s="20">
        <f>VLOOKUP(B23,RMS!B:D,3,FALSE)</f>
        <v>223392.9023172</v>
      </c>
      <c r="J23" s="21">
        <f>VLOOKUP(B23,RMS!B:E,4,FALSE)</f>
        <v>162631.04491074401</v>
      </c>
      <c r="K23" s="22">
        <f t="shared" si="1"/>
        <v>0.15768279999610968</v>
      </c>
      <c r="L23" s="22">
        <f t="shared" si="2"/>
        <v>-7.810744020389393E-3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985666.16070000001</v>
      </c>
      <c r="F24" s="25">
        <f>VLOOKUP(C24,RA!B28:I57,8,0)</f>
        <v>51204.037600000003</v>
      </c>
      <c r="G24" s="16">
        <f t="shared" si="0"/>
        <v>934462.12309999997</v>
      </c>
      <c r="H24" s="27">
        <f>RA!J28</f>
        <v>5.1948661363839399</v>
      </c>
      <c r="I24" s="20">
        <f>VLOOKUP(B24,RMS!B:D,3,FALSE)</f>
        <v>985666.160669912</v>
      </c>
      <c r="J24" s="21">
        <f>VLOOKUP(B24,RMS!B:E,4,FALSE)</f>
        <v>934462.13837699103</v>
      </c>
      <c r="K24" s="22">
        <f t="shared" si="1"/>
        <v>3.0088005587458611E-5</v>
      </c>
      <c r="L24" s="22">
        <f t="shared" si="2"/>
        <v>-1.5276991063728929E-2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647960.20429999998</v>
      </c>
      <c r="F25" s="25">
        <f>VLOOKUP(C25,RA!B29:I58,8,0)</f>
        <v>100282.2038</v>
      </c>
      <c r="G25" s="16">
        <f t="shared" si="0"/>
        <v>547678.00049999997</v>
      </c>
      <c r="H25" s="27">
        <f>RA!J29</f>
        <v>15.476599200769799</v>
      </c>
      <c r="I25" s="20">
        <f>VLOOKUP(B25,RMS!B:D,3,FALSE)</f>
        <v>647961.01378761104</v>
      </c>
      <c r="J25" s="21">
        <f>VLOOKUP(B25,RMS!B:E,4,FALSE)</f>
        <v>547677.99511898297</v>
      </c>
      <c r="K25" s="22">
        <f t="shared" si="1"/>
        <v>-0.80948761105537415</v>
      </c>
      <c r="L25" s="22">
        <f t="shared" si="2"/>
        <v>5.3810169920325279E-3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1110488.0449000001</v>
      </c>
      <c r="F26" s="25">
        <f>VLOOKUP(C26,RA!B30:I59,8,0)</f>
        <v>110982.0134</v>
      </c>
      <c r="G26" s="16">
        <f t="shared" si="0"/>
        <v>999506.03150000004</v>
      </c>
      <c r="H26" s="27">
        <f>RA!J30</f>
        <v>9.9939854291717296</v>
      </c>
      <c r="I26" s="20">
        <f>VLOOKUP(B26,RMS!B:D,3,FALSE)</f>
        <v>1110487.98354602</v>
      </c>
      <c r="J26" s="21">
        <f>VLOOKUP(B26,RMS!B:E,4,FALSE)</f>
        <v>999505.99536760501</v>
      </c>
      <c r="K26" s="22">
        <f t="shared" si="1"/>
        <v>6.1353980097919703E-2</v>
      </c>
      <c r="L26" s="22">
        <f t="shared" si="2"/>
        <v>3.6132395034655929E-2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953481.18290000001</v>
      </c>
      <c r="F27" s="25">
        <f>VLOOKUP(C27,RA!B31:I60,8,0)</f>
        <v>9712.8235999999997</v>
      </c>
      <c r="G27" s="16">
        <f t="shared" si="0"/>
        <v>943768.35930000001</v>
      </c>
      <c r="H27" s="27">
        <f>RA!J31</f>
        <v>1.0186696679695999</v>
      </c>
      <c r="I27" s="20">
        <f>VLOOKUP(B27,RMS!B:D,3,FALSE)</f>
        <v>953481.12505840696</v>
      </c>
      <c r="J27" s="21">
        <f>VLOOKUP(B27,RMS!B:E,4,FALSE)</f>
        <v>943768.26737256604</v>
      </c>
      <c r="K27" s="22">
        <f t="shared" si="1"/>
        <v>5.7841593050397933E-2</v>
      </c>
      <c r="L27" s="22">
        <f t="shared" si="2"/>
        <v>9.1927433968521655E-2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112724.6434</v>
      </c>
      <c r="F28" s="25">
        <f>VLOOKUP(C28,RA!B32:I61,8,0)</f>
        <v>25197.424200000001</v>
      </c>
      <c r="G28" s="16">
        <f t="shared" si="0"/>
        <v>87527.219199999992</v>
      </c>
      <c r="H28" s="27">
        <f>RA!J32</f>
        <v>22.353075104072602</v>
      </c>
      <c r="I28" s="20">
        <f>VLOOKUP(B28,RMS!B:D,3,FALSE)</f>
        <v>112724.57243950501</v>
      </c>
      <c r="J28" s="21">
        <f>VLOOKUP(B28,RMS!B:E,4,FALSE)</f>
        <v>87527.229797624095</v>
      </c>
      <c r="K28" s="22">
        <f t="shared" si="1"/>
        <v>7.0960494995233603E-2</v>
      </c>
      <c r="L28" s="22">
        <f t="shared" si="2"/>
        <v>-1.0597624102956615E-2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199203.76639999999</v>
      </c>
      <c r="F30" s="25">
        <f>VLOOKUP(C30,RA!B34:I64,8,0)</f>
        <v>26520.970499999999</v>
      </c>
      <c r="G30" s="16">
        <f t="shared" si="0"/>
        <v>172682.7959</v>
      </c>
      <c r="H30" s="27">
        <f>RA!J34</f>
        <v>13.3134884843222</v>
      </c>
      <c r="I30" s="20">
        <f>VLOOKUP(B30,RMS!B:D,3,FALSE)</f>
        <v>199203.76560000001</v>
      </c>
      <c r="J30" s="21">
        <f>VLOOKUP(B30,RMS!B:E,4,FALSE)</f>
        <v>172682.7709</v>
      </c>
      <c r="K30" s="22">
        <f t="shared" si="1"/>
        <v>7.9999997979030013E-4</v>
      </c>
      <c r="L30" s="22">
        <f t="shared" si="2"/>
        <v>2.4999999994179234E-2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130225.61</v>
      </c>
      <c r="F32" s="25">
        <f>VLOOKUP(C32,RA!B34:I65,8,0)</f>
        <v>-22434.99</v>
      </c>
      <c r="G32" s="16">
        <f t="shared" si="0"/>
        <v>152660.6</v>
      </c>
      <c r="H32" s="27">
        <f>RA!J34</f>
        <v>13.3134884843222</v>
      </c>
      <c r="I32" s="20">
        <f>VLOOKUP(B32,RMS!B:D,3,FALSE)</f>
        <v>130225.61</v>
      </c>
      <c r="J32" s="21">
        <f>VLOOKUP(B32,RMS!B:E,4,FALSE)</f>
        <v>152660.6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342043.87</v>
      </c>
      <c r="F33" s="25">
        <f>VLOOKUP(C33,RA!B34:I65,8,0)</f>
        <v>-49660.73</v>
      </c>
      <c r="G33" s="16">
        <f t="shared" si="0"/>
        <v>391704.6</v>
      </c>
      <c r="H33" s="27">
        <f>RA!J34</f>
        <v>13.3134884843222</v>
      </c>
      <c r="I33" s="20">
        <f>VLOOKUP(B33,RMS!B:D,3,FALSE)</f>
        <v>342043.87</v>
      </c>
      <c r="J33" s="21">
        <f>VLOOKUP(B33,RMS!B:E,4,FALSE)</f>
        <v>391704.6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460042.77</v>
      </c>
      <c r="F34" s="25">
        <f>VLOOKUP(C34,RA!B34:I66,8,0)</f>
        <v>-19526.63</v>
      </c>
      <c r="G34" s="16">
        <f t="shared" si="0"/>
        <v>479569.4</v>
      </c>
      <c r="H34" s="27">
        <f>RA!J35</f>
        <v>0</v>
      </c>
      <c r="I34" s="20">
        <f>VLOOKUP(B34,RMS!B:D,3,FALSE)</f>
        <v>460042.77</v>
      </c>
      <c r="J34" s="21">
        <f>VLOOKUP(B34,RMS!B:E,4,FALSE)</f>
        <v>479569.4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293406.13</v>
      </c>
      <c r="F35" s="25">
        <f>VLOOKUP(C35,RA!B34:I67,8,0)</f>
        <v>-71767.86</v>
      </c>
      <c r="G35" s="16">
        <f t="shared" si="0"/>
        <v>365173.99</v>
      </c>
      <c r="H35" s="27">
        <f>RA!J34</f>
        <v>13.3134884843222</v>
      </c>
      <c r="I35" s="20">
        <f>VLOOKUP(B35,RMS!B:D,3,FALSE)</f>
        <v>293406.13</v>
      </c>
      <c r="J35" s="21">
        <f>VLOOKUP(B35,RMS!B:E,4,FALSE)</f>
        <v>365173.99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46480.341699999997</v>
      </c>
      <c r="F37" s="25">
        <f>VLOOKUP(C37,RA!B8:I68,8,0)</f>
        <v>2978.3117999999999</v>
      </c>
      <c r="G37" s="16">
        <f t="shared" si="0"/>
        <v>43502.029899999994</v>
      </c>
      <c r="H37" s="27">
        <f>RA!J35</f>
        <v>0</v>
      </c>
      <c r="I37" s="20">
        <f>VLOOKUP(B37,RMS!B:D,3,FALSE)</f>
        <v>46480.341880341897</v>
      </c>
      <c r="J37" s="21">
        <f>VLOOKUP(B37,RMS!B:E,4,FALSE)</f>
        <v>43502.0299145299</v>
      </c>
      <c r="K37" s="22">
        <f t="shared" si="1"/>
        <v>-1.8034189997706562E-4</v>
      </c>
      <c r="L37" s="22">
        <f t="shared" si="2"/>
        <v>-1.4529905456583947E-5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335923.95039999997</v>
      </c>
      <c r="F38" s="25">
        <f>VLOOKUP(C38,RA!B8:I69,8,0)</f>
        <v>14313.6579</v>
      </c>
      <c r="G38" s="16">
        <f t="shared" si="0"/>
        <v>321610.29249999998</v>
      </c>
      <c r="H38" s="27">
        <f>RA!J36</f>
        <v>-17.227786454599801</v>
      </c>
      <c r="I38" s="20">
        <f>VLOOKUP(B38,RMS!B:D,3,FALSE)</f>
        <v>335923.94363418798</v>
      </c>
      <c r="J38" s="21">
        <f>VLOOKUP(B38,RMS!B:E,4,FALSE)</f>
        <v>321610.289991453</v>
      </c>
      <c r="K38" s="22">
        <f t="shared" si="1"/>
        <v>6.7658119951374829E-3</v>
      </c>
      <c r="L38" s="22">
        <f t="shared" si="2"/>
        <v>2.5085469824261963E-3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98130.93</v>
      </c>
      <c r="F39" s="25">
        <f>VLOOKUP(C39,RA!B9:I70,8,0)</f>
        <v>-12674.38</v>
      </c>
      <c r="G39" s="16">
        <f t="shared" si="0"/>
        <v>110805.31</v>
      </c>
      <c r="H39" s="27">
        <f>RA!J37</f>
        <v>-14.5188188871796</v>
      </c>
      <c r="I39" s="20">
        <f>VLOOKUP(B39,RMS!B:D,3,FALSE)</f>
        <v>98130.93</v>
      </c>
      <c r="J39" s="21">
        <f>VLOOKUP(B39,RMS!B:E,4,FALSE)</f>
        <v>110805.31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16778.66</v>
      </c>
      <c r="F40" s="25">
        <f>VLOOKUP(C40,RA!B10:I71,8,0)</f>
        <v>2302.9699999999998</v>
      </c>
      <c r="G40" s="16">
        <f t="shared" si="0"/>
        <v>14475.69</v>
      </c>
      <c r="H40" s="27">
        <f>RA!J38</f>
        <v>-4.2445249166724199</v>
      </c>
      <c r="I40" s="20">
        <f>VLOOKUP(B40,RMS!B:D,3,FALSE)</f>
        <v>16778.66</v>
      </c>
      <c r="J40" s="21">
        <f>VLOOKUP(B40,RMS!B:E,4,FALSE)</f>
        <v>14475.69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-24.4602455988224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20358.554499999998</v>
      </c>
      <c r="F42" s="25">
        <f>VLOOKUP(C42,RA!B8:I72,8,0)</f>
        <v>2547.5435000000002</v>
      </c>
      <c r="G42" s="16">
        <f t="shared" si="0"/>
        <v>17811.010999999999</v>
      </c>
      <c r="H42" s="27">
        <f>RA!J39</f>
        <v>-24.4602455988224</v>
      </c>
      <c r="I42" s="20">
        <f>VLOOKUP(B42,RMS!B:D,3,FALSE)</f>
        <v>20358.554572271401</v>
      </c>
      <c r="J42" s="21">
        <f>VLOOKUP(B42,RMS!B:E,4,FALSE)</f>
        <v>17811.0113304591</v>
      </c>
      <c r="K42" s="22">
        <f t="shared" si="1"/>
        <v>-7.2271403041668236E-5</v>
      </c>
      <c r="L42" s="22">
        <f t="shared" si="2"/>
        <v>-3.3045910095097497E-4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19270849.261599999</v>
      </c>
      <c r="E7" s="53">
        <v>19255197.259100001</v>
      </c>
      <c r="F7" s="54">
        <v>100.081287157381</v>
      </c>
      <c r="G7" s="53">
        <v>16097165.239700001</v>
      </c>
      <c r="H7" s="54">
        <v>19.715794518110702</v>
      </c>
      <c r="I7" s="53">
        <v>1117907.0401000001</v>
      </c>
      <c r="J7" s="54">
        <v>5.8010263321793198</v>
      </c>
      <c r="K7" s="53">
        <v>1796663.9554000001</v>
      </c>
      <c r="L7" s="54">
        <v>11.161368654953799</v>
      </c>
      <c r="M7" s="54">
        <v>-0.37778735041683698</v>
      </c>
      <c r="N7" s="53">
        <v>407271516.4824</v>
      </c>
      <c r="O7" s="53">
        <v>4465018444.0787001</v>
      </c>
      <c r="P7" s="53">
        <v>1054104</v>
      </c>
      <c r="Q7" s="53">
        <v>1029201</v>
      </c>
      <c r="R7" s="54">
        <v>2.4196439762495401</v>
      </c>
      <c r="S7" s="53">
        <v>18.281734308569199</v>
      </c>
      <c r="T7" s="53">
        <v>16.9407523157284</v>
      </c>
      <c r="U7" s="55">
        <v>7.3350917927529302</v>
      </c>
    </row>
    <row r="8" spans="1:23" ht="12" thickBot="1">
      <c r="A8" s="81">
        <v>42573</v>
      </c>
      <c r="B8" s="71" t="s">
        <v>6</v>
      </c>
      <c r="C8" s="72"/>
      <c r="D8" s="56">
        <v>770811.1692</v>
      </c>
      <c r="E8" s="56">
        <v>633666.02399999998</v>
      </c>
      <c r="F8" s="57">
        <v>121.643127452893</v>
      </c>
      <c r="G8" s="56">
        <v>553769.91819999996</v>
      </c>
      <c r="H8" s="57">
        <v>39.193398533723403</v>
      </c>
      <c r="I8" s="56">
        <v>135362.67869999999</v>
      </c>
      <c r="J8" s="57">
        <v>17.561068664909001</v>
      </c>
      <c r="K8" s="56">
        <v>127599.52280000001</v>
      </c>
      <c r="L8" s="57">
        <v>23.041974402429702</v>
      </c>
      <c r="M8" s="57">
        <v>6.0840007310747998E-2</v>
      </c>
      <c r="N8" s="56">
        <v>15485197.964</v>
      </c>
      <c r="O8" s="56">
        <v>160594265.535</v>
      </c>
      <c r="P8" s="56">
        <v>55780</v>
      </c>
      <c r="Q8" s="56">
        <v>59342</v>
      </c>
      <c r="R8" s="57">
        <v>-6.0024940177277397</v>
      </c>
      <c r="S8" s="56">
        <v>13.8187732018645</v>
      </c>
      <c r="T8" s="56">
        <v>12.8605920595868</v>
      </c>
      <c r="U8" s="58">
        <v>6.9339088809155998</v>
      </c>
    </row>
    <row r="9" spans="1:23" ht="12" thickBot="1">
      <c r="A9" s="82"/>
      <c r="B9" s="71" t="s">
        <v>7</v>
      </c>
      <c r="C9" s="72"/>
      <c r="D9" s="56">
        <v>86236.929399999994</v>
      </c>
      <c r="E9" s="56">
        <v>112678.2199</v>
      </c>
      <c r="F9" s="57">
        <v>76.533805270028097</v>
      </c>
      <c r="G9" s="56">
        <v>96287.0193</v>
      </c>
      <c r="H9" s="57">
        <v>-10.4376373607403</v>
      </c>
      <c r="I9" s="56">
        <v>18046.136399999999</v>
      </c>
      <c r="J9" s="57">
        <v>20.926227922952901</v>
      </c>
      <c r="K9" s="56">
        <v>20177.851999999999</v>
      </c>
      <c r="L9" s="57">
        <v>20.955942085123802</v>
      </c>
      <c r="M9" s="57">
        <v>-0.10564630962701101</v>
      </c>
      <c r="N9" s="56">
        <v>2359211.5321</v>
      </c>
      <c r="O9" s="56">
        <v>22766622.607000001</v>
      </c>
      <c r="P9" s="56">
        <v>5540</v>
      </c>
      <c r="Q9" s="56">
        <v>5757</v>
      </c>
      <c r="R9" s="57">
        <v>-3.7693243008511401</v>
      </c>
      <c r="S9" s="56">
        <v>15.566232743682299</v>
      </c>
      <c r="T9" s="56">
        <v>15.575189056800401</v>
      </c>
      <c r="U9" s="58">
        <v>-5.7536805889916998E-2</v>
      </c>
    </row>
    <row r="10" spans="1:23" ht="12" thickBot="1">
      <c r="A10" s="82"/>
      <c r="B10" s="71" t="s">
        <v>8</v>
      </c>
      <c r="C10" s="72"/>
      <c r="D10" s="56">
        <v>130753.9577</v>
      </c>
      <c r="E10" s="56">
        <v>190846.53159999999</v>
      </c>
      <c r="F10" s="57">
        <v>68.512619330201105</v>
      </c>
      <c r="G10" s="56">
        <v>149913.46489999999</v>
      </c>
      <c r="H10" s="57">
        <v>-12.780377808478001</v>
      </c>
      <c r="I10" s="56">
        <v>40780.109600000003</v>
      </c>
      <c r="J10" s="57">
        <v>31.188432317716401</v>
      </c>
      <c r="K10" s="56">
        <v>42364.309200000003</v>
      </c>
      <c r="L10" s="57">
        <v>28.2591755372069</v>
      </c>
      <c r="M10" s="57">
        <v>-3.7394675610572997E-2</v>
      </c>
      <c r="N10" s="56">
        <v>3394685.1878</v>
      </c>
      <c r="O10" s="56">
        <v>39676611.577200003</v>
      </c>
      <c r="P10" s="56">
        <v>106378</v>
      </c>
      <c r="Q10" s="56">
        <v>103479</v>
      </c>
      <c r="R10" s="57">
        <v>2.8015346108872401</v>
      </c>
      <c r="S10" s="56">
        <v>1.2291447263531901</v>
      </c>
      <c r="T10" s="56">
        <v>1.2809017887687399</v>
      </c>
      <c r="U10" s="58">
        <v>-4.2108192229814003</v>
      </c>
    </row>
    <row r="11" spans="1:23" ht="12" thickBot="1">
      <c r="A11" s="82"/>
      <c r="B11" s="71" t="s">
        <v>9</v>
      </c>
      <c r="C11" s="72"/>
      <c r="D11" s="56">
        <v>50854.432099999998</v>
      </c>
      <c r="E11" s="56">
        <v>53686.851499999997</v>
      </c>
      <c r="F11" s="57">
        <v>94.724184188748694</v>
      </c>
      <c r="G11" s="56">
        <v>42867.973299999998</v>
      </c>
      <c r="H11" s="57">
        <v>18.630362448228901</v>
      </c>
      <c r="I11" s="56">
        <v>6011.0924999999997</v>
      </c>
      <c r="J11" s="57">
        <v>11.820193937432601</v>
      </c>
      <c r="K11" s="56">
        <v>9248.4452000000001</v>
      </c>
      <c r="L11" s="57">
        <v>21.574253429891002</v>
      </c>
      <c r="M11" s="57">
        <v>-0.35004291315906799</v>
      </c>
      <c r="N11" s="56">
        <v>1331228.4055999999</v>
      </c>
      <c r="O11" s="56">
        <v>13608509.0305</v>
      </c>
      <c r="P11" s="56">
        <v>3342</v>
      </c>
      <c r="Q11" s="56">
        <v>3422</v>
      </c>
      <c r="R11" s="57">
        <v>-2.33781414377557</v>
      </c>
      <c r="S11" s="56">
        <v>15.216766038300401</v>
      </c>
      <c r="T11" s="56">
        <v>14.396190707188801</v>
      </c>
      <c r="U11" s="58">
        <v>5.39257375086311</v>
      </c>
    </row>
    <row r="12" spans="1:23" ht="12" thickBot="1">
      <c r="A12" s="82"/>
      <c r="B12" s="71" t="s">
        <v>10</v>
      </c>
      <c r="C12" s="72"/>
      <c r="D12" s="56">
        <v>156582.32250000001</v>
      </c>
      <c r="E12" s="56">
        <v>147690.77679999999</v>
      </c>
      <c r="F12" s="57">
        <v>106.020379804787</v>
      </c>
      <c r="G12" s="56">
        <v>116126.2432</v>
      </c>
      <c r="H12" s="57">
        <v>34.838016097984003</v>
      </c>
      <c r="I12" s="56">
        <v>18534.478200000001</v>
      </c>
      <c r="J12" s="57">
        <v>11.836890591528901</v>
      </c>
      <c r="K12" s="56">
        <v>6512.5954000000002</v>
      </c>
      <c r="L12" s="57">
        <v>5.6082029526982904</v>
      </c>
      <c r="M12" s="57">
        <v>1.8459434467555</v>
      </c>
      <c r="N12" s="56">
        <v>4235932.3589000003</v>
      </c>
      <c r="O12" s="56">
        <v>48886613.967699997</v>
      </c>
      <c r="P12" s="56">
        <v>2962</v>
      </c>
      <c r="Q12" s="56">
        <v>2944</v>
      </c>
      <c r="R12" s="57">
        <v>0.61141304347827097</v>
      </c>
      <c r="S12" s="56">
        <v>52.863714550979097</v>
      </c>
      <c r="T12" s="56">
        <v>66.0682242527174</v>
      </c>
      <c r="U12" s="58">
        <v>-24.9783992931571</v>
      </c>
    </row>
    <row r="13" spans="1:23" ht="12" thickBot="1">
      <c r="A13" s="82"/>
      <c r="B13" s="71" t="s">
        <v>11</v>
      </c>
      <c r="C13" s="72"/>
      <c r="D13" s="56">
        <v>277082.90090000001</v>
      </c>
      <c r="E13" s="56">
        <v>273330.647</v>
      </c>
      <c r="F13" s="57">
        <v>101.372789308913</v>
      </c>
      <c r="G13" s="56">
        <v>269364.02679999999</v>
      </c>
      <c r="H13" s="57">
        <v>2.8655920360631999</v>
      </c>
      <c r="I13" s="56">
        <v>20301.137999999999</v>
      </c>
      <c r="J13" s="57">
        <v>7.3267379307995402</v>
      </c>
      <c r="K13" s="56">
        <v>70432.474400000006</v>
      </c>
      <c r="L13" s="57">
        <v>26.1476913739099</v>
      </c>
      <c r="M13" s="57">
        <v>-0.71176452094092602</v>
      </c>
      <c r="N13" s="56">
        <v>6078724.3125</v>
      </c>
      <c r="O13" s="56">
        <v>68847987.704300001</v>
      </c>
      <c r="P13" s="56">
        <v>15881</v>
      </c>
      <c r="Q13" s="56">
        <v>15041</v>
      </c>
      <c r="R13" s="57">
        <v>5.5847350575094703</v>
      </c>
      <c r="S13" s="56">
        <v>17.447446691014399</v>
      </c>
      <c r="T13" s="56">
        <v>16.500577228907702</v>
      </c>
      <c r="U13" s="58">
        <v>5.42698011276579</v>
      </c>
    </row>
    <row r="14" spans="1:23" ht="12" thickBot="1">
      <c r="A14" s="82"/>
      <c r="B14" s="71" t="s">
        <v>12</v>
      </c>
      <c r="C14" s="72"/>
      <c r="D14" s="56">
        <v>105399.4718</v>
      </c>
      <c r="E14" s="56">
        <v>149842.41519999999</v>
      </c>
      <c r="F14" s="57">
        <v>70.340211521096705</v>
      </c>
      <c r="G14" s="56">
        <v>135383.4112</v>
      </c>
      <c r="H14" s="57">
        <v>-22.147424957187098</v>
      </c>
      <c r="I14" s="56">
        <v>20396.061699999998</v>
      </c>
      <c r="J14" s="57">
        <v>19.351199158476199</v>
      </c>
      <c r="K14" s="56">
        <v>25149.501199999999</v>
      </c>
      <c r="L14" s="57">
        <v>18.576501343171898</v>
      </c>
      <c r="M14" s="57">
        <v>-0.18900730723041101</v>
      </c>
      <c r="N14" s="56">
        <v>2794032.6351999999</v>
      </c>
      <c r="O14" s="56">
        <v>31366916.699200001</v>
      </c>
      <c r="P14" s="56">
        <v>2136</v>
      </c>
      <c r="Q14" s="56">
        <v>2038</v>
      </c>
      <c r="R14" s="57">
        <v>4.8086359175662396</v>
      </c>
      <c r="S14" s="56">
        <v>49.344322003745297</v>
      </c>
      <c r="T14" s="56">
        <v>53.666492345436701</v>
      </c>
      <c r="U14" s="58">
        <v>-8.7592050436184508</v>
      </c>
    </row>
    <row r="15" spans="1:23" ht="12" thickBot="1">
      <c r="A15" s="82"/>
      <c r="B15" s="71" t="s">
        <v>13</v>
      </c>
      <c r="C15" s="72"/>
      <c r="D15" s="56">
        <v>98327.0677</v>
      </c>
      <c r="E15" s="56">
        <v>116677.3075</v>
      </c>
      <c r="F15" s="57">
        <v>84.272657474547898</v>
      </c>
      <c r="G15" s="56">
        <v>103285.9788</v>
      </c>
      <c r="H15" s="57">
        <v>-4.8011464456393496</v>
      </c>
      <c r="I15" s="56">
        <v>2198.8157000000001</v>
      </c>
      <c r="J15" s="57">
        <v>2.2362262512583801</v>
      </c>
      <c r="K15" s="56">
        <v>15711.969300000001</v>
      </c>
      <c r="L15" s="57">
        <v>15.2121028261001</v>
      </c>
      <c r="M15" s="57">
        <v>-0.86005473546845601</v>
      </c>
      <c r="N15" s="56">
        <v>2285783.4997</v>
      </c>
      <c r="O15" s="56">
        <v>26306551.622200001</v>
      </c>
      <c r="P15" s="56">
        <v>5630</v>
      </c>
      <c r="Q15" s="56">
        <v>5365</v>
      </c>
      <c r="R15" s="57">
        <v>4.9394221808015004</v>
      </c>
      <c r="S15" s="56">
        <v>17.464843285968001</v>
      </c>
      <c r="T15" s="56">
        <v>17.4897807082945</v>
      </c>
      <c r="U15" s="58">
        <v>-0.142786407631321</v>
      </c>
    </row>
    <row r="16" spans="1:23" ht="12" thickBot="1">
      <c r="A16" s="82"/>
      <c r="B16" s="71" t="s">
        <v>14</v>
      </c>
      <c r="C16" s="72"/>
      <c r="D16" s="56">
        <v>1102663.8462</v>
      </c>
      <c r="E16" s="56">
        <v>1089461.6745</v>
      </c>
      <c r="F16" s="57">
        <v>101.21180689592001</v>
      </c>
      <c r="G16" s="56">
        <v>918791.02379999997</v>
      </c>
      <c r="H16" s="57">
        <v>20.0124748323646</v>
      </c>
      <c r="I16" s="56">
        <v>25951.243399999999</v>
      </c>
      <c r="J16" s="57">
        <v>2.3535045144930802</v>
      </c>
      <c r="K16" s="56">
        <v>11906.323899999999</v>
      </c>
      <c r="L16" s="57">
        <v>1.2958685480793</v>
      </c>
      <c r="M16" s="57">
        <v>1.1796184630925399</v>
      </c>
      <c r="N16" s="56">
        <v>22811060.094500002</v>
      </c>
      <c r="O16" s="56">
        <v>229198335.4391</v>
      </c>
      <c r="P16" s="56">
        <v>71775</v>
      </c>
      <c r="Q16" s="56">
        <v>68977</v>
      </c>
      <c r="R16" s="57">
        <v>4.0564246053032198</v>
      </c>
      <c r="S16" s="56">
        <v>15.362784342737701</v>
      </c>
      <c r="T16" s="56">
        <v>16.658222561143599</v>
      </c>
      <c r="U16" s="58">
        <v>-8.4323140226740705</v>
      </c>
    </row>
    <row r="17" spans="1:21" ht="12" thickBot="1">
      <c r="A17" s="82"/>
      <c r="B17" s="71" t="s">
        <v>15</v>
      </c>
      <c r="C17" s="72"/>
      <c r="D17" s="56">
        <v>1117295.1864</v>
      </c>
      <c r="E17" s="56">
        <v>731905.69920000003</v>
      </c>
      <c r="F17" s="57">
        <v>152.65562047422799</v>
      </c>
      <c r="G17" s="56">
        <v>423415.42060000001</v>
      </c>
      <c r="H17" s="57">
        <v>163.876829241774</v>
      </c>
      <c r="I17" s="56">
        <v>27312.399300000001</v>
      </c>
      <c r="J17" s="57">
        <v>2.4445106031470898</v>
      </c>
      <c r="K17" s="56">
        <v>54730.949500000002</v>
      </c>
      <c r="L17" s="57">
        <v>12.9260642945983</v>
      </c>
      <c r="M17" s="57">
        <v>-0.50096975204130201</v>
      </c>
      <c r="N17" s="56">
        <v>15485065.532500001</v>
      </c>
      <c r="O17" s="56">
        <v>238662473.55739999</v>
      </c>
      <c r="P17" s="56">
        <v>15129</v>
      </c>
      <c r="Q17" s="56">
        <v>14905</v>
      </c>
      <c r="R17" s="57">
        <v>1.5028513921502999</v>
      </c>
      <c r="S17" s="56">
        <v>73.851225223081499</v>
      </c>
      <c r="T17" s="56">
        <v>33.366782395169402</v>
      </c>
      <c r="U17" s="58">
        <v>54.818918312622799</v>
      </c>
    </row>
    <row r="18" spans="1:21" ht="12" thickBot="1">
      <c r="A18" s="82"/>
      <c r="B18" s="71" t="s">
        <v>16</v>
      </c>
      <c r="C18" s="72"/>
      <c r="D18" s="56">
        <v>1802596.8069</v>
      </c>
      <c r="E18" s="56">
        <v>2268481.0819000001</v>
      </c>
      <c r="F18" s="57">
        <v>79.462721610629799</v>
      </c>
      <c r="G18" s="56">
        <v>1752525.3769</v>
      </c>
      <c r="H18" s="57">
        <v>2.8571015666871702</v>
      </c>
      <c r="I18" s="56">
        <v>227764.76269999999</v>
      </c>
      <c r="J18" s="57">
        <v>12.6353692532994</v>
      </c>
      <c r="K18" s="56">
        <v>248702.73579999999</v>
      </c>
      <c r="L18" s="57">
        <v>14.191106107685799</v>
      </c>
      <c r="M18" s="57">
        <v>-8.4188752619262994E-2</v>
      </c>
      <c r="N18" s="56">
        <v>41445002.373899996</v>
      </c>
      <c r="O18" s="56">
        <v>468668114.7317</v>
      </c>
      <c r="P18" s="56">
        <v>86187</v>
      </c>
      <c r="Q18" s="56">
        <v>85128</v>
      </c>
      <c r="R18" s="57">
        <v>1.24400902170849</v>
      </c>
      <c r="S18" s="56">
        <v>20.914950130530102</v>
      </c>
      <c r="T18" s="56">
        <v>20.473721255051199</v>
      </c>
      <c r="U18" s="58">
        <v>2.10963388736385</v>
      </c>
    </row>
    <row r="19" spans="1:21" ht="12" thickBot="1">
      <c r="A19" s="82"/>
      <c r="B19" s="71" t="s">
        <v>17</v>
      </c>
      <c r="C19" s="72"/>
      <c r="D19" s="56">
        <v>436607.69709999999</v>
      </c>
      <c r="E19" s="56">
        <v>545011.30870000005</v>
      </c>
      <c r="F19" s="57">
        <v>80.109841783178396</v>
      </c>
      <c r="G19" s="56">
        <v>513240.00439999998</v>
      </c>
      <c r="H19" s="57">
        <v>-14.9310861669068</v>
      </c>
      <c r="I19" s="56">
        <v>22212.147300000001</v>
      </c>
      <c r="J19" s="57">
        <v>5.0874383222136697</v>
      </c>
      <c r="K19" s="56">
        <v>34236.088499999998</v>
      </c>
      <c r="L19" s="57">
        <v>6.6705806652822197</v>
      </c>
      <c r="M19" s="57">
        <v>-0.351206628058576</v>
      </c>
      <c r="N19" s="56">
        <v>10005307.0033</v>
      </c>
      <c r="O19" s="56">
        <v>137015448.82249999</v>
      </c>
      <c r="P19" s="56">
        <v>8901</v>
      </c>
      <c r="Q19" s="56">
        <v>8776</v>
      </c>
      <c r="R19" s="57">
        <v>1.4243391066545199</v>
      </c>
      <c r="S19" s="56">
        <v>49.051533209751703</v>
      </c>
      <c r="T19" s="56">
        <v>49.340627438468601</v>
      </c>
      <c r="U19" s="58">
        <v>-0.58936838422691296</v>
      </c>
    </row>
    <row r="20" spans="1:21" ht="12" thickBot="1">
      <c r="A20" s="82"/>
      <c r="B20" s="71" t="s">
        <v>18</v>
      </c>
      <c r="C20" s="72"/>
      <c r="D20" s="56">
        <v>1153644.2413999999</v>
      </c>
      <c r="E20" s="56">
        <v>1055966.9924000001</v>
      </c>
      <c r="F20" s="57">
        <v>109.250028618603</v>
      </c>
      <c r="G20" s="56">
        <v>930866.26020000002</v>
      </c>
      <c r="H20" s="57">
        <v>23.9323295649512</v>
      </c>
      <c r="I20" s="56">
        <v>-21012.988799999999</v>
      </c>
      <c r="J20" s="57">
        <v>-1.82144443199402</v>
      </c>
      <c r="K20" s="56">
        <v>81329.726899999994</v>
      </c>
      <c r="L20" s="57">
        <v>8.7369937419931905</v>
      </c>
      <c r="M20" s="57">
        <v>-1.25836787606378</v>
      </c>
      <c r="N20" s="56">
        <v>22916432.4868</v>
      </c>
      <c r="O20" s="56">
        <v>253538635.31959999</v>
      </c>
      <c r="P20" s="56">
        <v>45182</v>
      </c>
      <c r="Q20" s="56">
        <v>45701</v>
      </c>
      <c r="R20" s="57">
        <v>-1.13564254611497</v>
      </c>
      <c r="S20" s="56">
        <v>25.533270802532002</v>
      </c>
      <c r="T20" s="56">
        <v>25.226328075972098</v>
      </c>
      <c r="U20" s="58">
        <v>1.2021285049366299</v>
      </c>
    </row>
    <row r="21" spans="1:21" ht="12" thickBot="1">
      <c r="A21" s="82"/>
      <c r="B21" s="71" t="s">
        <v>19</v>
      </c>
      <c r="C21" s="72"/>
      <c r="D21" s="56">
        <v>343214.1789</v>
      </c>
      <c r="E21" s="56">
        <v>413662.98060000001</v>
      </c>
      <c r="F21" s="57">
        <v>82.969517456501194</v>
      </c>
      <c r="G21" s="56">
        <v>333586.68369999999</v>
      </c>
      <c r="H21" s="57">
        <v>2.8860550107144398</v>
      </c>
      <c r="I21" s="56">
        <v>45852.358</v>
      </c>
      <c r="J21" s="57">
        <v>13.3596922326917</v>
      </c>
      <c r="K21" s="56">
        <v>46559.291899999997</v>
      </c>
      <c r="L21" s="57">
        <v>13.957179400443801</v>
      </c>
      <c r="M21" s="57">
        <v>-1.5183519146260999E-2</v>
      </c>
      <c r="N21" s="56">
        <v>8118871.9715</v>
      </c>
      <c r="O21" s="56">
        <v>84942677.150399998</v>
      </c>
      <c r="P21" s="56">
        <v>30027</v>
      </c>
      <c r="Q21" s="56">
        <v>30041</v>
      </c>
      <c r="R21" s="57">
        <v>-4.6602975932897001E-2</v>
      </c>
      <c r="S21" s="56">
        <v>11.4301854630832</v>
      </c>
      <c r="T21" s="56">
        <v>11.1196182317499</v>
      </c>
      <c r="U21" s="58">
        <v>2.7170795464022901</v>
      </c>
    </row>
    <row r="22" spans="1:21" ht="12" thickBot="1">
      <c r="A22" s="82"/>
      <c r="B22" s="71" t="s">
        <v>20</v>
      </c>
      <c r="C22" s="72"/>
      <c r="D22" s="56">
        <v>1440384.7405999999</v>
      </c>
      <c r="E22" s="56">
        <v>1543162.6621000001</v>
      </c>
      <c r="F22" s="57">
        <v>93.339786917852507</v>
      </c>
      <c r="G22" s="56">
        <v>1303516.2297</v>
      </c>
      <c r="H22" s="57">
        <v>10.4999468193426</v>
      </c>
      <c r="I22" s="56">
        <v>78437.827900000004</v>
      </c>
      <c r="J22" s="57">
        <v>5.4456164168558399</v>
      </c>
      <c r="K22" s="56">
        <v>163550.7242</v>
      </c>
      <c r="L22" s="57">
        <v>12.5468882146286</v>
      </c>
      <c r="M22" s="57">
        <v>-0.52040672223449602</v>
      </c>
      <c r="N22" s="56">
        <v>32412170.806899998</v>
      </c>
      <c r="O22" s="56">
        <v>297668261.5467</v>
      </c>
      <c r="P22" s="56">
        <v>85307</v>
      </c>
      <c r="Q22" s="56">
        <v>83394</v>
      </c>
      <c r="R22" s="57">
        <v>2.2939300189462002</v>
      </c>
      <c r="S22" s="56">
        <v>16.8847191977212</v>
      </c>
      <c r="T22" s="56">
        <v>16.669293913231201</v>
      </c>
      <c r="U22" s="58">
        <v>1.2758594440769899</v>
      </c>
    </row>
    <row r="23" spans="1:21" ht="12" thickBot="1">
      <c r="A23" s="82"/>
      <c r="B23" s="71" t="s">
        <v>21</v>
      </c>
      <c r="C23" s="72"/>
      <c r="D23" s="56">
        <v>2842238.9158000001</v>
      </c>
      <c r="E23" s="56">
        <v>2731835.0011</v>
      </c>
      <c r="F23" s="57">
        <v>104.041382977213</v>
      </c>
      <c r="G23" s="56">
        <v>2450373.952</v>
      </c>
      <c r="H23" s="57">
        <v>15.9920473966906</v>
      </c>
      <c r="I23" s="56">
        <v>12271.3737</v>
      </c>
      <c r="J23" s="57">
        <v>0.43175025265411199</v>
      </c>
      <c r="K23" s="56">
        <v>298167.92080000002</v>
      </c>
      <c r="L23" s="57">
        <v>12.168261932291401</v>
      </c>
      <c r="M23" s="57">
        <v>-0.95884408467860904</v>
      </c>
      <c r="N23" s="56">
        <v>56485228.014300004</v>
      </c>
      <c r="O23" s="56">
        <v>652140669.68499994</v>
      </c>
      <c r="P23" s="56">
        <v>87198</v>
      </c>
      <c r="Q23" s="56">
        <v>85337</v>
      </c>
      <c r="R23" s="57">
        <v>2.1807656702251199</v>
      </c>
      <c r="S23" s="56">
        <v>32.595230576389397</v>
      </c>
      <c r="T23" s="56">
        <v>31.831995277546699</v>
      </c>
      <c r="U23" s="58">
        <v>2.34155514578738</v>
      </c>
    </row>
    <row r="24" spans="1:21" ht="12" thickBot="1">
      <c r="A24" s="82"/>
      <c r="B24" s="71" t="s">
        <v>22</v>
      </c>
      <c r="C24" s="72"/>
      <c r="D24" s="56">
        <v>294620.55699999997</v>
      </c>
      <c r="E24" s="56">
        <v>314800.81050000002</v>
      </c>
      <c r="F24" s="57">
        <v>93.589516663585599</v>
      </c>
      <c r="G24" s="56">
        <v>252442.6139</v>
      </c>
      <c r="H24" s="57">
        <v>16.707933121270798</v>
      </c>
      <c r="I24" s="56">
        <v>43821.742899999997</v>
      </c>
      <c r="J24" s="57">
        <v>14.8739596945369</v>
      </c>
      <c r="K24" s="56">
        <v>38470.191599999998</v>
      </c>
      <c r="L24" s="57">
        <v>15.239182880287901</v>
      </c>
      <c r="M24" s="57">
        <v>0.13910903682632</v>
      </c>
      <c r="N24" s="56">
        <v>6730537.8620999996</v>
      </c>
      <c r="O24" s="56">
        <v>61971663.877099998</v>
      </c>
      <c r="P24" s="56">
        <v>27917</v>
      </c>
      <c r="Q24" s="56">
        <v>26242</v>
      </c>
      <c r="R24" s="57">
        <v>6.3828976449965804</v>
      </c>
      <c r="S24" s="56">
        <v>10.5534461797471</v>
      </c>
      <c r="T24" s="56">
        <v>10.405761089093801</v>
      </c>
      <c r="U24" s="58">
        <v>1.3994015617069799</v>
      </c>
    </row>
    <row r="25" spans="1:21" ht="12" thickBot="1">
      <c r="A25" s="82"/>
      <c r="B25" s="71" t="s">
        <v>23</v>
      </c>
      <c r="C25" s="72"/>
      <c r="D25" s="56">
        <v>307537.00400000002</v>
      </c>
      <c r="E25" s="56">
        <v>371716.03340000001</v>
      </c>
      <c r="F25" s="57">
        <v>82.734393022283896</v>
      </c>
      <c r="G25" s="56">
        <v>259634.32459999999</v>
      </c>
      <c r="H25" s="57">
        <v>18.450056429865398</v>
      </c>
      <c r="I25" s="56">
        <v>23800.622500000001</v>
      </c>
      <c r="J25" s="57">
        <v>7.7391085269205497</v>
      </c>
      <c r="K25" s="56">
        <v>23866.298500000001</v>
      </c>
      <c r="L25" s="57">
        <v>9.1922739941142595</v>
      </c>
      <c r="M25" s="57">
        <v>-2.7518301591680002E-3</v>
      </c>
      <c r="N25" s="56">
        <v>6576206.1700999998</v>
      </c>
      <c r="O25" s="56">
        <v>74870557.562000006</v>
      </c>
      <c r="P25" s="56">
        <v>19810</v>
      </c>
      <c r="Q25" s="56">
        <v>18866</v>
      </c>
      <c r="R25" s="57">
        <v>5.0037103784585897</v>
      </c>
      <c r="S25" s="56">
        <v>15.5243313478041</v>
      </c>
      <c r="T25" s="56">
        <v>14.4440776052157</v>
      </c>
      <c r="U25" s="58">
        <v>6.9584558483493399</v>
      </c>
    </row>
    <row r="26" spans="1:21" ht="12" thickBot="1">
      <c r="A26" s="82"/>
      <c r="B26" s="71" t="s">
        <v>24</v>
      </c>
      <c r="C26" s="72"/>
      <c r="D26" s="56">
        <v>777689.95680000004</v>
      </c>
      <c r="E26" s="56">
        <v>760676.43909999996</v>
      </c>
      <c r="F26" s="57">
        <v>102.236630034201</v>
      </c>
      <c r="G26" s="56">
        <v>579413.31550000003</v>
      </c>
      <c r="H26" s="57">
        <v>34.220242441080003</v>
      </c>
      <c r="I26" s="56">
        <v>139125.65119999999</v>
      </c>
      <c r="J26" s="57">
        <v>17.889603688913201</v>
      </c>
      <c r="K26" s="56">
        <v>110955.993</v>
      </c>
      <c r="L26" s="57">
        <v>19.149714035179102</v>
      </c>
      <c r="M26" s="57">
        <v>0.25388135817053198</v>
      </c>
      <c r="N26" s="56">
        <v>15099757.502499999</v>
      </c>
      <c r="O26" s="56">
        <v>146112995.48989999</v>
      </c>
      <c r="P26" s="56">
        <v>49974</v>
      </c>
      <c r="Q26" s="56">
        <v>47054</v>
      </c>
      <c r="R26" s="57">
        <v>6.20563607769797</v>
      </c>
      <c r="S26" s="56">
        <v>15.561891319486101</v>
      </c>
      <c r="T26" s="56">
        <v>14.322251638542999</v>
      </c>
      <c r="U26" s="58">
        <v>7.9658677437937202</v>
      </c>
    </row>
    <row r="27" spans="1:21" ht="12" thickBot="1">
      <c r="A27" s="82"/>
      <c r="B27" s="71" t="s">
        <v>25</v>
      </c>
      <c r="C27" s="72"/>
      <c r="D27" s="56">
        <v>223393.06</v>
      </c>
      <c r="E27" s="56">
        <v>325698.73460000003</v>
      </c>
      <c r="F27" s="57">
        <v>68.588863347705498</v>
      </c>
      <c r="G27" s="56">
        <v>225501.00140000001</v>
      </c>
      <c r="H27" s="57">
        <v>-0.93478139206171196</v>
      </c>
      <c r="I27" s="56">
        <v>60762.022900000004</v>
      </c>
      <c r="J27" s="57">
        <v>27.1996018587149</v>
      </c>
      <c r="K27" s="56">
        <v>64807.714899999999</v>
      </c>
      <c r="L27" s="57">
        <v>28.739435522524499</v>
      </c>
      <c r="M27" s="57">
        <v>-6.2426086249801997E-2</v>
      </c>
      <c r="N27" s="56">
        <v>5379744.4940999998</v>
      </c>
      <c r="O27" s="56">
        <v>49518240.371600002</v>
      </c>
      <c r="P27" s="56">
        <v>29339</v>
      </c>
      <c r="Q27" s="56">
        <v>29360</v>
      </c>
      <c r="R27" s="57">
        <v>-7.1525885558588007E-2</v>
      </c>
      <c r="S27" s="56">
        <v>7.6142015746957998</v>
      </c>
      <c r="T27" s="56">
        <v>7.4161469618528599</v>
      </c>
      <c r="U27" s="58">
        <v>2.6011212193426698</v>
      </c>
    </row>
    <row r="28" spans="1:21" ht="12" thickBot="1">
      <c r="A28" s="82"/>
      <c r="B28" s="71" t="s">
        <v>26</v>
      </c>
      <c r="C28" s="72"/>
      <c r="D28" s="56">
        <v>985666.16070000001</v>
      </c>
      <c r="E28" s="56">
        <v>981704.18389999995</v>
      </c>
      <c r="F28" s="57">
        <v>100.403581533519</v>
      </c>
      <c r="G28" s="56">
        <v>849785.35510000004</v>
      </c>
      <c r="H28" s="57">
        <v>15.990014982549299</v>
      </c>
      <c r="I28" s="56">
        <v>51204.037600000003</v>
      </c>
      <c r="J28" s="57">
        <v>5.1948661363839399</v>
      </c>
      <c r="K28" s="56">
        <v>17388.7673</v>
      </c>
      <c r="L28" s="57">
        <v>2.0462540564674399</v>
      </c>
      <c r="M28" s="57">
        <v>1.9446617299893401</v>
      </c>
      <c r="N28" s="56">
        <v>20853290.668299999</v>
      </c>
      <c r="O28" s="56">
        <v>209635953.30410001</v>
      </c>
      <c r="P28" s="56">
        <v>44021</v>
      </c>
      <c r="Q28" s="56">
        <v>41725</v>
      </c>
      <c r="R28" s="57">
        <v>5.5026962252846099</v>
      </c>
      <c r="S28" s="56">
        <v>22.390817125917199</v>
      </c>
      <c r="T28" s="56">
        <v>22.202940879568601</v>
      </c>
      <c r="U28" s="58">
        <v>0.83907722211311198</v>
      </c>
    </row>
    <row r="29" spans="1:21" ht="12" thickBot="1">
      <c r="A29" s="82"/>
      <c r="B29" s="71" t="s">
        <v>27</v>
      </c>
      <c r="C29" s="72"/>
      <c r="D29" s="56">
        <v>647960.20429999998</v>
      </c>
      <c r="E29" s="56">
        <v>638304.23149999999</v>
      </c>
      <c r="F29" s="57">
        <v>101.512754000911</v>
      </c>
      <c r="G29" s="56">
        <v>555617.22309999994</v>
      </c>
      <c r="H29" s="57">
        <v>16.619891781752798</v>
      </c>
      <c r="I29" s="56">
        <v>100282.2038</v>
      </c>
      <c r="J29" s="57">
        <v>15.476599200769799</v>
      </c>
      <c r="K29" s="56">
        <v>88032.493199999997</v>
      </c>
      <c r="L29" s="57">
        <v>15.84409005697</v>
      </c>
      <c r="M29" s="57">
        <v>0.13914987699110201</v>
      </c>
      <c r="N29" s="56">
        <v>13231878.319700001</v>
      </c>
      <c r="O29" s="56">
        <v>153068765.01789999</v>
      </c>
      <c r="P29" s="56">
        <v>104970</v>
      </c>
      <c r="Q29" s="56">
        <v>100831</v>
      </c>
      <c r="R29" s="57">
        <v>4.1048883775822897</v>
      </c>
      <c r="S29" s="56">
        <v>6.1728132256835302</v>
      </c>
      <c r="T29" s="56">
        <v>6.1997818547867203</v>
      </c>
      <c r="U29" s="58">
        <v>-0.436893651519911</v>
      </c>
    </row>
    <row r="30" spans="1:21" ht="12" thickBot="1">
      <c r="A30" s="82"/>
      <c r="B30" s="71" t="s">
        <v>28</v>
      </c>
      <c r="C30" s="72"/>
      <c r="D30" s="56">
        <v>1110488.0449000001</v>
      </c>
      <c r="E30" s="56">
        <v>1414152.6695000001</v>
      </c>
      <c r="F30" s="57">
        <v>78.526743883503997</v>
      </c>
      <c r="G30" s="56">
        <v>1028339.5495</v>
      </c>
      <c r="H30" s="57">
        <v>7.9884601773745096</v>
      </c>
      <c r="I30" s="56">
        <v>110982.0134</v>
      </c>
      <c r="J30" s="57">
        <v>9.9939854291717296</v>
      </c>
      <c r="K30" s="56">
        <v>141192.66380000001</v>
      </c>
      <c r="L30" s="57">
        <v>13.730159835693501</v>
      </c>
      <c r="M30" s="57">
        <v>-0.21396756451024601</v>
      </c>
      <c r="N30" s="56">
        <v>23896949.035599999</v>
      </c>
      <c r="O30" s="56">
        <v>242189480.5068</v>
      </c>
      <c r="P30" s="56">
        <v>77838</v>
      </c>
      <c r="Q30" s="56">
        <v>75171</v>
      </c>
      <c r="R30" s="57">
        <v>3.5479107634593099</v>
      </c>
      <c r="S30" s="56">
        <v>14.2666569657494</v>
      </c>
      <c r="T30" s="56">
        <v>13.6161662901917</v>
      </c>
      <c r="U30" s="58">
        <v>4.55951718135052</v>
      </c>
    </row>
    <row r="31" spans="1:21" ht="12" thickBot="1">
      <c r="A31" s="82"/>
      <c r="B31" s="71" t="s">
        <v>29</v>
      </c>
      <c r="C31" s="72"/>
      <c r="D31" s="56">
        <v>953481.18290000001</v>
      </c>
      <c r="E31" s="56">
        <v>1098236.8306</v>
      </c>
      <c r="F31" s="57">
        <v>86.8192685159798</v>
      </c>
      <c r="G31" s="56">
        <v>743451.16359999997</v>
      </c>
      <c r="H31" s="57">
        <v>28.250681360558399</v>
      </c>
      <c r="I31" s="56">
        <v>9712.8235999999997</v>
      </c>
      <c r="J31" s="57">
        <v>1.0186696679695999</v>
      </c>
      <c r="K31" s="56">
        <v>36437.589899999999</v>
      </c>
      <c r="L31" s="57">
        <v>4.9011410142340699</v>
      </c>
      <c r="M31" s="57">
        <v>-0.73343946109893499</v>
      </c>
      <c r="N31" s="56">
        <v>21232931.899099998</v>
      </c>
      <c r="O31" s="56">
        <v>256875745.87200001</v>
      </c>
      <c r="P31" s="56">
        <v>35931</v>
      </c>
      <c r="Q31" s="56">
        <v>35640</v>
      </c>
      <c r="R31" s="57">
        <v>0.81649831649832605</v>
      </c>
      <c r="S31" s="56">
        <v>26.536449942946199</v>
      </c>
      <c r="T31" s="56">
        <v>25.5406061054994</v>
      </c>
      <c r="U31" s="58">
        <v>3.7527394944984702</v>
      </c>
    </row>
    <row r="32" spans="1:21" ht="12" thickBot="1">
      <c r="A32" s="82"/>
      <c r="B32" s="71" t="s">
        <v>30</v>
      </c>
      <c r="C32" s="72"/>
      <c r="D32" s="56">
        <v>112724.6434</v>
      </c>
      <c r="E32" s="56">
        <v>136331.122</v>
      </c>
      <c r="F32" s="57">
        <v>82.684453664219106</v>
      </c>
      <c r="G32" s="56">
        <v>108189.14479999999</v>
      </c>
      <c r="H32" s="57">
        <v>4.19219378097901</v>
      </c>
      <c r="I32" s="56">
        <v>25197.424200000001</v>
      </c>
      <c r="J32" s="57">
        <v>22.353075104072602</v>
      </c>
      <c r="K32" s="56">
        <v>29028.031999999999</v>
      </c>
      <c r="L32" s="57">
        <v>26.830817503605999</v>
      </c>
      <c r="M32" s="57">
        <v>-0.13196236658413499</v>
      </c>
      <c r="N32" s="56">
        <v>2598690.0918999999</v>
      </c>
      <c r="O32" s="56">
        <v>25367286.559300002</v>
      </c>
      <c r="P32" s="56">
        <v>21712</v>
      </c>
      <c r="Q32" s="56">
        <v>20335</v>
      </c>
      <c r="R32" s="57">
        <v>6.7715761003196402</v>
      </c>
      <c r="S32" s="56">
        <v>5.19181297899779</v>
      </c>
      <c r="T32" s="56">
        <v>5.3019420162281801</v>
      </c>
      <c r="U32" s="58">
        <v>-2.1212057844897001</v>
      </c>
    </row>
    <row r="33" spans="1:21" ht="12" thickBot="1">
      <c r="A33" s="82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41.509700000000002</v>
      </c>
      <c r="O33" s="56">
        <v>366.80829999999997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71" t="s">
        <v>31</v>
      </c>
      <c r="C34" s="72"/>
      <c r="D34" s="56">
        <v>199203.76639999999</v>
      </c>
      <c r="E34" s="56">
        <v>195812.85519999999</v>
      </c>
      <c r="F34" s="57">
        <v>101.73171020693999</v>
      </c>
      <c r="G34" s="56">
        <v>131474.88149999999</v>
      </c>
      <c r="H34" s="57">
        <v>51.514695527601603</v>
      </c>
      <c r="I34" s="56">
        <v>26520.970499999999</v>
      </c>
      <c r="J34" s="57">
        <v>13.3134884843222</v>
      </c>
      <c r="K34" s="56">
        <v>18532.669399999999</v>
      </c>
      <c r="L34" s="57">
        <v>14.0959772608732</v>
      </c>
      <c r="M34" s="57">
        <v>0.43103888207275798</v>
      </c>
      <c r="N34" s="56">
        <v>4183561.6633000001</v>
      </c>
      <c r="O34" s="56">
        <v>40599352.613899998</v>
      </c>
      <c r="P34" s="56">
        <v>12592</v>
      </c>
      <c r="Q34" s="56">
        <v>12190</v>
      </c>
      <c r="R34" s="57">
        <v>3.2977850697292901</v>
      </c>
      <c r="S34" s="56">
        <v>15.819867090216</v>
      </c>
      <c r="T34" s="56">
        <v>14.409280229696501</v>
      </c>
      <c r="U34" s="58">
        <v>8.9165531699816292</v>
      </c>
    </row>
    <row r="35" spans="1:21" ht="12" thickBot="1">
      <c r="A35" s="82"/>
      <c r="B35" s="71" t="s">
        <v>78</v>
      </c>
      <c r="C35" s="72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thickBot="1">
      <c r="A36" s="82"/>
      <c r="B36" s="71" t="s">
        <v>64</v>
      </c>
      <c r="C36" s="72"/>
      <c r="D36" s="56">
        <v>130225.61</v>
      </c>
      <c r="E36" s="59"/>
      <c r="F36" s="59"/>
      <c r="G36" s="56">
        <v>98870.98</v>
      </c>
      <c r="H36" s="57">
        <v>31.712672414089599</v>
      </c>
      <c r="I36" s="56">
        <v>-22434.99</v>
      </c>
      <c r="J36" s="57">
        <v>-17.227786454599801</v>
      </c>
      <c r="K36" s="56">
        <v>-1723.2</v>
      </c>
      <c r="L36" s="57">
        <v>-1.7428774348145399</v>
      </c>
      <c r="M36" s="57">
        <v>12.0193767409471</v>
      </c>
      <c r="N36" s="56">
        <v>3228433.01</v>
      </c>
      <c r="O36" s="56">
        <v>32698681.260000002</v>
      </c>
      <c r="P36" s="56">
        <v>99</v>
      </c>
      <c r="Q36" s="56">
        <v>79</v>
      </c>
      <c r="R36" s="57">
        <v>25.3164556962025</v>
      </c>
      <c r="S36" s="56">
        <v>1315.4102020201999</v>
      </c>
      <c r="T36" s="56">
        <v>1220.44810126582</v>
      </c>
      <c r="U36" s="58">
        <v>7.21920056637365</v>
      </c>
    </row>
    <row r="37" spans="1:21" ht="12" thickBot="1">
      <c r="A37" s="82"/>
      <c r="B37" s="71" t="s">
        <v>35</v>
      </c>
      <c r="C37" s="72"/>
      <c r="D37" s="56">
        <v>342043.87</v>
      </c>
      <c r="E37" s="59"/>
      <c r="F37" s="59"/>
      <c r="G37" s="56">
        <v>196821.44</v>
      </c>
      <c r="H37" s="57">
        <v>73.7838469223678</v>
      </c>
      <c r="I37" s="56">
        <v>-49660.73</v>
      </c>
      <c r="J37" s="57">
        <v>-14.5188188871796</v>
      </c>
      <c r="K37" s="56">
        <v>-22515.31</v>
      </c>
      <c r="L37" s="57">
        <v>-11.4394600506937</v>
      </c>
      <c r="M37" s="57">
        <v>1.20564273820791</v>
      </c>
      <c r="N37" s="56">
        <v>5710590.2000000002</v>
      </c>
      <c r="O37" s="56">
        <v>85650806.620000005</v>
      </c>
      <c r="P37" s="56">
        <v>170</v>
      </c>
      <c r="Q37" s="56">
        <v>94</v>
      </c>
      <c r="R37" s="57">
        <v>80.851063829787194</v>
      </c>
      <c r="S37" s="56">
        <v>2012.02276470588</v>
      </c>
      <c r="T37" s="56">
        <v>1627.96978723404</v>
      </c>
      <c r="U37" s="58">
        <v>19.0879041832303</v>
      </c>
    </row>
    <row r="38" spans="1:21" ht="12" thickBot="1">
      <c r="A38" s="82"/>
      <c r="B38" s="71" t="s">
        <v>36</v>
      </c>
      <c r="C38" s="72"/>
      <c r="D38" s="56">
        <v>460042.77</v>
      </c>
      <c r="E38" s="59"/>
      <c r="F38" s="59"/>
      <c r="G38" s="56">
        <v>157051.26</v>
      </c>
      <c r="H38" s="57">
        <v>192.925233455625</v>
      </c>
      <c r="I38" s="56">
        <v>-19526.63</v>
      </c>
      <c r="J38" s="57">
        <v>-4.2445249166724199</v>
      </c>
      <c r="K38" s="56">
        <v>-6300.91</v>
      </c>
      <c r="L38" s="57">
        <v>-4.0120085633187497</v>
      </c>
      <c r="M38" s="57">
        <v>2.09901744351213</v>
      </c>
      <c r="N38" s="56">
        <v>10984683.58</v>
      </c>
      <c r="O38" s="56">
        <v>75484201.700000003</v>
      </c>
      <c r="P38" s="56">
        <v>180</v>
      </c>
      <c r="Q38" s="56">
        <v>113</v>
      </c>
      <c r="R38" s="57">
        <v>59.292035398230098</v>
      </c>
      <c r="S38" s="56">
        <v>2555.79316666667</v>
      </c>
      <c r="T38" s="56">
        <v>2508.8573451327402</v>
      </c>
      <c r="U38" s="58">
        <v>1.83644835372725</v>
      </c>
    </row>
    <row r="39" spans="1:21" ht="12" thickBot="1">
      <c r="A39" s="82"/>
      <c r="B39" s="71" t="s">
        <v>37</v>
      </c>
      <c r="C39" s="72"/>
      <c r="D39" s="56">
        <v>293406.13</v>
      </c>
      <c r="E39" s="59"/>
      <c r="F39" s="59"/>
      <c r="G39" s="56">
        <v>193624.95</v>
      </c>
      <c r="H39" s="57">
        <v>51.5332244114201</v>
      </c>
      <c r="I39" s="56">
        <v>-71767.86</v>
      </c>
      <c r="J39" s="57">
        <v>-24.4602455988224</v>
      </c>
      <c r="K39" s="56">
        <v>-31693.15</v>
      </c>
      <c r="L39" s="57">
        <v>-16.368319268771899</v>
      </c>
      <c r="M39" s="57">
        <v>1.2644596703073101</v>
      </c>
      <c r="N39" s="56">
        <v>6006602.3899999997</v>
      </c>
      <c r="O39" s="56">
        <v>58191549.369999997</v>
      </c>
      <c r="P39" s="56">
        <v>215</v>
      </c>
      <c r="Q39" s="56">
        <v>104</v>
      </c>
      <c r="R39" s="57">
        <v>106.730769230769</v>
      </c>
      <c r="S39" s="56">
        <v>1364.6796744185999</v>
      </c>
      <c r="T39" s="56">
        <v>1394.10028846154</v>
      </c>
      <c r="U39" s="58">
        <v>-2.1558622579667102</v>
      </c>
    </row>
    <row r="40" spans="1:21" ht="12" thickBot="1">
      <c r="A40" s="82"/>
      <c r="B40" s="71" t="s">
        <v>66</v>
      </c>
      <c r="C40" s="72"/>
      <c r="D40" s="59"/>
      <c r="E40" s="59"/>
      <c r="F40" s="59"/>
      <c r="G40" s="56">
        <v>-0.06</v>
      </c>
      <c r="H40" s="59"/>
      <c r="I40" s="59"/>
      <c r="J40" s="59"/>
      <c r="K40" s="56">
        <v>-0.06</v>
      </c>
      <c r="L40" s="57">
        <v>100</v>
      </c>
      <c r="M40" s="59"/>
      <c r="N40" s="56">
        <v>77.930000000000007</v>
      </c>
      <c r="O40" s="56">
        <v>1380.76</v>
      </c>
      <c r="P40" s="59"/>
      <c r="Q40" s="59"/>
      <c r="R40" s="59"/>
      <c r="S40" s="59"/>
      <c r="T40" s="59"/>
      <c r="U40" s="60"/>
    </row>
    <row r="41" spans="1:21" ht="12" thickBot="1">
      <c r="A41" s="82"/>
      <c r="B41" s="71" t="s">
        <v>32</v>
      </c>
      <c r="C41" s="72"/>
      <c r="D41" s="56">
        <v>46480.341699999997</v>
      </c>
      <c r="E41" s="59"/>
      <c r="F41" s="59"/>
      <c r="G41" s="56">
        <v>124275.2136</v>
      </c>
      <c r="H41" s="57">
        <v>-62.598863962041101</v>
      </c>
      <c r="I41" s="56">
        <v>2978.3117999999999</v>
      </c>
      <c r="J41" s="57">
        <v>6.4076805184071999</v>
      </c>
      <c r="K41" s="56">
        <v>7831.7893000000004</v>
      </c>
      <c r="L41" s="57">
        <v>6.3019721094247201</v>
      </c>
      <c r="M41" s="57">
        <v>-0.61971502476452001</v>
      </c>
      <c r="N41" s="56">
        <v>1182800.8532</v>
      </c>
      <c r="O41" s="56">
        <v>15856064.090299999</v>
      </c>
      <c r="P41" s="56">
        <v>99</v>
      </c>
      <c r="Q41" s="56">
        <v>84</v>
      </c>
      <c r="R41" s="57">
        <v>17.8571428571429</v>
      </c>
      <c r="S41" s="56">
        <v>469.49840101010102</v>
      </c>
      <c r="T41" s="56">
        <v>439.04151547619102</v>
      </c>
      <c r="U41" s="58">
        <v>6.4871116639341198</v>
      </c>
    </row>
    <row r="42" spans="1:21" ht="12" thickBot="1">
      <c r="A42" s="82"/>
      <c r="B42" s="71" t="s">
        <v>33</v>
      </c>
      <c r="C42" s="72"/>
      <c r="D42" s="56">
        <v>335923.95039999997</v>
      </c>
      <c r="E42" s="56">
        <v>959857.17480000004</v>
      </c>
      <c r="F42" s="57">
        <v>34.997284931479001</v>
      </c>
      <c r="G42" s="56">
        <v>317976.17119999998</v>
      </c>
      <c r="H42" s="57">
        <v>5.64437867537917</v>
      </c>
      <c r="I42" s="56">
        <v>14313.6579</v>
      </c>
      <c r="J42" s="57">
        <v>4.2609816546144099</v>
      </c>
      <c r="K42" s="56">
        <v>17739</v>
      </c>
      <c r="L42" s="57">
        <v>5.5787199188717098</v>
      </c>
      <c r="M42" s="57">
        <v>-0.19309668526974499</v>
      </c>
      <c r="N42" s="56">
        <v>8569454.2313999999</v>
      </c>
      <c r="O42" s="56">
        <v>99696399.052300006</v>
      </c>
      <c r="P42" s="56">
        <v>1752</v>
      </c>
      <c r="Q42" s="56">
        <v>1543</v>
      </c>
      <c r="R42" s="57">
        <v>13.5450421257291</v>
      </c>
      <c r="S42" s="56">
        <v>191.737414611872</v>
      </c>
      <c r="T42" s="56">
        <v>189.74157154893101</v>
      </c>
      <c r="U42" s="58">
        <v>1.0409251981318099</v>
      </c>
    </row>
    <row r="43" spans="1:21" ht="12" thickBot="1">
      <c r="A43" s="82"/>
      <c r="B43" s="71" t="s">
        <v>38</v>
      </c>
      <c r="C43" s="72"/>
      <c r="D43" s="56">
        <v>98130.93</v>
      </c>
      <c r="E43" s="59"/>
      <c r="F43" s="59"/>
      <c r="G43" s="56">
        <v>82997.490000000005</v>
      </c>
      <c r="H43" s="57">
        <v>18.2336116429545</v>
      </c>
      <c r="I43" s="56">
        <v>-12674.38</v>
      </c>
      <c r="J43" s="57">
        <v>-12.915785063893701</v>
      </c>
      <c r="K43" s="56">
        <v>-4120.1499999999996</v>
      </c>
      <c r="L43" s="57">
        <v>-4.9641862663557701</v>
      </c>
      <c r="M43" s="57">
        <v>2.0761938278946199</v>
      </c>
      <c r="N43" s="56">
        <v>2511839.2999999998</v>
      </c>
      <c r="O43" s="56">
        <v>40290767.039999999</v>
      </c>
      <c r="P43" s="56">
        <v>94</v>
      </c>
      <c r="Q43" s="56">
        <v>61</v>
      </c>
      <c r="R43" s="57">
        <v>54.0983606557377</v>
      </c>
      <c r="S43" s="56">
        <v>1043.9460638297901</v>
      </c>
      <c r="T43" s="56">
        <v>992.23901639344297</v>
      </c>
      <c r="U43" s="58">
        <v>4.9530382102935198</v>
      </c>
    </row>
    <row r="44" spans="1:21" ht="12" thickBot="1">
      <c r="A44" s="82"/>
      <c r="B44" s="71" t="s">
        <v>39</v>
      </c>
      <c r="C44" s="72"/>
      <c r="D44" s="56">
        <v>16778.66</v>
      </c>
      <c r="E44" s="59"/>
      <c r="F44" s="59"/>
      <c r="G44" s="56">
        <v>45925.71</v>
      </c>
      <c r="H44" s="57">
        <v>-63.465649197366801</v>
      </c>
      <c r="I44" s="56">
        <v>2302.9699999999998</v>
      </c>
      <c r="J44" s="57">
        <v>13.725589528603599</v>
      </c>
      <c r="K44" s="56">
        <v>4029.06</v>
      </c>
      <c r="L44" s="57">
        <v>8.7729944730304705</v>
      </c>
      <c r="M44" s="57">
        <v>-0.42841010061900298</v>
      </c>
      <c r="N44" s="56">
        <v>1364087.13</v>
      </c>
      <c r="O44" s="56">
        <v>16991396.620000001</v>
      </c>
      <c r="P44" s="56">
        <v>26</v>
      </c>
      <c r="Q44" s="56">
        <v>41</v>
      </c>
      <c r="R44" s="57">
        <v>-36.585365853658502</v>
      </c>
      <c r="S44" s="56">
        <v>645.33307692307699</v>
      </c>
      <c r="T44" s="56">
        <v>1066.08390243902</v>
      </c>
      <c r="U44" s="58">
        <v>-65.199017462745203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71" t="s">
        <v>34</v>
      </c>
      <c r="C46" s="72"/>
      <c r="D46" s="61">
        <v>20358.554499999998</v>
      </c>
      <c r="E46" s="62"/>
      <c r="F46" s="62"/>
      <c r="G46" s="61">
        <v>52460.524899999997</v>
      </c>
      <c r="H46" s="63">
        <v>-61.192621425715103</v>
      </c>
      <c r="I46" s="61">
        <v>2547.5435000000002</v>
      </c>
      <c r="J46" s="63">
        <v>12.513381045790901</v>
      </c>
      <c r="K46" s="61">
        <v>8324.0414999999994</v>
      </c>
      <c r="L46" s="63">
        <v>15.867247832283899</v>
      </c>
      <c r="M46" s="63">
        <v>-0.69395353206732602</v>
      </c>
      <c r="N46" s="61">
        <v>285363.69319999998</v>
      </c>
      <c r="O46" s="61">
        <v>5623512.9108999996</v>
      </c>
      <c r="P46" s="61">
        <v>10</v>
      </c>
      <c r="Q46" s="61">
        <v>21</v>
      </c>
      <c r="R46" s="63">
        <v>-52.380952380952401</v>
      </c>
      <c r="S46" s="61">
        <v>2035.85545</v>
      </c>
      <c r="T46" s="61">
        <v>1013.4807857142901</v>
      </c>
      <c r="U46" s="64">
        <v>50.2184309935027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187757</v>
      </c>
      <c r="D2" s="37">
        <v>770811.89782564098</v>
      </c>
      <c r="E2" s="37">
        <v>635448.50094358996</v>
      </c>
      <c r="F2" s="37">
        <v>135338.183206838</v>
      </c>
      <c r="G2" s="37">
        <v>635448.50094358996</v>
      </c>
      <c r="H2" s="37">
        <v>0.17558448529246401</v>
      </c>
    </row>
    <row r="3" spans="1:8">
      <c r="A3" s="37">
        <v>2</v>
      </c>
      <c r="B3" s="37">
        <v>13</v>
      </c>
      <c r="C3" s="37">
        <v>9625</v>
      </c>
      <c r="D3" s="37">
        <v>86236.957591453</v>
      </c>
      <c r="E3" s="37">
        <v>68190.791603418795</v>
      </c>
      <c r="F3" s="37">
        <v>18046.165988034201</v>
      </c>
      <c r="G3" s="37">
        <v>68190.791603418795</v>
      </c>
      <c r="H3" s="37">
        <v>0.20926255392180901</v>
      </c>
    </row>
    <row r="4" spans="1:8">
      <c r="A4" s="37">
        <v>3</v>
      </c>
      <c r="B4" s="37">
        <v>14</v>
      </c>
      <c r="C4" s="37">
        <v>120862</v>
      </c>
      <c r="D4" s="37">
        <v>130756.35203415</v>
      </c>
      <c r="E4" s="37">
        <v>89973.850087063896</v>
      </c>
      <c r="F4" s="37">
        <v>40781.467759052102</v>
      </c>
      <c r="G4" s="37">
        <v>89973.850087063896</v>
      </c>
      <c r="H4" s="37">
        <v>0.311891465913816</v>
      </c>
    </row>
    <row r="5" spans="1:8">
      <c r="A5" s="37">
        <v>4</v>
      </c>
      <c r="B5" s="37">
        <v>15</v>
      </c>
      <c r="C5" s="37">
        <v>4579</v>
      </c>
      <c r="D5" s="37">
        <v>50854.478905861899</v>
      </c>
      <c r="E5" s="37">
        <v>44843.339106398897</v>
      </c>
      <c r="F5" s="37">
        <v>6011.1397994629797</v>
      </c>
      <c r="G5" s="37">
        <v>44843.339106398897</v>
      </c>
      <c r="H5" s="37">
        <v>0.118202760676997</v>
      </c>
    </row>
    <row r="6" spans="1:8">
      <c r="A6" s="37">
        <v>5</v>
      </c>
      <c r="B6" s="37">
        <v>16</v>
      </c>
      <c r="C6" s="37">
        <v>5435</v>
      </c>
      <c r="D6" s="37">
        <v>156582.34625982901</v>
      </c>
      <c r="E6" s="37">
        <v>138047.84208119599</v>
      </c>
      <c r="F6" s="37">
        <v>18534.504178632498</v>
      </c>
      <c r="G6" s="37">
        <v>138047.84208119599</v>
      </c>
      <c r="H6" s="37">
        <v>0.118369053864327</v>
      </c>
    </row>
    <row r="7" spans="1:8">
      <c r="A7" s="37">
        <v>6</v>
      </c>
      <c r="B7" s="37">
        <v>17</v>
      </c>
      <c r="C7" s="37">
        <v>30282</v>
      </c>
      <c r="D7" s="37">
        <v>277083.04401025601</v>
      </c>
      <c r="E7" s="37">
        <v>256781.761082051</v>
      </c>
      <c r="F7" s="37">
        <v>20301.282928205099</v>
      </c>
      <c r="G7" s="37">
        <v>256781.761082051</v>
      </c>
      <c r="H7" s="37">
        <v>7.3267864515930703E-2</v>
      </c>
    </row>
    <row r="8" spans="1:8">
      <c r="A8" s="37">
        <v>7</v>
      </c>
      <c r="B8" s="37">
        <v>18</v>
      </c>
      <c r="C8" s="37">
        <v>44402</v>
      </c>
      <c r="D8" s="37">
        <v>105399.47681453</v>
      </c>
      <c r="E8" s="37">
        <v>85003.406364957307</v>
      </c>
      <c r="F8" s="37">
        <v>20396.070449572599</v>
      </c>
      <c r="G8" s="37">
        <v>85003.406364957307</v>
      </c>
      <c r="H8" s="37">
        <v>0.19351206539158999</v>
      </c>
    </row>
    <row r="9" spans="1:8">
      <c r="A9" s="37">
        <v>8</v>
      </c>
      <c r="B9" s="37">
        <v>19</v>
      </c>
      <c r="C9" s="37">
        <v>18346</v>
      </c>
      <c r="D9" s="37">
        <v>98327.094883760699</v>
      </c>
      <c r="E9" s="37">
        <v>96128.252733333298</v>
      </c>
      <c r="F9" s="37">
        <v>2198.8421504273501</v>
      </c>
      <c r="G9" s="37">
        <v>96128.252733333298</v>
      </c>
      <c r="H9" s="37">
        <v>2.2362525334718299E-2</v>
      </c>
    </row>
    <row r="10" spans="1:8">
      <c r="A10" s="37">
        <v>9</v>
      </c>
      <c r="B10" s="37">
        <v>21</v>
      </c>
      <c r="C10" s="37">
        <v>314185</v>
      </c>
      <c r="D10" s="37">
        <v>1102662.7386902701</v>
      </c>
      <c r="E10" s="37">
        <v>1076712.6030333301</v>
      </c>
      <c r="F10" s="37">
        <v>24429.394109401699</v>
      </c>
      <c r="G10" s="37">
        <v>1076712.6030333301</v>
      </c>
      <c r="H10" s="37">
        <v>2.21855075665006E-2</v>
      </c>
    </row>
    <row r="11" spans="1:8">
      <c r="A11" s="37">
        <v>10</v>
      </c>
      <c r="B11" s="37">
        <v>22</v>
      </c>
      <c r="C11" s="37">
        <v>102299.962</v>
      </c>
      <c r="D11" s="37">
        <v>1117295.19274274</v>
      </c>
      <c r="E11" s="37">
        <v>1089982.7881897399</v>
      </c>
      <c r="F11" s="37">
        <v>27312.404552991498</v>
      </c>
      <c r="G11" s="37">
        <v>1089982.7881897399</v>
      </c>
      <c r="H11" s="37">
        <v>2.4445110594224401E-2</v>
      </c>
    </row>
    <row r="12" spans="1:8">
      <c r="A12" s="37">
        <v>11</v>
      </c>
      <c r="B12" s="37">
        <v>23</v>
      </c>
      <c r="C12" s="37">
        <v>260735.88</v>
      </c>
      <c r="D12" s="37">
        <v>1802595.8371196601</v>
      </c>
      <c r="E12" s="37">
        <v>1574832.0180222201</v>
      </c>
      <c r="F12" s="37">
        <v>227722.964396581</v>
      </c>
      <c r="G12" s="37">
        <v>1574832.0180222201</v>
      </c>
      <c r="H12" s="37">
        <v>0.126333435938251</v>
      </c>
    </row>
    <row r="13" spans="1:8">
      <c r="A13" s="37">
        <v>12</v>
      </c>
      <c r="B13" s="37">
        <v>24</v>
      </c>
      <c r="C13" s="37">
        <v>15113</v>
      </c>
      <c r="D13" s="37">
        <v>436607.735274359</v>
      </c>
      <c r="E13" s="37">
        <v>414395.54760341899</v>
      </c>
      <c r="F13" s="37">
        <v>22212.187670940199</v>
      </c>
      <c r="G13" s="37">
        <v>414395.54760341899</v>
      </c>
      <c r="H13" s="37">
        <v>5.0874471238999699E-2</v>
      </c>
    </row>
    <row r="14" spans="1:8">
      <c r="A14" s="37">
        <v>13</v>
      </c>
      <c r="B14" s="37">
        <v>25</v>
      </c>
      <c r="C14" s="37">
        <v>94373</v>
      </c>
      <c r="D14" s="37">
        <v>1153644.0940906</v>
      </c>
      <c r="E14" s="37">
        <v>1174657.2302000001</v>
      </c>
      <c r="F14" s="37">
        <v>-21014.734400000001</v>
      </c>
      <c r="G14" s="37">
        <v>1174657.2302000001</v>
      </c>
      <c r="H14" s="37">
        <v>-1.82159850009922E-2</v>
      </c>
    </row>
    <row r="15" spans="1:8">
      <c r="A15" s="37">
        <v>14</v>
      </c>
      <c r="B15" s="37">
        <v>26</v>
      </c>
      <c r="C15" s="37">
        <v>69197</v>
      </c>
      <c r="D15" s="37">
        <v>343213.50750977203</v>
      </c>
      <c r="E15" s="37">
        <v>297361.82080732897</v>
      </c>
      <c r="F15" s="37">
        <v>45851.686702443098</v>
      </c>
      <c r="G15" s="37">
        <v>297361.82080732897</v>
      </c>
      <c r="H15" s="37">
        <v>0.13359522774941399</v>
      </c>
    </row>
    <row r="16" spans="1:8">
      <c r="A16" s="37">
        <v>15</v>
      </c>
      <c r="B16" s="37">
        <v>27</v>
      </c>
      <c r="C16" s="37">
        <v>189779.22200000001</v>
      </c>
      <c r="D16" s="37">
        <v>1440386.2910152499</v>
      </c>
      <c r="E16" s="37">
        <v>1361946.9093579799</v>
      </c>
      <c r="F16" s="37">
        <v>78416.903024793894</v>
      </c>
      <c r="G16" s="37">
        <v>1361946.9093579799</v>
      </c>
      <c r="H16" s="37">
        <v>5.4442427913452003E-2</v>
      </c>
    </row>
    <row r="17" spans="1:8">
      <c r="A17" s="37">
        <v>16</v>
      </c>
      <c r="B17" s="37">
        <v>29</v>
      </c>
      <c r="C17" s="37">
        <v>232059</v>
      </c>
      <c r="D17" s="37">
        <v>2842239.6470940202</v>
      </c>
      <c r="E17" s="37">
        <v>2829967.5717324801</v>
      </c>
      <c r="F17" s="37">
        <v>9404.2890367521395</v>
      </c>
      <c r="G17" s="37">
        <v>2829967.5717324801</v>
      </c>
      <c r="H17" s="37">
        <v>3.3121019358853402E-3</v>
      </c>
    </row>
    <row r="18" spans="1:8">
      <c r="A18" s="37">
        <v>17</v>
      </c>
      <c r="B18" s="37">
        <v>31</v>
      </c>
      <c r="C18" s="37">
        <v>31055.474999999999</v>
      </c>
      <c r="D18" s="37">
        <v>294620.56149003899</v>
      </c>
      <c r="E18" s="37">
        <v>250798.82078570299</v>
      </c>
      <c r="F18" s="37">
        <v>43821.740704335898</v>
      </c>
      <c r="G18" s="37">
        <v>250798.82078570299</v>
      </c>
      <c r="H18" s="37">
        <v>0.14873958722605199</v>
      </c>
    </row>
    <row r="19" spans="1:8">
      <c r="A19" s="37">
        <v>18</v>
      </c>
      <c r="B19" s="37">
        <v>32</v>
      </c>
      <c r="C19" s="37">
        <v>17346.264999999999</v>
      </c>
      <c r="D19" s="37">
        <v>307536.99243101903</v>
      </c>
      <c r="E19" s="37">
        <v>283736.37547177798</v>
      </c>
      <c r="F19" s="37">
        <v>23800.616959240499</v>
      </c>
      <c r="G19" s="37">
        <v>283736.37547177798</v>
      </c>
      <c r="H19" s="37">
        <v>7.7391070163954495E-2</v>
      </c>
    </row>
    <row r="20" spans="1:8">
      <c r="A20" s="37">
        <v>19</v>
      </c>
      <c r="B20" s="37">
        <v>33</v>
      </c>
      <c r="C20" s="37">
        <v>74580.72</v>
      </c>
      <c r="D20" s="37">
        <v>777689.88132325804</v>
      </c>
      <c r="E20" s="37">
        <v>638564.29294555704</v>
      </c>
      <c r="F20" s="37">
        <v>139125.588377701</v>
      </c>
      <c r="G20" s="37">
        <v>638564.29294555704</v>
      </c>
      <c r="H20" s="37">
        <v>0.17889597347078201</v>
      </c>
    </row>
    <row r="21" spans="1:8">
      <c r="A21" s="37">
        <v>20</v>
      </c>
      <c r="B21" s="37">
        <v>34</v>
      </c>
      <c r="C21" s="37">
        <v>45192.673999999999</v>
      </c>
      <c r="D21" s="37">
        <v>223392.9023172</v>
      </c>
      <c r="E21" s="37">
        <v>162631.04491074401</v>
      </c>
      <c r="F21" s="37">
        <v>60761.378773976903</v>
      </c>
      <c r="G21" s="37">
        <v>162631.04491074401</v>
      </c>
      <c r="H21" s="37">
        <v>0.271993909962366</v>
      </c>
    </row>
    <row r="22" spans="1:8">
      <c r="A22" s="37">
        <v>21</v>
      </c>
      <c r="B22" s="37">
        <v>35</v>
      </c>
      <c r="C22" s="37">
        <v>31914.919000000002</v>
      </c>
      <c r="D22" s="37">
        <v>985666.160669912</v>
      </c>
      <c r="E22" s="37">
        <v>934462.13837699103</v>
      </c>
      <c r="F22" s="37">
        <v>51204.022292920403</v>
      </c>
      <c r="G22" s="37">
        <v>934462.13837699103</v>
      </c>
      <c r="H22" s="37">
        <v>5.1948645835745599E-2</v>
      </c>
    </row>
    <row r="23" spans="1:8">
      <c r="A23" s="37">
        <v>22</v>
      </c>
      <c r="B23" s="37">
        <v>36</v>
      </c>
      <c r="C23" s="37">
        <v>152371.00200000001</v>
      </c>
      <c r="D23" s="37">
        <v>647961.01378761104</v>
      </c>
      <c r="E23" s="37">
        <v>547677.99511898297</v>
      </c>
      <c r="F23" s="37">
        <v>100283.018668627</v>
      </c>
      <c r="G23" s="37">
        <v>547677.99511898297</v>
      </c>
      <c r="H23" s="37">
        <v>0.15476705624992801</v>
      </c>
    </row>
    <row r="24" spans="1:8">
      <c r="A24" s="37">
        <v>23</v>
      </c>
      <c r="B24" s="37">
        <v>37</v>
      </c>
      <c r="C24" s="37">
        <v>156152.07500000001</v>
      </c>
      <c r="D24" s="37">
        <v>1110487.98354602</v>
      </c>
      <c r="E24" s="37">
        <v>999505.99536760501</v>
      </c>
      <c r="F24" s="37">
        <v>110981.98817841199</v>
      </c>
      <c r="G24" s="37">
        <v>999505.99536760501</v>
      </c>
      <c r="H24" s="37">
        <v>9.9939837101184995E-2</v>
      </c>
    </row>
    <row r="25" spans="1:8">
      <c r="A25" s="37">
        <v>24</v>
      </c>
      <c r="B25" s="37">
        <v>38</v>
      </c>
      <c r="C25" s="37">
        <v>217286.402</v>
      </c>
      <c r="D25" s="37">
        <v>953481.12505840696</v>
      </c>
      <c r="E25" s="37">
        <v>943768.26737256604</v>
      </c>
      <c r="F25" s="37">
        <v>9712.8576858407105</v>
      </c>
      <c r="G25" s="37">
        <v>943768.26737256604</v>
      </c>
      <c r="H25" s="37">
        <v>1.0186733046494E-2</v>
      </c>
    </row>
    <row r="26" spans="1:8">
      <c r="A26" s="37">
        <v>25</v>
      </c>
      <c r="B26" s="37">
        <v>39</v>
      </c>
      <c r="C26" s="37">
        <v>63858.934000000001</v>
      </c>
      <c r="D26" s="37">
        <v>112724.57243950501</v>
      </c>
      <c r="E26" s="37">
        <v>87527.229797624095</v>
      </c>
      <c r="F26" s="37">
        <v>25197.342641881201</v>
      </c>
      <c r="G26" s="37">
        <v>87527.229797624095</v>
      </c>
      <c r="H26" s="37">
        <v>0.22353016823730801</v>
      </c>
    </row>
    <row r="27" spans="1:8">
      <c r="A27" s="37">
        <v>26</v>
      </c>
      <c r="B27" s="37">
        <v>42</v>
      </c>
      <c r="C27" s="37">
        <v>9746.4940000000006</v>
      </c>
      <c r="D27" s="37">
        <v>199203.76560000001</v>
      </c>
      <c r="E27" s="37">
        <v>172682.7709</v>
      </c>
      <c r="F27" s="37">
        <v>26520.994699999999</v>
      </c>
      <c r="G27" s="37">
        <v>172682.7709</v>
      </c>
      <c r="H27" s="37">
        <v>0.13313500686153701</v>
      </c>
    </row>
    <row r="28" spans="1:8">
      <c r="A28" s="37">
        <v>27</v>
      </c>
      <c r="B28" s="37">
        <v>75</v>
      </c>
      <c r="C28" s="37">
        <v>105</v>
      </c>
      <c r="D28" s="37">
        <v>46480.341880341897</v>
      </c>
      <c r="E28" s="37">
        <v>43502.0299145299</v>
      </c>
      <c r="F28" s="37">
        <v>2978.3119658119699</v>
      </c>
      <c r="G28" s="37">
        <v>43502.0299145299</v>
      </c>
      <c r="H28" s="37">
        <v>6.4076808502813401E-2</v>
      </c>
    </row>
    <row r="29" spans="1:8">
      <c r="A29" s="37">
        <v>28</v>
      </c>
      <c r="B29" s="37">
        <v>76</v>
      </c>
      <c r="C29" s="37">
        <v>1935</v>
      </c>
      <c r="D29" s="37">
        <v>335923.94363418798</v>
      </c>
      <c r="E29" s="37">
        <v>321610.289991453</v>
      </c>
      <c r="F29" s="37">
        <v>13552.9698820513</v>
      </c>
      <c r="G29" s="37">
        <v>321610.289991453</v>
      </c>
      <c r="H29" s="37">
        <v>4.0436919867548701E-2</v>
      </c>
    </row>
    <row r="30" spans="1:8">
      <c r="A30" s="37">
        <v>29</v>
      </c>
      <c r="B30" s="37">
        <v>99</v>
      </c>
      <c r="C30" s="37">
        <v>10</v>
      </c>
      <c r="D30" s="37">
        <v>20358.554572271401</v>
      </c>
      <c r="E30" s="37">
        <v>17811.0113304591</v>
      </c>
      <c r="F30" s="37">
        <v>2547.54324181227</v>
      </c>
      <c r="G30" s="37">
        <v>17811.0113304591</v>
      </c>
      <c r="H30" s="37">
        <v>0.12513379733166599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95</v>
      </c>
      <c r="D34" s="34">
        <v>130225.61</v>
      </c>
      <c r="E34" s="34">
        <v>152660.6</v>
      </c>
      <c r="F34" s="30"/>
      <c r="G34" s="30"/>
      <c r="H34" s="30"/>
    </row>
    <row r="35" spans="1:8">
      <c r="A35" s="30"/>
      <c r="B35" s="33">
        <v>71</v>
      </c>
      <c r="C35" s="34">
        <v>158</v>
      </c>
      <c r="D35" s="34">
        <v>342043.87</v>
      </c>
      <c r="E35" s="34">
        <v>391704.6</v>
      </c>
      <c r="F35" s="30"/>
      <c r="G35" s="30"/>
      <c r="H35" s="30"/>
    </row>
    <row r="36" spans="1:8">
      <c r="A36" s="30"/>
      <c r="B36" s="33">
        <v>72</v>
      </c>
      <c r="C36" s="34">
        <v>177</v>
      </c>
      <c r="D36" s="34">
        <v>460042.77</v>
      </c>
      <c r="E36" s="34">
        <v>479569.4</v>
      </c>
      <c r="F36" s="30"/>
      <c r="G36" s="30"/>
      <c r="H36" s="30"/>
    </row>
    <row r="37" spans="1:8">
      <c r="A37" s="30"/>
      <c r="B37" s="33">
        <v>73</v>
      </c>
      <c r="C37" s="34">
        <v>203</v>
      </c>
      <c r="D37" s="34">
        <v>293406.13</v>
      </c>
      <c r="E37" s="34">
        <v>365173.99</v>
      </c>
      <c r="F37" s="30"/>
      <c r="G37" s="30"/>
      <c r="H37" s="30"/>
    </row>
    <row r="38" spans="1:8">
      <c r="A38" s="30"/>
      <c r="B38" s="33">
        <v>77</v>
      </c>
      <c r="C38" s="34">
        <v>80</v>
      </c>
      <c r="D38" s="34">
        <v>98130.93</v>
      </c>
      <c r="E38" s="34">
        <v>110805.31</v>
      </c>
      <c r="F38" s="30"/>
      <c r="G38" s="30"/>
      <c r="H38" s="30"/>
    </row>
    <row r="39" spans="1:8">
      <c r="A39" s="30"/>
      <c r="B39" s="33">
        <v>78</v>
      </c>
      <c r="C39" s="34">
        <v>20</v>
      </c>
      <c r="D39" s="34">
        <v>16778.66</v>
      </c>
      <c r="E39" s="34">
        <v>14475.69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2016-07-25T00:41:25Z</dcterms:modified>
</cp:coreProperties>
</file>